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6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icio" sheetId="1" state="visible" r:id="rId3"/>
    <sheet name="Panel" sheetId="2" state="visible" r:id="rId4"/>
    <sheet name="Buscar alumno" sheetId="3" state="visible" r:id="rId5"/>
    <sheet name="Calendario" sheetId="4" state="visible" r:id="rId6"/>
    <sheet name="Pendientes" sheetId="5" state="visible" r:id="rId7"/>
    <sheet name="Conflictos" sheetId="6" state="visible" r:id="rId8"/>
    <sheet name="Alumnos" sheetId="7" state="visible" r:id="rId9"/>
    <sheet name="Matrículas" sheetId="8" state="visible" r:id="rId10"/>
    <sheet name="Grupos" sheetId="9" state="visible" r:id="rId11"/>
    <sheet name="Cursos" sheetId="10" state="visible" r:id="rId12"/>
    <sheet name="Profesoras" sheetId="11" state="visible" r:id="rId13"/>
    <sheet name="Sesiones" sheetId="12" state="visible" r:id="rId14"/>
    <sheet name="Asistencia" sheetId="13" state="visible" r:id="rId15"/>
    <sheet name="Festivos" sheetId="14" state="visible" r:id="rId16"/>
    <sheet name="Cómo matricular" sheetId="15" state="visible" r:id="rId17"/>
    <sheet name="Registro_cambios" sheetId="16" state="visible" r:id="rId18"/>
    <sheet name="Pruebas" sheetId="17" state="visible" r:id="rId19"/>
  </sheets>
  <definedNames>
    <definedName function="false" hidden="true" localSheetId="6" name="_xlnm._FilterDatabase" vbProcedure="false">Alumnos!$A$1:$F$201</definedName>
    <definedName function="false" hidden="true" localSheetId="12" name="_xlnm._FilterDatabase" vbProcedure="false">Asistencia!$A$1:$F$3001</definedName>
    <definedName function="false" hidden="false" localSheetId="2" name="_xlnm.Print_Area" vbProcedure="false">'Buscar alumno'!$B$2:$J$19</definedName>
    <definedName function="false" hidden="false" localSheetId="3" name="_xlnm.Print_Area" vbProcedure="false">Calendario!$C$2:$H$12</definedName>
    <definedName function="false" hidden="false" localSheetId="5" name="_xlnm.Print_Area" vbProcedure="false">Conflictos!$B$2:$I$12</definedName>
    <definedName function="false" hidden="true" localSheetId="7" name="_xlnm._FilterDatabase" vbProcedure="false">Matrículas!$A$1:$U$201</definedName>
    <definedName function="false" hidden="false" localSheetId="1" name="_xlnm.Print_Area" vbProcedure="false">Panel!$B$2:$N$28</definedName>
    <definedName function="false" hidden="false" localSheetId="4" name="_xlnm.Print_Area" vbProcedure="false">Pendientes!$B$2:$G$36</definedName>
    <definedName function="false" hidden="true" localSheetId="15" name="_xlnm._FilterDatabase" vbProcedure="false">Registro_cambios!$A$1:$F$122</definedName>
    <definedName function="false" hidden="true" localSheetId="11" name="_xlnm._FilterDatabase" vbProcedure="false">Sesiones!$A$1:$N$401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<sst xmlns="http://schemas.openxmlformats.org/spreadsheetml/2006/main" count="2713" uniqueCount="436">
  <si>
    <t xml:space="preserve">Sí</t>
  </si>
  <si>
    <t xml:space="preserve">Activa</t>
  </si>
  <si>
    <t xml:space="preserve">Escuela de Patronaje y Confección NR · Gestión de grupos, matrículas y asistencia</t>
  </si>
  <si>
    <t xml:space="preserve">No</t>
  </si>
  <si>
    <t xml:space="preserve">Preinscrita</t>
  </si>
  <si>
    <t xml:space="preserve">No aplica</t>
  </si>
  <si>
    <t xml:space="preserve">Baja</t>
  </si>
  <si>
    <t xml:space="preserve">Justificada</t>
  </si>
  <si>
    <t xml:space="preserve">Para qué sirve</t>
  </si>
  <si>
    <t xml:space="preserve">Tener en un solo archivo quién está matriculado en cada grupo, qué papeles faltan, cómo va la asistencia y si el horario de la semana tiene algún choque de aula o de profesora.</t>
  </si>
  <si>
    <t xml:space="preserve">Cómo se usa</t>
  </si>
  <si>
    <t xml:space="preserve">1. En Panel, poner la fecha de corte (normalmente, el último día con asistencia pasada). El umbral de asistencia se puede cambiar.</t>
  </si>
  <si>
    <t xml:space="preserve">2. Las inscripciones nuevas llegan del formulario y se limpian con Power Query (archivo NR_PowerQuery.txt). Se pegan en Alumnos y Matrículas.</t>
  </si>
  <si>
    <t xml:space="preserve">3. Secretaría completa en Matrículas el estado, la fecha de baja si la hay y los documentos entregados (Sí / No / No aplica).</t>
  </si>
  <si>
    <t xml:space="preserve">4. Cada clase va en Sesiones; la asistencia, en Asistencia, una fila por estudiante y sesión.</t>
  </si>
  <si>
    <t xml:space="preserve">5. Para buscar a alguien: hoja Buscar alumno. Para ver la semana: hoja Calendario.</t>
  </si>
  <si>
    <t xml:space="preserve">Reglas</t>
  </si>
  <si>
    <t xml:space="preserve">Ocupación de un grupo: matrículas activas entre capacidad. Las preinscritas no ocupan plaza hasta que pagan y firman.</t>
  </si>
  <si>
    <t xml:space="preserve">Asistencia de un estudiante: clases a las que vino entre las clases que le tocaban, contadas desde su fecha de alta hasta su baja o hasta la fecha de corte. Las faltas justificadas no cuentan como asistencia, pero se ven aparte.</t>
  </si>
  <si>
    <t xml:space="preserve">Choque de horario: dos clases el mismo día, en la misma aula o con la misma profesora, cuyos horarios se pisan. Si una termina a las 11:00 y otra empieza a las 11:00, no es choque.</t>
  </si>
  <si>
    <t xml:space="preserve">Documentación: cada curso pide lo suyo. El certificado de estudios solo lo pide el técnico laboral; el acuerdo de financiación, solo quien financia.</t>
  </si>
  <si>
    <t xml:space="preserve">Hojas</t>
  </si>
  <si>
    <t xml:space="preserve">Panel · Buscar alumno · Calendario · Pendientes · Conflictos: consulta del día a día.</t>
  </si>
  <si>
    <t xml:space="preserve">Alumnos · Matrículas · Grupos · Cursos · Profesoras · Sesiones · Asistencia · Festivos: los datos. Las columnas con cabecera gris claro se calculan solas.</t>
  </si>
  <si>
    <t xml:space="preserve">Cómo matricular · Registro_cambios · Pruebas: procedimiento, limpieza del formulario y comprobaciones.</t>
  </si>
  <si>
    <t xml:space="preserve">Los datos de este archivo son de ejemplo. Los cursos, precios y horarios siguen la oferta de la escuela, pero los estudiantes, las profesoras y las asistencias son inventados.</t>
  </si>
  <si>
    <t xml:space="preserve">Panel de grupos · Escuela NR</t>
  </si>
  <si>
    <t xml:space="preserve">Fecha de corte</t>
  </si>
  <si>
    <t xml:space="preserve">Último día con asistencia pasada.</t>
  </si>
  <si>
    <t xml:space="preserve">Umbral de asistencia</t>
  </si>
  <si>
    <t xml:space="preserve">Por debajo de este porcentaje el estudiante sale en Pendientes.</t>
  </si>
  <si>
    <t xml:space="preserve">Estudiantes con matrícula activa</t>
  </si>
  <si>
    <t xml:space="preserve">Ocupación de los grupos</t>
  </si>
  <si>
    <t xml:space="preserve">Matrículas con papeles pendientes</t>
  </si>
  <si>
    <t xml:space="preserve">Choques de horario</t>
  </si>
  <si>
    <t xml:space="preserve">Estudiantes bajo el umbral</t>
  </si>
  <si>
    <t xml:space="preserve">Resumen de grupos</t>
  </si>
  <si>
    <t xml:space="preserve">Grupo</t>
  </si>
  <si>
    <t xml:space="preserve">Id</t>
  </si>
  <si>
    <t xml:space="preserve">Horario</t>
  </si>
  <si>
    <t xml:space="preserve">Profesora</t>
  </si>
  <si>
    <t xml:space="preserve">Aula</t>
  </si>
  <si>
    <t xml:space="preserve">Capacidad</t>
  </si>
  <si>
    <t xml:space="preserve">Activas</t>
  </si>
  <si>
    <t xml:space="preserve">Libres</t>
  </si>
  <si>
    <t xml:space="preserve">Ocupación</t>
  </si>
  <si>
    <t xml:space="preserve">Preinscritas</t>
  </si>
  <si>
    <t xml:space="preserve">Asistencia</t>
  </si>
  <si>
    <t xml:space="preserve">Papeles pendientes</t>
  </si>
  <si>
    <t xml:space="preserve">Bajas</t>
  </si>
  <si>
    <t xml:space="preserve">Total</t>
  </si>
  <si>
    <t xml:space="preserve">Por dónde llegan los estudiantes</t>
  </si>
  <si>
    <t xml:space="preserve">Canal</t>
  </si>
  <si>
    <t xml:space="preserve">Estudiantes</t>
  </si>
  <si>
    <t xml:space="preserve">Peso</t>
  </si>
  <si>
    <t xml:space="preserve">Referido</t>
  </si>
  <si>
    <t xml:space="preserve">Instagram</t>
  </si>
  <si>
    <t xml:space="preserve">Presencial</t>
  </si>
  <si>
    <t xml:space="preserve">WhatsApp</t>
  </si>
  <si>
    <t xml:space="preserve">Facebook</t>
  </si>
  <si>
    <t xml:space="preserve">Buscar un estudiante</t>
  </si>
  <si>
    <t xml:space="preserve">Código o nombre completo</t>
  </si>
  <si>
    <t xml:space="preserve">A-246</t>
  </si>
  <si>
    <t xml:space="preserve">Escribe el código (A-231) o el nombre tal como está en Alumnos.</t>
  </si>
  <si>
    <t xml:space="preserve">Nombre</t>
  </si>
  <si>
    <t xml:space="preserve">Código</t>
  </si>
  <si>
    <t xml:space="preserve">Barrio</t>
  </si>
  <si>
    <t xml:space="preserve">Llegó por</t>
  </si>
  <si>
    <t xml:space="preserve">Estado</t>
  </si>
  <si>
    <t xml:space="preserve">Sus matrículas</t>
  </si>
  <si>
    <t xml:space="preserve">Curso</t>
  </si>
  <si>
    <t xml:space="preserve">% asistencia</t>
  </si>
  <si>
    <t xml:space="preserve">Qué falta entregar</t>
  </si>
  <si>
    <t xml:space="preserve">Clases</t>
  </si>
  <si>
    <t xml:space="preserve">Aviso</t>
  </si>
  <si>
    <t xml:space="preserve">Cuando escribes un nombre y no aparece, revisa mayúsculas y tildes o búscalo por código en la hoja Alumnos.</t>
  </si>
  <si>
    <t xml:space="preserve">Calendario semanal</t>
  </si>
  <si>
    <t xml:space="preserve">Semana que empieza el lunes</t>
  </si>
  <si>
    <t xml:space="preserve">Las clases salen ordenadas por hora. En rojo, las que chocan con otra.</t>
  </si>
  <si>
    <t xml:space="preserve">Pendientes de secretaría</t>
  </si>
  <si>
    <t xml:space="preserve">Papeles por entregar</t>
  </si>
  <si>
    <t xml:space="preserve">Matrículas activas o preinscritas a las que les falta algún documento.</t>
  </si>
  <si>
    <t xml:space="preserve">Qué falta</t>
  </si>
  <si>
    <t xml:space="preserve">Alta</t>
  </si>
  <si>
    <t xml:space="preserve">Asistencia baja</t>
  </si>
  <si>
    <t xml:space="preserve">Estudiantes activos por debajo del umbral del Panel. Conviene llamarles antes de que lo dejen.</t>
  </si>
  <si>
    <t xml:space="preserve">Clases a las que fue</t>
  </si>
  <si>
    <t xml:space="preserve">Le tocaban</t>
  </si>
  <si>
    <t xml:space="preserve">Preinscritas sin confirmar</t>
  </si>
  <si>
    <t xml:space="preserve">Reservaron plaza pero aún no han pagado ni firmado.</t>
  </si>
  <si>
    <t xml:space="preserve">Clases que se pisan con otra en la misma aula o con la misma profesora. Cada choque aparece dos veces, una por cada clase.</t>
  </si>
  <si>
    <t xml:space="preserve">Sesión</t>
  </si>
  <si>
    <t xml:space="preserve">Fecha</t>
  </si>
  <si>
    <t xml:space="preserve">Inicio</t>
  </si>
  <si>
    <t xml:space="preserve">Fin</t>
  </si>
  <si>
    <t xml:space="preserve">Qué pasa</t>
  </si>
  <si>
    <t xml:space="preserve">id_alumno</t>
  </si>
  <si>
    <t xml:space="preserve">nombre</t>
  </si>
  <si>
    <t xml:space="preserve">barrio</t>
  </si>
  <si>
    <t xml:space="preserve">canal</t>
  </si>
  <si>
    <t xml:space="preserve">Estado de inscripción</t>
  </si>
  <si>
    <t xml:space="preserve">Grupos activos</t>
  </si>
  <si>
    <t xml:space="preserve">A-231</t>
  </si>
  <si>
    <t xml:space="preserve">Karen Zúñiga Fontalvo</t>
  </si>
  <si>
    <t xml:space="preserve">El Rodadero</t>
  </si>
  <si>
    <t xml:space="preserve">A-232</t>
  </si>
  <si>
    <t xml:space="preserve">Angélica Escorcia Vergara</t>
  </si>
  <si>
    <t xml:space="preserve">Gaira</t>
  </si>
  <si>
    <t xml:space="preserve">A-233</t>
  </si>
  <si>
    <t xml:space="preserve">Luis Carlos Rangel De la Hoz</t>
  </si>
  <si>
    <t xml:space="preserve">A-234</t>
  </si>
  <si>
    <t xml:space="preserve">Andrea Navarro Castro</t>
  </si>
  <si>
    <t xml:space="preserve">Santa Fe</t>
  </si>
  <si>
    <t xml:space="preserve">A-235</t>
  </si>
  <si>
    <t xml:space="preserve">Jesús Vergara Fontalvo</t>
  </si>
  <si>
    <t xml:space="preserve">Taganga</t>
  </si>
  <si>
    <t xml:space="preserve">A-236</t>
  </si>
  <si>
    <t xml:space="preserve">Natalia Castro Jiménez</t>
  </si>
  <si>
    <t xml:space="preserve">Centro</t>
  </si>
  <si>
    <t xml:space="preserve">A-237</t>
  </si>
  <si>
    <t xml:space="preserve">Leidy Cantillo Zúñiga</t>
  </si>
  <si>
    <t xml:space="preserve">Bureche</t>
  </si>
  <si>
    <t xml:space="preserve">A-238</t>
  </si>
  <si>
    <t xml:space="preserve">Sofía Torres Fontalvo</t>
  </si>
  <si>
    <t xml:space="preserve">A-239</t>
  </si>
  <si>
    <t xml:space="preserve">Katherine Gómez Martínez</t>
  </si>
  <si>
    <t xml:space="preserve">A-240</t>
  </si>
  <si>
    <t xml:space="preserve">Rosmery Polo Rojas</t>
  </si>
  <si>
    <t xml:space="preserve">A-241</t>
  </si>
  <si>
    <t xml:space="preserve">Luis Carlos Zúñiga Escorcia</t>
  </si>
  <si>
    <t xml:space="preserve">Pescaíto</t>
  </si>
  <si>
    <t xml:space="preserve">A-242</t>
  </si>
  <si>
    <t xml:space="preserve">Marcela Díaz Vergara</t>
  </si>
  <si>
    <t xml:space="preserve">El Prado</t>
  </si>
  <si>
    <t xml:space="preserve">A-243</t>
  </si>
  <si>
    <t xml:space="preserve">Mariana Charris Navarro</t>
  </si>
  <si>
    <t xml:space="preserve">A-244</t>
  </si>
  <si>
    <t xml:space="preserve">Estefany Hernández Escorcia</t>
  </si>
  <si>
    <t xml:space="preserve">Bastidas</t>
  </si>
  <si>
    <t xml:space="preserve">A-245</t>
  </si>
  <si>
    <t xml:space="preserve">Paola Salcedo Mendoza</t>
  </si>
  <si>
    <t xml:space="preserve">Leidy Orozco Ospino</t>
  </si>
  <si>
    <t xml:space="preserve">A-247</t>
  </si>
  <si>
    <t xml:space="preserve">Luis Carlos Castro Rodríguez</t>
  </si>
  <si>
    <t xml:space="preserve">A-248</t>
  </si>
  <si>
    <t xml:space="preserve">Daniela Salcedo Charris</t>
  </si>
  <si>
    <t xml:space="preserve">A-249</t>
  </si>
  <si>
    <t xml:space="preserve">Andrés Mendoza Navarro</t>
  </si>
  <si>
    <t xml:space="preserve">Villa del Carmen</t>
  </si>
  <si>
    <t xml:space="preserve">A-250</t>
  </si>
  <si>
    <t xml:space="preserve">Diana Zúñiga Jiménez</t>
  </si>
  <si>
    <t xml:space="preserve">A-251</t>
  </si>
  <si>
    <t xml:space="preserve">Melissa Fontalvo Mejía</t>
  </si>
  <si>
    <t xml:space="preserve">Mamatoco</t>
  </si>
  <si>
    <t xml:space="preserve">A-252</t>
  </si>
  <si>
    <t xml:space="preserve">Sofía Mejía Castro</t>
  </si>
  <si>
    <t xml:space="preserve">A-253</t>
  </si>
  <si>
    <t xml:space="preserve">Andrea Gómez Manjarrés</t>
  </si>
  <si>
    <t xml:space="preserve">A-254</t>
  </si>
  <si>
    <t xml:space="preserve">Ingrid Vergara Barrios</t>
  </si>
  <si>
    <t xml:space="preserve">A-255</t>
  </si>
  <si>
    <t xml:space="preserve">Estefany Díaz Rangel</t>
  </si>
  <si>
    <t xml:space="preserve">A-256</t>
  </si>
  <si>
    <t xml:space="preserve">Kevin Martínez Salcedo</t>
  </si>
  <si>
    <t xml:space="preserve">A-257</t>
  </si>
  <si>
    <t xml:space="preserve">Gabriela Díaz De la Hoz</t>
  </si>
  <si>
    <t xml:space="preserve">A-258</t>
  </si>
  <si>
    <t xml:space="preserve">Juliana Orozco Torres</t>
  </si>
  <si>
    <t xml:space="preserve">Los Almendros</t>
  </si>
  <si>
    <t xml:space="preserve">A-259</t>
  </si>
  <si>
    <t xml:space="preserve">Sofía Cantillo Polo</t>
  </si>
  <si>
    <t xml:space="preserve">A-260</t>
  </si>
  <si>
    <t xml:space="preserve">Diana Gómez Barrios</t>
  </si>
  <si>
    <t xml:space="preserve">A-261</t>
  </si>
  <si>
    <t xml:space="preserve">Ingrid Martínez Gómez</t>
  </si>
  <si>
    <t xml:space="preserve">A-262</t>
  </si>
  <si>
    <t xml:space="preserve">Adriana Pertuz Navarro</t>
  </si>
  <si>
    <t xml:space="preserve">A-263</t>
  </si>
  <si>
    <t xml:space="preserve">Leidy Martínez Gómez</t>
  </si>
  <si>
    <t xml:space="preserve">A-264</t>
  </si>
  <si>
    <t xml:space="preserve">Maryuris Rodríguez Mendoza</t>
  </si>
  <si>
    <t xml:space="preserve">A-265</t>
  </si>
  <si>
    <t xml:space="preserve">Andrea Mendoza Pérez</t>
  </si>
  <si>
    <t xml:space="preserve">A-266</t>
  </si>
  <si>
    <t xml:space="preserve">Lorena Manjarrés Díaz</t>
  </si>
  <si>
    <t xml:space="preserve">A-267</t>
  </si>
  <si>
    <t xml:space="preserve">Katherine Rodríguez Gómez</t>
  </si>
  <si>
    <t xml:space="preserve">A-268</t>
  </si>
  <si>
    <t xml:space="preserve">Kevin Hernández Escorcia</t>
  </si>
  <si>
    <t xml:space="preserve">A-269</t>
  </si>
  <si>
    <t xml:space="preserve">Liseth Manjarrés Castro</t>
  </si>
  <si>
    <t xml:space="preserve">A-270</t>
  </si>
  <si>
    <t xml:space="preserve">Sandra Castro Hernández</t>
  </si>
  <si>
    <t xml:space="preserve">id_grupo</t>
  </si>
  <si>
    <t xml:space="preserve">fecha_alta</t>
  </si>
  <si>
    <t xml:space="preserve">financiado</t>
  </si>
  <si>
    <t xml:space="preserve">estado</t>
  </si>
  <si>
    <t xml:space="preserve">fecha_baja</t>
  </si>
  <si>
    <t xml:space="preserve">Copia del documento</t>
  </si>
  <si>
    <t xml:space="preserve">Pago de inscripción y seguro</t>
  </si>
  <si>
    <t xml:space="preserve">Contrato firmado</t>
  </si>
  <si>
    <t xml:space="preserve">Certificado de estudios</t>
  </si>
  <si>
    <t xml:space="preserve">Acuerdo de financiación</t>
  </si>
  <si>
    <t xml:space="preserve">Estudiante</t>
  </si>
  <si>
    <t xml:space="preserve">Docs. pendientes</t>
  </si>
  <si>
    <t xml:space="preserve">Clases que le tocan</t>
  </si>
  <si>
    <t xml:space="preserve">Asistió</t>
  </si>
  <si>
    <t xml:space="preserve">Justificadas</t>
  </si>
  <si>
    <t xml:space="preserve">Registros de asistencia</t>
  </si>
  <si>
    <t xml:space="preserve">clave</t>
  </si>
  <si>
    <t xml:space="preserve">fila_docs</t>
  </si>
  <si>
    <t xml:space="preserve">fila_asist</t>
  </si>
  <si>
    <t xml:space="preserve">fila_pre</t>
  </si>
  <si>
    <t xml:space="preserve">TL-M</t>
  </si>
  <si>
    <t xml:space="preserve">TL-T</t>
  </si>
  <si>
    <t xml:space="preserve">TB-01</t>
  </si>
  <si>
    <t xml:space="preserve">LE-01</t>
  </si>
  <si>
    <t xml:space="preserve">VA-01</t>
  </si>
  <si>
    <t xml:space="preserve">curso</t>
  </si>
  <si>
    <t xml:space="preserve">capacidad</t>
  </si>
  <si>
    <t xml:space="preserve">id_profesora</t>
  </si>
  <si>
    <t xml:space="preserve">aula</t>
  </si>
  <si>
    <t xml:space="preserve">horario</t>
  </si>
  <si>
    <t xml:space="preserve">inicio</t>
  </si>
  <si>
    <t xml:space="preserve">fin</t>
  </si>
  <si>
    <t xml:space="preserve">Plazas libres</t>
  </si>
  <si>
    <t xml:space="preserve">Asistencia del grupo</t>
  </si>
  <si>
    <t xml:space="preserve">TLPC</t>
  </si>
  <si>
    <t xml:space="preserve">Técnico laboral · mañana</t>
  </si>
  <si>
    <t xml:space="preserve">P-01</t>
  </si>
  <si>
    <t xml:space="preserve">Aula de máquinas</t>
  </si>
  <si>
    <t xml:space="preserve">Lun, mié y vie · 08:00–11:30</t>
  </si>
  <si>
    <t xml:space="preserve">Técnico laboral · tarde</t>
  </si>
  <si>
    <t xml:space="preserve">P-02</t>
  </si>
  <si>
    <t xml:space="preserve">Mar y jue 14:00–17:30 · sáb 08:00–11:00</t>
  </si>
  <si>
    <t xml:space="preserve">BTB</t>
  </si>
  <si>
    <t xml:space="preserve">Trajes de baño · semipersonalizado</t>
  </si>
  <si>
    <t xml:space="preserve">Taller de corte</t>
  </si>
  <si>
    <t xml:space="preserve">Mar y jue · 08:00–12:00</t>
  </si>
  <si>
    <t xml:space="preserve">BLF</t>
  </si>
  <si>
    <t xml:space="preserve">Lencería · grupal</t>
  </si>
  <si>
    <t xml:space="preserve">P-03</t>
  </si>
  <si>
    <t xml:space="preserve">Mié 17:30–19:30 (taller) · sáb 11:00–14:00</t>
  </si>
  <si>
    <t xml:space="preserve">VAC</t>
  </si>
  <si>
    <t xml:space="preserve">Vacacional · tarde</t>
  </si>
  <si>
    <t xml:space="preserve">Lun, mié y vie · 14:00–17:20</t>
  </si>
  <si>
    <t xml:space="preserve">valor del curso</t>
  </si>
  <si>
    <t xml:space="preserve">inscripción y seguro</t>
  </si>
  <si>
    <t xml:space="preserve">pide certificado de estudios</t>
  </si>
  <si>
    <t xml:space="preserve">Técnico laboral en patronaje y confección</t>
  </si>
  <si>
    <t xml:space="preserve">Básico en trajes de baño</t>
  </si>
  <si>
    <t xml:space="preserve">Básico de lencería femenina</t>
  </si>
  <si>
    <t xml:space="preserve">Vacacional de modistería</t>
  </si>
  <si>
    <t xml:space="preserve">Valores en pesos colombianos, según la oferta publicada por la escuela. El de lencería es una referencia.</t>
  </si>
  <si>
    <t xml:space="preserve">Clases en el periodo</t>
  </si>
  <si>
    <t xml:space="preserve">Horas en el periodo</t>
  </si>
  <si>
    <t xml:space="preserve">Liliana Mendoza</t>
  </si>
  <si>
    <t xml:space="preserve">Carolina Ospina</t>
  </si>
  <si>
    <t xml:space="preserve">Daniela Rueda</t>
  </si>
  <si>
    <t xml:space="preserve">id_sesion</t>
  </si>
  <si>
    <t xml:space="preserve">fecha</t>
  </si>
  <si>
    <t xml:space="preserve">hora_inicio</t>
  </si>
  <si>
    <t xml:space="preserve">hora_fin</t>
  </si>
  <si>
    <t xml:space="preserve">nota</t>
  </si>
  <si>
    <t xml:space="preserve">Día</t>
  </si>
  <si>
    <t xml:space="preserve">Horas</t>
  </si>
  <si>
    <t xml:space="preserve">Choques de aula</t>
  </si>
  <si>
    <t xml:space="preserve">Choques de profesora</t>
  </si>
  <si>
    <t xml:space="preserve">Conflicto</t>
  </si>
  <si>
    <t xml:space="preserve">orden en el día</t>
  </si>
  <si>
    <t xml:space="preserve">clave calendario</t>
  </si>
  <si>
    <t xml:space="preserve">Texto calendario</t>
  </si>
  <si>
    <t xml:space="preserve">fila_conflicto</t>
  </si>
  <si>
    <t xml:space="preserve">S-0001</t>
  </si>
  <si>
    <t xml:space="preserve">S-0002</t>
  </si>
  <si>
    <t xml:space="preserve">Recupera el lunes 3 (festivo)</t>
  </si>
  <si>
    <t xml:space="preserve">S-0003</t>
  </si>
  <si>
    <t xml:space="preserve">S-0004</t>
  </si>
  <si>
    <t xml:space="preserve">S-0005</t>
  </si>
  <si>
    <t xml:space="preserve">S-0006</t>
  </si>
  <si>
    <t xml:space="preserve">S-0007</t>
  </si>
  <si>
    <t xml:space="preserve">S-0008</t>
  </si>
  <si>
    <t xml:space="preserve">S-0009</t>
  </si>
  <si>
    <t xml:space="preserve">S-0010</t>
  </si>
  <si>
    <t xml:space="preserve">S-0011</t>
  </si>
  <si>
    <t xml:space="preserve">S-0012</t>
  </si>
  <si>
    <t xml:space="preserve">S-0013</t>
  </si>
  <si>
    <t xml:space="preserve">S-0014</t>
  </si>
  <si>
    <t xml:space="preserve">S-0015</t>
  </si>
  <si>
    <t xml:space="preserve">S-0016</t>
  </si>
  <si>
    <t xml:space="preserve">S-0017</t>
  </si>
  <si>
    <t xml:space="preserve">Recupera el lunes 10 (festivo)</t>
  </si>
  <si>
    <t xml:space="preserve">S-0018</t>
  </si>
  <si>
    <t xml:space="preserve">S-0019</t>
  </si>
  <si>
    <t xml:space="preserve">S-0020</t>
  </si>
  <si>
    <t xml:space="preserve">S-0021</t>
  </si>
  <si>
    <t xml:space="preserve">S-0022</t>
  </si>
  <si>
    <t xml:space="preserve">S-0023</t>
  </si>
  <si>
    <t xml:space="preserve">S-0024</t>
  </si>
  <si>
    <t xml:space="preserve">S-0025</t>
  </si>
  <si>
    <t xml:space="preserve">S-0026</t>
  </si>
  <si>
    <t xml:space="preserve">S-0027</t>
  </si>
  <si>
    <t xml:space="preserve">S-0028</t>
  </si>
  <si>
    <t xml:space="preserve">S-0029</t>
  </si>
  <si>
    <t xml:space="preserve">S-0030</t>
  </si>
  <si>
    <t xml:space="preserve">S-0031</t>
  </si>
  <si>
    <t xml:space="preserve">S-0032</t>
  </si>
  <si>
    <t xml:space="preserve">S-0033</t>
  </si>
  <si>
    <t xml:space="preserve">S-0034</t>
  </si>
  <si>
    <t xml:space="preserve">Repaso para la evaluación práctica</t>
  </si>
  <si>
    <t xml:space="preserve">S-0035</t>
  </si>
  <si>
    <t xml:space="preserve">Sustitución: Daniela Rueda con permiso</t>
  </si>
  <si>
    <t xml:space="preserve">S-0036</t>
  </si>
  <si>
    <t xml:space="preserve">S-0037</t>
  </si>
  <si>
    <t xml:space="preserve">S-0038</t>
  </si>
  <si>
    <t xml:space="preserve">S-0039</t>
  </si>
  <si>
    <t xml:space="preserve">S-0040</t>
  </si>
  <si>
    <t xml:space="preserve">S-0041</t>
  </si>
  <si>
    <t xml:space="preserve">S-0042</t>
  </si>
  <si>
    <t xml:space="preserve">S-0043</t>
  </si>
  <si>
    <t xml:space="preserve">S-0044</t>
  </si>
  <si>
    <t xml:space="preserve">S-0045</t>
  </si>
  <si>
    <t xml:space="preserve">S-0046</t>
  </si>
  <si>
    <t xml:space="preserve">S-0047</t>
  </si>
  <si>
    <t xml:space="preserve">S-0048</t>
  </si>
  <si>
    <t xml:space="preserve">asistencia</t>
  </si>
  <si>
    <t xml:space="preserve">festivo</t>
  </si>
  <si>
    <t xml:space="preserve">Corpus Christi</t>
  </si>
  <si>
    <t xml:space="preserve">Sagrado Corazón</t>
  </si>
  <si>
    <t xml:space="preserve">San Pedro y San Pablo</t>
  </si>
  <si>
    <t xml:space="preserve">Día de la Independencia</t>
  </si>
  <si>
    <t xml:space="preserve">Cómo registrar una matrícula</t>
  </si>
  <si>
    <t xml:space="preserve">La persona rellena el formulario de inscripción (el enlace se manda por WhatsApp o se rellena en la escuela).</t>
  </si>
  <si>
    <t xml:space="preserve">Una vez a la semana, o cuando haya inscripciones nuevas, se actualizan las consultas de Power Query: quitan duplicados y envíos de prueba, ordenan los nombres y asignan el grupo según el curso y el horario elegidos.</t>
  </si>
  <si>
    <t xml:space="preserve">Se revisa la hoja Alumnos: si la persona ya estudió en la escuela, conserva su código. Si es nueva, recibe el siguiente código libre.</t>
  </si>
  <si>
    <t xml:space="preserve">En Matrículas, la nueva fila entra como «Preinscrita». Antes de pasarla a «Activa» se comprueba en Panel que el grupo tiene plazas libres.</t>
  </si>
  <si>
    <t xml:space="preserve">Se marcan los documentos recibidos: copia del documento, pago de inscripción y seguro, contrato firmado y, según el caso, certificado de estudios (técnico laboral) y acuerdo de financiación (si financia).</t>
  </si>
  <si>
    <t xml:space="preserve">Con el pago de la inscripción y el contrato firmados, el estado pasa a «Activa». Desde la fecha de alta empiezan a contar sus clases.</t>
  </si>
  <si>
    <t xml:space="preserve">Si el estudiante se va, el estado pasa a «Baja» y se pone la fecha. Sus registros de asistencia anteriores se conservan.</t>
  </si>
  <si>
    <t xml:space="preserve">Al cerrar la semana se revisan las hojas Pendientes y Conflictos.</t>
  </si>
  <si>
    <t xml:space="preserve">Nº</t>
  </si>
  <si>
    <t xml:space="preserve">Fila del formulario</t>
  </si>
  <si>
    <t xml:space="preserve">Campo</t>
  </si>
  <si>
    <t xml:space="preserve">Antes</t>
  </si>
  <si>
    <t xml:space="preserve">Después</t>
  </si>
  <si>
    <t xml:space="preserve">Motivo</t>
  </si>
  <si>
    <t xml:space="preserve">tecnico laboral</t>
  </si>
  <si>
    <t xml:space="preserve">Nombre del curso escrito libremente; se asigna el grupo</t>
  </si>
  <si>
    <t xml:space="preserve">manana</t>
  </si>
  <si>
    <t xml:space="preserve">Mañana</t>
  </si>
  <si>
    <t xml:space="preserve">Horario escrito de otra forma</t>
  </si>
  <si>
    <t xml:space="preserve">IG</t>
  </si>
  <si>
    <t xml:space="preserve">Respuesta libre agrupada en un canal</t>
  </si>
  <si>
    <t xml:space="preserve">luis carlos rangel de la hoz</t>
  </si>
  <si>
    <t xml:space="preserve">Mayúsculas o espacios sobrantes</t>
  </si>
  <si>
    <t xml:space="preserve">Financiación</t>
  </si>
  <si>
    <t xml:space="preserve">si</t>
  </si>
  <si>
    <t xml:space="preserve">Sí/No escrito de otra forma o vacío</t>
  </si>
  <si>
    <t xml:space="preserve">Técnico en patronaje</t>
  </si>
  <si>
    <t xml:space="preserve">presencial</t>
  </si>
  <si>
    <t xml:space="preserve">AM</t>
  </si>
  <si>
    <t xml:space="preserve">Pasé por la escuela</t>
  </si>
  <si>
    <t xml:space="preserve">por una conocida</t>
  </si>
  <si>
    <t xml:space="preserve">TÉCNICO LABORAL</t>
  </si>
  <si>
    <t xml:space="preserve">PM</t>
  </si>
  <si>
    <t xml:space="preserve">Tarde</t>
  </si>
  <si>
    <t xml:space="preserve">leidy cantillo zúñiga</t>
  </si>
  <si>
    <t xml:space="preserve">fila completa</t>
  </si>
  <si>
    <t xml:space="preserve">Repite la fila 8</t>
  </si>
  <si>
    <t xml:space="preserve">Eliminada</t>
  </si>
  <si>
    <t xml:space="preserve">La misma persona envió el formulario dos veces</t>
  </si>
  <si>
    <t xml:space="preserve">SOFÍA TORRES FONTALVO</t>
  </si>
  <si>
    <t xml:space="preserve">mañana</t>
  </si>
  <si>
    <t xml:space="preserve">recomendación</t>
  </si>
  <si>
    <t xml:space="preserve">no</t>
  </si>
  <si>
    <t xml:space="preserve">luis carlos zúñiga escorcia</t>
  </si>
  <si>
    <t xml:space="preserve">SI</t>
  </si>
  <si>
    <t xml:space="preserve">prueba</t>
  </si>
  <si>
    <t xml:space="preserve">Envío de prueba del formulario</t>
  </si>
  <si>
    <t xml:space="preserve">MARIANA CHARRIS NAVARRO</t>
  </si>
  <si>
    <t xml:space="preserve">whatsapp</t>
  </si>
  <si>
    <t xml:space="preserve">andrés mendoza navarro</t>
  </si>
  <si>
    <t xml:space="preserve">Repite la fila 22</t>
  </si>
  <si>
    <t xml:space="preserve">MELISSA FONTALVO MEJÍA</t>
  </si>
  <si>
    <t xml:space="preserve">Me recomendó una amiga</t>
  </si>
  <si>
    <t xml:space="preserve">INGRID VERGARA BARRIOS</t>
  </si>
  <si>
    <t xml:space="preserve">Básico traje de baño</t>
  </si>
  <si>
    <t xml:space="preserve">trajes de baño</t>
  </si>
  <si>
    <t xml:space="preserve">Por WhatsApp</t>
  </si>
  <si>
    <t xml:space="preserve">(vacía)</t>
  </si>
  <si>
    <t xml:space="preserve">Fila vacía</t>
  </si>
  <si>
    <t xml:space="preserve">instagram</t>
  </si>
  <si>
    <t xml:space="preserve">(vacío)</t>
  </si>
  <si>
    <t xml:space="preserve">Lencería</t>
  </si>
  <si>
    <t xml:space="preserve">lenceria</t>
  </si>
  <si>
    <t xml:space="preserve">Por Instagram</t>
  </si>
  <si>
    <t xml:space="preserve">ingrid martínez gómez</t>
  </si>
  <si>
    <t xml:space="preserve">Repite la fila 37</t>
  </si>
  <si>
    <t xml:space="preserve">'Marcela  Díaz Vergara '</t>
  </si>
  <si>
    <t xml:space="preserve">vacacional de modistería</t>
  </si>
  <si>
    <t xml:space="preserve">maryuris rodríguez mendoza</t>
  </si>
  <si>
    <t xml:space="preserve">Curso vacacional</t>
  </si>
  <si>
    <t xml:space="preserve">andrea mendoza pérez</t>
  </si>
  <si>
    <t xml:space="preserve">sandra castro hernández</t>
  </si>
  <si>
    <t xml:space="preserve">Prueba</t>
  </si>
  <si>
    <t xml:space="preserve">Cómo la hice</t>
  </si>
  <si>
    <t xml:space="preserve">Qué tenía que pasar</t>
  </si>
  <si>
    <t xml:space="preserve">Resultado</t>
  </si>
  <si>
    <t xml:space="preserve">Localizar a un estudiante</t>
  </si>
  <si>
    <t xml:space="preserve">En Buscar alumno escribí el nombre «Diana Zúñiga Jiménez» en lugar del código.</t>
  </si>
  <si>
    <t xml:space="preserve">Aparecen su código, su grupo, su asistencia y los avisos sin abrir ninguna otra hoja.</t>
  </si>
  <si>
    <t xml:space="preserve">Correcto. Sale como A-250, grupo TL-T (Activa), asistencia del 33 % y el aviso «Asistencia por debajo del umbral».</t>
  </si>
  <si>
    <t xml:space="preserve">Cambiar una clase de horario</t>
  </si>
  <si>
    <t xml:space="preserve">La recuperación del técnico de la mañana estaba el jueves 13/06 a las 14:00, a la misma hora y en la misma aula que el técnico de la tarde. La pasé al martes 11/06 de 08:00 a 11:30.</t>
  </si>
  <si>
    <t xml:space="preserve">Desaparece ese choque y el calendario de la semana del 10/06 la muestra el martes.</t>
  </si>
  <si>
    <t xml:space="preserve">Correcto. Las filas en Conflictos bajan de 4 a 2 y la clase aparece el martes en el calendario.</t>
  </si>
  <si>
    <t xml:space="preserve">Sustituir a una profesora</t>
  </si>
  <si>
    <t xml:space="preserve">El sábado 22/06 Carolina cubría la lencería de 11:00 a 14:00, pero a esa hora seguía con el repaso del técnico. Puse a Liliana como sustituta.</t>
  </si>
  <si>
    <t xml:space="preserve">Deja de haber choque de profesora. El de aula sigue, porque el repaso del técnico ocupa el aula de máquinas hasta las 12:00.</t>
  </si>
  <si>
    <t xml:space="preserve">Correcto. El aviso de ese sábado pasa de «Aula y profesora ocupadas» a «Aula ocupada a esa hora».</t>
  </si>
  <si>
    <t xml:space="preserve">Dar de baja una matrícula</t>
  </si>
  <si>
    <t xml:space="preserve">Pasé a Baja a A-250 con fecha 21/06/2024.</t>
  </si>
  <si>
    <t xml:space="preserve">El grupo pierde una plaza ocupada, la ficha del estudiante cambia de estado y su asistencia solo cuenta las clases hasta la baja. No se borra nada.</t>
  </si>
  <si>
    <t xml:space="preserve">Correcto. Activas en TL-T: 9 → 8; ocupación 75 % → 67 %; clases que le tocaban 12 → 8; estado en Alumnos: Baja.</t>
  </si>
  <si>
    <t xml:space="preserve">Una clase sin pasar lista</t>
  </si>
  <si>
    <t xml:space="preserve">Borré un registro de asistencia de A-262, como si se hubiera olvidado pasar lista ese día.</t>
  </si>
  <si>
    <t xml:space="preserve">El archivo avisa de que a ese estudiante le falta un registro, en vez de calcular un porcentaje engañoso.</t>
  </si>
  <si>
    <t xml:space="preserve">Correcto. En Matrículas aparece «Falta 1 registro de asistencia».</t>
  </si>
  <si>
    <t xml:space="preserve">Clases seguidas en la misma aula</t>
  </si>
  <si>
    <t xml:space="preserve">Revisé el sábado 15/06: el técnico de la tarde termina a las 11:00 y la lencería empieza a las 11:00 en la misma aula.</t>
  </si>
  <si>
    <t xml:space="preserve">No debe salir como choque.</t>
  </si>
  <si>
    <t xml:space="preserve">Correcto. El calendario las muestra una detrás de otra y ninguna aparece en Conflictos.</t>
  </si>
  <si>
    <t xml:space="preserve">Limpieza del formulario</t>
  </si>
  <si>
    <t xml:space="preserve">Comparé las filas de la exportación del formulario con las matrículas y fichas que quedan después de limpiar.</t>
  </si>
  <si>
    <t xml:space="preserve">Sin duplicados ni envíos de prueba: 47 respuestas se quedan en 42 matrículas de 40 personas (dos hacen dos cursos).</t>
  </si>
  <si>
    <t xml:space="preserve">Correcto. 47 filas en el formulario, 42 matrículas y 40 estudiantes.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</si>
</sst>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0%"/>
    <numFmt numFmtId="167" formatCode="0"/>
    <numFmt numFmtId="168" formatCode="General"/>
    <numFmt numFmtId="169" formatCode="hh:mm"/>
    <numFmt numFmtId="170" formatCode="\$#,##0"/>
    <numFmt numFmtId="171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FFFFFF"/>
      <name val="Arial"/>
      <family val="0"/>
      <charset val="1"/>
    </font>
    <font>
      <b val="true"/>
      <sz val="15"/>
      <color rgb="FF2B2730"/>
      <name val="Arial"/>
      <family val="0"/>
      <charset val="1"/>
    </font>
    <font>
      <b val="true"/>
      <sz val="10"/>
      <color rgb="FF2B2730"/>
      <name val="Arial"/>
      <family val="0"/>
      <charset val="1"/>
    </font>
    <font>
      <sz val="10"/>
      <color rgb="FF2B2730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20"/>
      <color rgb="FF8E2C3A"/>
      <name val="Arial"/>
      <family val="0"/>
      <charset val="1"/>
    </font>
    <font>
      <b val="true"/>
      <sz val="12"/>
      <color rgb="FF2B273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8E2C3A"/>
      <name val="Arial"/>
      <family val="0"/>
      <charset val="1"/>
    </font>
    <font>
      <b val="true"/>
      <sz val="9"/>
      <color rgb="FF8E2C3A"/>
      <name val="Arial"/>
      <family val="0"/>
      <charset val="1"/>
    </font>
    <font>
      <sz val="9"/>
      <color rgb="FF2B2730"/>
      <name val="Arial"/>
      <family val="0"/>
      <charset val="1"/>
    </font>
    <font>
      <sz val="8"/>
      <color rgb="FFA09AA3"/>
      <name val="Arial"/>
      <family val="0"/>
      <charset val="1"/>
    </font>
    <font>
      <b val="true"/>
      <sz val="14"/>
      <color rgb="FF8E2C3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BC8"/>
      </patternFill>
    </fill>
    <fill>
      <patternFill patternType="solid">
        <fgColor rgb="FF3A343F"/>
        <bgColor rgb="FF2B2730"/>
      </patternFill>
    </fill>
    <fill>
      <patternFill patternType="solid">
        <fgColor rgb="FF6B6370"/>
        <bgColor rgb="FF6B6B6B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 style="medium">
        <color rgb="FF8E2C3A"/>
      </top>
      <bottom/>
      <diagonal/>
    </border>
    <border diagonalUp="false" diagonalDown="false">
      <left/>
      <right/>
      <top/>
      <bottom style="thin">
        <color rgb="FFD9D4D8"/>
      </bottom>
      <diagonal/>
    </border>
    <border diagonalUp="false" diagonalDown="false">
      <left/>
      <right/>
      <top style="thin">
        <color rgb="FF2B2730"/>
      </top>
      <bottom/>
      <diagonal/>
    </border>
    <border diagonalUp="false" diagonalDown="false">
      <left style="thin">
        <color rgb="FFD9D4D8"/>
      </left>
      <right style="thin">
        <color rgb="FFD9D4D8"/>
      </right>
      <top/>
      <bottom style="thin">
        <color rgb="FFD9D4D8"/>
      </bottom>
      <diagonal/>
    </border>
    <border diagonalUp="false" diagonalDown="false">
      <left/>
      <right style="thin">
        <color rgb="FFD9D4D8"/>
      </right>
      <top/>
      <bottom style="thin">
        <color rgb="FFD9D4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>
          <bgColor rgb="FFFCEBC8"/>
        </patternFill>
      </fill>
    </dxf>
    <dxf>
      <fill>
        <patternFill>
          <bgColor rgb="FFF6D5D9"/>
        </patternFill>
      </fill>
    </dxf>
    <dxf>
      <fill>
        <patternFill>
          <bgColor rgb="FFF5F2F3"/>
        </patternFill>
      </fill>
    </dxf>
    <dxf>
      <fill>
        <patternFill patternType="solid">
          <fgColor rgb="FF3A343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B273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6B6370"/>
          <bgColor rgb="FF000000"/>
        </patternFill>
      </fill>
    </dxf>
    <dxf>
      <fill>
        <patternFill patternType="solid">
          <fgColor rgb="FFFCEBC8"/>
          <bgColor rgb="FF000000"/>
        </patternFill>
      </fill>
    </dxf>
    <dxf>
      <fill>
        <patternFill patternType="solid">
          <fgColor rgb="FFF6D5D9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6B6B"/>
      <rgbColor rgb="FF9999FF"/>
      <rgbColor rgb="FF8E2C3A"/>
      <rgbColor rgb="FFFFF2CC"/>
      <rgbColor rgb="FFF5F2F3"/>
      <rgbColor rgb="FF660066"/>
      <rgbColor rgb="FFFF8080"/>
      <rgbColor rgb="FF0066CC"/>
      <rgbColor rgb="FFD9D4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BC8"/>
      <rgbColor rgb="FF99CCFF"/>
      <rgbColor rgb="FFFF99CC"/>
      <rgbColor rgb="FFCC99FF"/>
      <rgbColor rgb="FFF6D5D9"/>
      <rgbColor rgb="FF3366FF"/>
      <rgbColor rgb="FF33CCCC"/>
      <rgbColor rgb="FF99CC00"/>
      <rgbColor rgb="FFFFCC00"/>
      <rgbColor rgb="FFFF9900"/>
      <rgbColor rgb="FFFF6600"/>
      <rgbColor rgb="FF6B6370"/>
      <rgbColor rgb="FFA09AA3"/>
      <rgbColor rgb="FF003366"/>
      <rgbColor rgb="FF339966"/>
      <rgbColor rgb="FF003300"/>
      <rgbColor rgb="FF2B2730"/>
      <rgbColor rgb="FF993300"/>
      <rgbColor rgb="FF993366"/>
      <rgbColor rgb="FF333399"/>
      <rgbColor rgb="FF3A34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8"/>
  </cols>
  <sheetData>
    <row r="1" customFormat="false" ht="15" hidden="false" customHeight="false" outlineLevel="0" collapsed="false">
      <c r="Z1" s="1" t="s">
        <v>0</v>
      </c>
      <c r="AA1" s="1" t="s">
        <v>1</v>
      </c>
      <c r="AB1" s="1" t="s">
        <v>0</v>
      </c>
    </row>
    <row r="2" customFormat="false" ht="18.55" hidden="false" customHeight="false" outlineLevel="0" collapsed="false">
      <c r="B2" s="2" t="s">
        <v>2</v>
      </c>
      <c r="Z2" s="1" t="s">
        <v>3</v>
      </c>
      <c r="AA2" s="1" t="s">
        <v>4</v>
      </c>
      <c r="AB2" s="1" t="s">
        <v>3</v>
      </c>
    </row>
    <row r="3" customFormat="false" ht="15" hidden="false" customHeight="false" outlineLevel="0" collapsed="false">
      <c r="Z3" s="1" t="s">
        <v>5</v>
      </c>
      <c r="AA3" s="1" t="s">
        <v>6</v>
      </c>
      <c r="AB3" s="1" t="s">
        <v>7</v>
      </c>
    </row>
    <row r="4" customFormat="false" ht="15" hidden="false" customHeight="false" outlineLevel="0" collapsed="false">
      <c r="B4" s="3" t="s">
        <v>8</v>
      </c>
    </row>
    <row r="5" customFormat="false" ht="23.85" hidden="false" customHeight="false" outlineLevel="0" collapsed="false">
      <c r="B5" s="4" t="s">
        <v>9</v>
      </c>
    </row>
    <row r="6" customFormat="false" ht="15" hidden="false" customHeight="false" outlineLevel="0" collapsed="false">
      <c r="B6" s="4"/>
    </row>
    <row r="7" customFormat="false" ht="15" hidden="false" customHeight="false" outlineLevel="0" collapsed="false">
      <c r="B7" s="3" t="s">
        <v>10</v>
      </c>
    </row>
    <row r="8" customFormat="false" ht="15" hidden="false" customHeight="false" outlineLevel="0" collapsed="false">
      <c r="B8" s="4" t="s">
        <v>11</v>
      </c>
    </row>
    <row r="9" customFormat="false" ht="23.85" hidden="false" customHeight="false" outlineLevel="0" collapsed="false">
      <c r="B9" s="4" t="s">
        <v>12</v>
      </c>
    </row>
    <row r="10" customFormat="false" ht="15" hidden="false" customHeight="false" outlineLevel="0" collapsed="false">
      <c r="B10" s="4" t="s">
        <v>13</v>
      </c>
    </row>
    <row r="11" customFormat="false" ht="15" hidden="false" customHeight="false" outlineLevel="0" collapsed="false">
      <c r="B11" s="4" t="s">
        <v>14</v>
      </c>
    </row>
    <row r="12" customFormat="false" ht="15" hidden="false" customHeight="false" outlineLevel="0" collapsed="false">
      <c r="B12" s="4" t="s">
        <v>15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3" t="s">
        <v>16</v>
      </c>
    </row>
    <row r="15" customFormat="false" ht="15" hidden="false" customHeight="false" outlineLevel="0" collapsed="false">
      <c r="B15" s="4" t="s">
        <v>17</v>
      </c>
    </row>
    <row r="16" customFormat="false" ht="23.85" hidden="false" customHeight="false" outlineLevel="0" collapsed="false">
      <c r="B16" s="4" t="s">
        <v>18</v>
      </c>
    </row>
    <row r="17" customFormat="false" ht="23.85" hidden="false" customHeight="false" outlineLevel="0" collapsed="false">
      <c r="B17" s="4" t="s">
        <v>19</v>
      </c>
    </row>
    <row r="18" customFormat="false" ht="23.85" hidden="false" customHeight="false" outlineLevel="0" collapsed="false">
      <c r="B18" s="4" t="s">
        <v>20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3" t="s">
        <v>21</v>
      </c>
    </row>
    <row r="21" customFormat="false" ht="15" hidden="false" customHeight="false" outlineLevel="0" collapsed="false">
      <c r="B21" s="4" t="s">
        <v>22</v>
      </c>
    </row>
    <row r="22" customFormat="false" ht="23.85" hidden="false" customHeight="false" outlineLevel="0" collapsed="false">
      <c r="B22" s="4" t="s">
        <v>23</v>
      </c>
    </row>
    <row r="23" customFormat="false" ht="15" hidden="false" customHeight="false" outlineLevel="0" collapsed="false">
      <c r="B23" s="4" t="s">
        <v>24</v>
      </c>
    </row>
    <row r="24" customFormat="false" ht="15" hidden="false" customHeight="false" outlineLevel="0" collapsed="false">
      <c r="B24" s="4"/>
    </row>
    <row r="25" customFormat="false" ht="22.35" hidden="false" customHeight="false" outlineLevel="0" collapsed="false">
      <c r="B25" s="5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2C3A"/>
    <pageSetUpPr fitToPage="true"/>
  </sheetPr>
  <dimension ref="B2:N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1"/>
    <col collapsed="false" customWidth="true" hidden="false" outlineLevel="0" max="3" min="3" style="0" width="12"/>
    <col collapsed="false" customWidth="true" hidden="false" outlineLevel="0" max="4" min="4" style="0" width="39"/>
    <col collapsed="false" customWidth="true" hidden="false" outlineLevel="0" max="6" min="5" style="0" width="17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8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3" min="12" style="0" width="11"/>
    <col collapsed="false" customWidth="true" hidden="false" outlineLevel="0" max="14" min="14" style="0" width="8"/>
  </cols>
  <sheetData>
    <row r="2" customFormat="false" ht="18.55" hidden="false" customHeight="false" outlineLevel="0" collapsed="false">
      <c r="B2" s="2" t="s">
        <v>26</v>
      </c>
    </row>
    <row r="4" customFormat="false" ht="15" hidden="false" customHeight="false" outlineLevel="0" collapsed="false">
      <c r="B4" s="6" t="s">
        <v>27</v>
      </c>
      <c r="C4" s="7" t="n">
        <v>45472</v>
      </c>
      <c r="D4" s="8" t="s">
        <v>28</v>
      </c>
    </row>
    <row r="5" customFormat="false" ht="15" hidden="false" customHeight="false" outlineLevel="0" collapsed="false">
      <c r="B5" s="6" t="s">
        <v>29</v>
      </c>
      <c r="C5" s="9" t="n">
        <v>0.75</v>
      </c>
      <c r="D5" s="8" t="s">
        <v>30</v>
      </c>
    </row>
    <row r="7" customFormat="false" ht="15" hidden="false" customHeight="false" outlineLevel="0" collapsed="false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customFormat="false" ht="24.45" hidden="false" customHeight="false" outlineLevel="0" collapsed="false">
      <c r="B8" s="11" t="n">
        <f aca="false">COUNTIF(Alumnos!$E$2:$E$201,"Activa")</f>
        <v>36</v>
      </c>
      <c r="D8" s="12" t="n">
        <f aca="false">IFERROR(SUM(Grupos!$K$2:$K$50)/SUM(Grupos!$D$2:$D$50),"")</f>
        <v>0.826086956521739</v>
      </c>
      <c r="F8" s="11" t="n">
        <f aca="false">COUNT(Matrículas!$W$2:$W$201)</f>
        <v>9</v>
      </c>
      <c r="I8" s="11" t="n">
        <f aca="false">COUNT(Sesiones!$R$2:$R$401)</f>
        <v>4</v>
      </c>
      <c r="L8" s="11" t="n">
        <f aca="false">COUNT(Matrículas!$X$2:$X$201)</f>
        <v>3</v>
      </c>
    </row>
    <row r="9" customFormat="false" ht="15" hidden="false" customHeight="false" outlineLevel="0" collapsed="false">
      <c r="B9" s="13" t="s">
        <v>31</v>
      </c>
      <c r="D9" s="13" t="s">
        <v>32</v>
      </c>
      <c r="F9" s="13" t="s">
        <v>33</v>
      </c>
      <c r="I9" s="13" t="s">
        <v>34</v>
      </c>
      <c r="L9" s="13" t="s">
        <v>35</v>
      </c>
    </row>
    <row r="12" customFormat="false" ht="15" hidden="false" customHeight="false" outlineLevel="0" collapsed="false">
      <c r="B12" s="14" t="s">
        <v>36</v>
      </c>
    </row>
    <row r="13" customFormat="false" ht="30" hidden="false" customHeight="true" outlineLevel="0" collapsed="false">
      <c r="B13" s="15" t="s">
        <v>37</v>
      </c>
      <c r="C13" s="15" t="s">
        <v>38</v>
      </c>
      <c r="D13" s="15" t="s">
        <v>39</v>
      </c>
      <c r="E13" s="15" t="s">
        <v>40</v>
      </c>
      <c r="F13" s="15" t="s">
        <v>41</v>
      </c>
      <c r="G13" s="15" t="s">
        <v>42</v>
      </c>
      <c r="H13" s="15" t="s">
        <v>43</v>
      </c>
      <c r="I13" s="15" t="s">
        <v>44</v>
      </c>
      <c r="J13" s="15" t="s">
        <v>45</v>
      </c>
      <c r="K13" s="15" t="s">
        <v>46</v>
      </c>
      <c r="L13" s="15" t="s">
        <v>47</v>
      </c>
      <c r="M13" s="15" t="s">
        <v>48</v>
      </c>
      <c r="N13" s="15" t="s">
        <v>49</v>
      </c>
    </row>
    <row r="14" customFormat="false" ht="15" hidden="false" customHeight="false" outlineLevel="0" collapsed="false">
      <c r="B14" s="16" t="str">
        <f aca="false">Grupos!C2</f>
        <v>Técnico laboral · mañana</v>
      </c>
      <c r="C14" s="16" t="str">
        <f aca="false">Grupos!A2</f>
        <v>TL-M</v>
      </c>
      <c r="D14" s="16" t="str">
        <f aca="false">Grupos!G2</f>
        <v>Lun, mié y vie · 08:00–11:30</v>
      </c>
      <c r="E14" s="16" t="str">
        <f aca="false">Grupos!J2</f>
        <v>Liliana Mendoza</v>
      </c>
      <c r="F14" s="16" t="str">
        <f aca="false">Grupos!F2</f>
        <v>Aula de máquinas</v>
      </c>
      <c r="G14" s="17" t="n">
        <f aca="false">Grupos!D2</f>
        <v>12</v>
      </c>
      <c r="H14" s="17" t="n">
        <f aca="false">Grupos!K2</f>
        <v>11</v>
      </c>
      <c r="I14" s="17" t="n">
        <f aca="false">Grupos!O2</f>
        <v>1</v>
      </c>
      <c r="J14" s="18" t="n">
        <f aca="false">Grupos!N2</f>
        <v>0.916666666666667</v>
      </c>
      <c r="K14" s="17" t="n">
        <f aca="false">Grupos!L2</f>
        <v>0</v>
      </c>
      <c r="L14" s="18" t="n">
        <f aca="false">Grupos!P2</f>
        <v>0.855072463768116</v>
      </c>
      <c r="M14" s="17" t="n">
        <f aca="false">COUNTIFS(Matrículas!$B$2:$B$201,C14,Matrículas!$W$2:$W$201,"&gt;0")</f>
        <v>3</v>
      </c>
      <c r="N14" s="17" t="n">
        <f aca="false">Grupos!M2</f>
        <v>1</v>
      </c>
    </row>
    <row r="15" customFormat="false" ht="15" hidden="false" customHeight="false" outlineLevel="0" collapsed="false">
      <c r="B15" s="16" t="str">
        <f aca="false">Grupos!C3</f>
        <v>Técnico laboral · tarde</v>
      </c>
      <c r="C15" s="16" t="str">
        <f aca="false">Grupos!A3</f>
        <v>TL-T</v>
      </c>
      <c r="D15" s="16" t="str">
        <f aca="false">Grupos!G3</f>
        <v>Mar y jue 14:00–17:30 · sáb 08:00–11:00</v>
      </c>
      <c r="E15" s="16" t="str">
        <f aca="false">Grupos!J3</f>
        <v>Carolina Ospina</v>
      </c>
      <c r="F15" s="16" t="str">
        <f aca="false">Grupos!F3</f>
        <v>Aula de máquinas</v>
      </c>
      <c r="G15" s="17" t="n">
        <f aca="false">Grupos!D3</f>
        <v>12</v>
      </c>
      <c r="H15" s="17" t="n">
        <f aca="false">Grupos!K3</f>
        <v>9</v>
      </c>
      <c r="I15" s="17" t="n">
        <f aca="false">Grupos!O3</f>
        <v>3</v>
      </c>
      <c r="J15" s="18" t="n">
        <f aca="false">Grupos!N3</f>
        <v>0.75</v>
      </c>
      <c r="K15" s="17" t="n">
        <f aca="false">Grupos!L3</f>
        <v>0</v>
      </c>
      <c r="L15" s="18" t="n">
        <f aca="false">Grupos!P3</f>
        <v>0.793103448275862</v>
      </c>
      <c r="M15" s="17" t="n">
        <f aca="false">COUNTIFS(Matrículas!$B$2:$B$201,C15,Matrículas!$W$2:$W$201,"&gt;0")</f>
        <v>2</v>
      </c>
      <c r="N15" s="17" t="n">
        <f aca="false">Grupos!M3</f>
        <v>1</v>
      </c>
    </row>
    <row r="16" customFormat="false" ht="15" hidden="false" customHeight="false" outlineLevel="0" collapsed="false">
      <c r="B16" s="16" t="str">
        <f aca="false">Grupos!C4</f>
        <v>Trajes de baño · semipersonalizado</v>
      </c>
      <c r="C16" s="16" t="str">
        <f aca="false">Grupos!A4</f>
        <v>TB-01</v>
      </c>
      <c r="D16" s="16" t="str">
        <f aca="false">Grupos!G4</f>
        <v>Mar y jue · 08:00–12:00</v>
      </c>
      <c r="E16" s="16" t="str">
        <f aca="false">Grupos!J4</f>
        <v>Carolina Ospina</v>
      </c>
      <c r="F16" s="16" t="str">
        <f aca="false">Grupos!F4</f>
        <v>Taller de corte</v>
      </c>
      <c r="G16" s="17" t="n">
        <f aca="false">Grupos!D4</f>
        <v>4</v>
      </c>
      <c r="H16" s="17" t="n">
        <f aca="false">Grupos!K4</f>
        <v>4</v>
      </c>
      <c r="I16" s="17" t="n">
        <f aca="false">Grupos!O4</f>
        <v>0</v>
      </c>
      <c r="J16" s="18" t="n">
        <f aca="false">Grupos!N4</f>
        <v>1</v>
      </c>
      <c r="K16" s="17" t="n">
        <f aca="false">Grupos!L4</f>
        <v>1</v>
      </c>
      <c r="L16" s="18" t="n">
        <f aca="false">Grupos!P4</f>
        <v>0.84375</v>
      </c>
      <c r="M16" s="17" t="n">
        <f aca="false">COUNTIFS(Matrículas!$B$2:$B$201,C16,Matrículas!$W$2:$W$201,"&gt;0")</f>
        <v>1</v>
      </c>
      <c r="N16" s="17" t="n">
        <f aca="false">Grupos!M4</f>
        <v>0</v>
      </c>
    </row>
    <row r="17" customFormat="false" ht="15" hidden="false" customHeight="false" outlineLevel="0" collapsed="false">
      <c r="B17" s="16" t="str">
        <f aca="false">Grupos!C5</f>
        <v>Lencería · grupal</v>
      </c>
      <c r="C17" s="16" t="str">
        <f aca="false">Grupos!A5</f>
        <v>LE-01</v>
      </c>
      <c r="D17" s="16" t="str">
        <f aca="false">Grupos!G5</f>
        <v>Mié 17:30–19:30 (taller) · sáb 11:00–14:00</v>
      </c>
      <c r="E17" s="16" t="str">
        <f aca="false">Grupos!J5</f>
        <v>Daniela Rueda</v>
      </c>
      <c r="F17" s="16" t="str">
        <f aca="false">Grupos!F5</f>
        <v>Aula de máquinas</v>
      </c>
      <c r="G17" s="17" t="n">
        <f aca="false">Grupos!D5</f>
        <v>8</v>
      </c>
      <c r="H17" s="17" t="n">
        <f aca="false">Grupos!K5</f>
        <v>6</v>
      </c>
      <c r="I17" s="17" t="n">
        <f aca="false">Grupos!O5</f>
        <v>2</v>
      </c>
      <c r="J17" s="18" t="n">
        <f aca="false">Grupos!N5</f>
        <v>0.75</v>
      </c>
      <c r="K17" s="17" t="n">
        <f aca="false">Grupos!L5</f>
        <v>0</v>
      </c>
      <c r="L17" s="18" t="n">
        <f aca="false">Grupos!P5</f>
        <v>0.875</v>
      </c>
      <c r="M17" s="17" t="n">
        <f aca="false">COUNTIFS(Matrículas!$B$2:$B$201,C17,Matrículas!$W$2:$W$201,"&gt;0")</f>
        <v>1</v>
      </c>
      <c r="N17" s="17" t="n">
        <f aca="false">Grupos!M5</f>
        <v>0</v>
      </c>
    </row>
    <row r="18" customFormat="false" ht="15" hidden="false" customHeight="false" outlineLevel="0" collapsed="false">
      <c r="B18" s="16" t="str">
        <f aca="false">Grupos!C6</f>
        <v>Vacacional · tarde</v>
      </c>
      <c r="C18" s="16" t="str">
        <f aca="false">Grupos!A6</f>
        <v>VA-01</v>
      </c>
      <c r="D18" s="16" t="str">
        <f aca="false">Grupos!G6</f>
        <v>Lun, mié y vie · 14:00–17:20</v>
      </c>
      <c r="E18" s="16" t="str">
        <f aca="false">Grupos!J6</f>
        <v>Daniela Rueda</v>
      </c>
      <c r="F18" s="16" t="str">
        <f aca="false">Grupos!F6</f>
        <v>Aula de máquinas</v>
      </c>
      <c r="G18" s="17" t="n">
        <f aca="false">Grupos!D6</f>
        <v>10</v>
      </c>
      <c r="H18" s="17" t="n">
        <f aca="false">Grupos!K6</f>
        <v>8</v>
      </c>
      <c r="I18" s="17" t="n">
        <f aca="false">Grupos!O6</f>
        <v>2</v>
      </c>
      <c r="J18" s="18" t="n">
        <f aca="false">Grupos!N6</f>
        <v>0.8</v>
      </c>
      <c r="K18" s="17" t="n">
        <f aca="false">Grupos!L6</f>
        <v>1</v>
      </c>
      <c r="L18" s="18" t="n">
        <f aca="false">Grupos!P6</f>
        <v>0.96875</v>
      </c>
      <c r="M18" s="17" t="n">
        <f aca="false">COUNTIFS(Matrículas!$B$2:$B$201,C18,Matrículas!$W$2:$W$201,"&gt;0")</f>
        <v>2</v>
      </c>
      <c r="N18" s="17" t="n">
        <f aca="false">Grupos!M6</f>
        <v>0</v>
      </c>
    </row>
    <row r="19" customFormat="false" ht="15" hidden="false" customHeight="false" outlineLevel="0" collapsed="false">
      <c r="B19" s="19" t="s">
        <v>50</v>
      </c>
      <c r="C19" s="20"/>
      <c r="D19" s="20"/>
      <c r="E19" s="20"/>
      <c r="F19" s="20"/>
      <c r="G19" s="21" t="n">
        <f aca="false">SUM(G14:G18)</f>
        <v>46</v>
      </c>
      <c r="H19" s="21" t="n">
        <f aca="false">SUM(H14:H18)</f>
        <v>38</v>
      </c>
      <c r="I19" s="20"/>
      <c r="J19" s="22" t="n">
        <f aca="false">IFERROR(H19/G19,"")</f>
        <v>0.826086956521739</v>
      </c>
      <c r="K19" s="21" t="n">
        <f aca="false">SUM(K14:K18)</f>
        <v>2</v>
      </c>
      <c r="L19" s="22" t="n">
        <f aca="false">IFERROR(SUM(Matrículas!$Q$2:$Q$201)/SUM(Matrículas!$P$2:$P$201),"")</f>
        <v>0.85678391959799</v>
      </c>
      <c r="M19" s="21" t="n">
        <f aca="false">SUM(M14:M18)</f>
        <v>9</v>
      </c>
      <c r="N19" s="21" t="n">
        <f aca="false">SUM(N14:N18)</f>
        <v>2</v>
      </c>
    </row>
    <row r="21" customFormat="false" ht="15" hidden="false" customHeight="false" outlineLevel="0" collapsed="false">
      <c r="B21" s="14" t="s">
        <v>51</v>
      </c>
    </row>
    <row r="22" customFormat="false" ht="30" hidden="false" customHeight="true" outlineLevel="0" collapsed="false">
      <c r="B22" s="15" t="s">
        <v>52</v>
      </c>
      <c r="C22" s="15" t="s">
        <v>53</v>
      </c>
      <c r="D22" s="15" t="s">
        <v>54</v>
      </c>
    </row>
    <row r="23" customFormat="false" ht="15" hidden="false" customHeight="false" outlineLevel="0" collapsed="false">
      <c r="B23" s="16" t="s">
        <v>55</v>
      </c>
      <c r="C23" s="16" t="n">
        <f aca="false">COUNTIF(Alumnos!$D$2:$D$201,B23)</f>
        <v>18</v>
      </c>
      <c r="D23" s="18" t="n">
        <f aca="false">IFERROR(C23/COUNTA(Alumnos!$A$2:$A$201),"")</f>
        <v>0.45</v>
      </c>
    </row>
    <row r="24" customFormat="false" ht="15" hidden="false" customHeight="false" outlineLevel="0" collapsed="false">
      <c r="B24" s="16" t="s">
        <v>56</v>
      </c>
      <c r="C24" s="16" t="n">
        <f aca="false">COUNTIF(Alumnos!$D$2:$D$201,B24)</f>
        <v>10</v>
      </c>
      <c r="D24" s="18" t="n">
        <f aca="false">IFERROR(C24/COUNTA(Alumnos!$A$2:$A$201),"")</f>
        <v>0.25</v>
      </c>
    </row>
    <row r="25" customFormat="false" ht="15" hidden="false" customHeight="false" outlineLevel="0" collapsed="false">
      <c r="B25" s="16" t="s">
        <v>57</v>
      </c>
      <c r="C25" s="16" t="n">
        <f aca="false">COUNTIF(Alumnos!$D$2:$D$201,B25)</f>
        <v>6</v>
      </c>
      <c r="D25" s="18" t="n">
        <f aca="false">IFERROR(C25/COUNTA(Alumnos!$A$2:$A$201),"")</f>
        <v>0.15</v>
      </c>
    </row>
    <row r="26" customFormat="false" ht="15" hidden="false" customHeight="false" outlineLevel="0" collapsed="false">
      <c r="B26" s="16" t="s">
        <v>58</v>
      </c>
      <c r="C26" s="16" t="n">
        <f aca="false">COUNTIF(Alumnos!$D$2:$D$201,B26)</f>
        <v>5</v>
      </c>
      <c r="D26" s="18" t="n">
        <f aca="false">IFERROR(C26/COUNTA(Alumnos!$A$2:$A$201),"")</f>
        <v>0.125</v>
      </c>
    </row>
    <row r="27" customFormat="false" ht="15" hidden="false" customHeight="false" outlineLevel="0" collapsed="false">
      <c r="B27" s="16" t="s">
        <v>59</v>
      </c>
      <c r="C27" s="16" t="n">
        <f aca="false">COUNTIF(Alumnos!$D$2:$D$201,B27)</f>
        <v>1</v>
      </c>
      <c r="D27" s="18" t="n">
        <f aca="false">IFERROR(C27/COUNTA(Alumnos!$A$2:$A$201),"")</f>
        <v>0.025</v>
      </c>
    </row>
  </sheetData>
  <conditionalFormatting sqref="J14:J18">
    <cfRule type="expression" priority="2" aboveAverage="0" equalAverage="0" bottom="0" percent="0" rank="0" text="" dxfId="0">
      <formula>J14&gt;=1</formula>
    </cfRule>
  </conditionalFormatting>
  <conditionalFormatting sqref="L14:L18">
    <cfRule type="expression" priority="3" aboveAverage="0" equalAverage="0" bottom="0" percent="0" rank="0" text="" dxfId="1">
      <formula>AND(L14&lt;&gt;"",L14&lt;Panel!$C$5)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2C3A"/>
    <pageSetUpPr fitToPage="true"/>
  </sheetPr>
  <dimension ref="B2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4" min="3" style="0" width="30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36"/>
    <col collapsed="false" customWidth="true" hidden="false" outlineLevel="0" max="9" min="9" style="0" width="12"/>
    <col collapsed="false" customWidth="true" hidden="false" outlineLevel="0" max="10" min="10" style="0" width="30"/>
  </cols>
  <sheetData>
    <row r="2" customFormat="false" ht="18.55" hidden="false" customHeight="false" outlineLevel="0" collapsed="false">
      <c r="B2" s="2" t="s">
        <v>60</v>
      </c>
      <c r="H2" s="1" t="str">
        <f aca="false">IF(C4="","",IF(ISNUMBER(MATCH(C4,Alumnos!$A$2:$A$201,0)),C4,IFERROR(INDEX(Alumnos!$A$2:$A$201,MATCH(C4,Alumnos!$B$2:$B$201,0)),"")))</f>
        <v>A-246</v>
      </c>
    </row>
    <row r="4" customFormat="false" ht="15" hidden="false" customHeight="false" outlineLevel="0" collapsed="false">
      <c r="B4" s="6" t="s">
        <v>61</v>
      </c>
      <c r="C4" s="23" t="s">
        <v>62</v>
      </c>
      <c r="D4" s="8" t="s">
        <v>63</v>
      </c>
    </row>
    <row r="6" customFormat="false" ht="15" hidden="false" customHeight="false" outlineLevel="0" collapsed="false">
      <c r="B6" s="24" t="s">
        <v>64</v>
      </c>
      <c r="C6" s="16" t="str">
        <f aca="false">IF($H$2="",IF($C$4="","","No encontrada"),INDEX(Alumnos!$B$2:$B$201,MATCH($H$2,Alumnos!$A$2:$A$201,0)))</f>
        <v>Leidy Orozco Ospino</v>
      </c>
    </row>
    <row r="7" customFormat="false" ht="15" hidden="false" customHeight="false" outlineLevel="0" collapsed="false">
      <c r="B7" s="24" t="s">
        <v>65</v>
      </c>
      <c r="C7" s="16" t="str">
        <f aca="false">IF($H$2="","",INDEX(Alumnos!$A$2:$A$201,MATCH($H$2,Alumnos!$A$2:$A$201,0)))</f>
        <v>A-246</v>
      </c>
    </row>
    <row r="8" customFormat="false" ht="15" hidden="false" customHeight="false" outlineLevel="0" collapsed="false">
      <c r="B8" s="24" t="s">
        <v>66</v>
      </c>
      <c r="C8" s="16" t="str">
        <f aca="false">IF($H$2="","",INDEX(Alumnos!$C$2:$C$201,MATCH($H$2,Alumnos!$A$2:$A$201,0)))</f>
        <v>Bastidas</v>
      </c>
    </row>
    <row r="9" customFormat="false" ht="15" hidden="false" customHeight="false" outlineLevel="0" collapsed="false">
      <c r="B9" s="24" t="s">
        <v>67</v>
      </c>
      <c r="C9" s="16" t="str">
        <f aca="false">IF($H$2="","",INDEX(Alumnos!$D$2:$D$201,MATCH($H$2,Alumnos!$A$2:$A$201,0)))</f>
        <v>Referido</v>
      </c>
    </row>
    <row r="10" customFormat="false" ht="15" hidden="false" customHeight="false" outlineLevel="0" collapsed="false">
      <c r="B10" s="24" t="s">
        <v>68</v>
      </c>
      <c r="C10" s="16" t="str">
        <f aca="false">IF($H$2="","",INDEX(Alumnos!$E$2:$E$201,MATCH($H$2,Alumnos!$A$2:$A$201,0)))</f>
        <v>Activa</v>
      </c>
    </row>
    <row r="12" customFormat="false" ht="15" hidden="false" customHeight="false" outlineLevel="0" collapsed="false">
      <c r="B12" s="14" t="s">
        <v>69</v>
      </c>
    </row>
    <row r="13" customFormat="false" ht="30" hidden="false" customHeight="true" outlineLevel="0" collapsed="false">
      <c r="B13" s="15" t="s">
        <v>37</v>
      </c>
      <c r="C13" s="15" t="s">
        <v>70</v>
      </c>
      <c r="D13" s="15" t="s">
        <v>39</v>
      </c>
      <c r="E13" s="15" t="s">
        <v>40</v>
      </c>
      <c r="F13" s="15" t="s">
        <v>68</v>
      </c>
      <c r="G13" s="15" t="s">
        <v>71</v>
      </c>
      <c r="H13" s="15" t="s">
        <v>72</v>
      </c>
      <c r="I13" s="15" t="s">
        <v>73</v>
      </c>
      <c r="J13" s="15" t="s">
        <v>74</v>
      </c>
    </row>
    <row r="14" customFormat="false" ht="30" hidden="false" customHeight="true" outlineLevel="0" collapsed="false">
      <c r="B14" s="25" t="str">
        <f aca="false">IFERROR(INDEX(Matrículas!$B$2:$B$201,MATCH($H$2&amp;"|1",Matrículas!$V$2:$V$201,0)),"")</f>
        <v>TL-T</v>
      </c>
      <c r="C14" s="25" t="str">
        <f aca="false">IF(B14="","",INDEX(Grupos!$C$2:$C$50,MATCH(B14,Grupos!$A$2:$A$50,0)))</f>
        <v>Técnico laboral · tarde</v>
      </c>
      <c r="D14" s="25" t="str">
        <f aca="false">IF(B14="","",INDEX(Grupos!$G$2:$G$50,MATCH(B14,Grupos!$A$2:$A$50,0)))</f>
        <v>Mar y jue 14:00–17:30 · sáb 08:00–11:00</v>
      </c>
      <c r="E14" s="25" t="str">
        <f aca="false">IF(B14="","",INDEX(Grupos!$J$2:$J$50,MATCH(B14,Grupos!$A$2:$A$50,0)))</f>
        <v>Carolina Ospina</v>
      </c>
      <c r="F14" s="25" t="str">
        <f aca="false">IFERROR(INDEX(Matrículas!$E$2:$E$201,MATCH($H$2&amp;"|1",Matrículas!$V$2:$V$201,0)),"")</f>
        <v>Activa</v>
      </c>
      <c r="G14" s="26" t="n">
        <f aca="false">IFERROR(INDEX(Matrículas!$T$2:$T$201,MATCH($H$2&amp;"|1",Matrículas!$V$2:$V$201,0)),"")</f>
        <v>0.583333333333333</v>
      </c>
      <c r="H14" s="25" t="str">
        <f aca="false">IFERROR(INDEX(Matrículas!$O$2:$O$201,MATCH($H$2&amp;"|1",Matrículas!$V$2:$V$201,0)),"")</f>
        <v>certificado de estudios</v>
      </c>
      <c r="I14" s="25" t="str">
        <f aca="false">IFERROR(INDEX(Matrículas!$Q$2:$Q$201,MATCH($H$2&amp;"|1",Matrículas!$V$2:$V$201,0))&amp;" de "&amp;INDEX(Matrículas!$P$2:$P$201,MATCH($H$2&amp;"|1",Matrículas!$V$2:$V$201,0)),"")</f>
        <v>7 de 12</v>
      </c>
      <c r="J14" s="25" t="str">
        <f aca="false">IFERROR(INDEX(Matrículas!$U$2:$U$201,MATCH($H$2&amp;"|1",Matrículas!$V$2:$V$201,0)),"")</f>
        <v>Asistencia por debajo del umbral</v>
      </c>
    </row>
    <row r="15" customFormat="false" ht="30" hidden="false" customHeight="true" outlineLevel="0" collapsed="false">
      <c r="B15" s="25" t="str">
        <f aca="false">IFERROR(INDEX(Matrículas!$B$2:$B$201,MATCH($H$2&amp;"|2",Matrículas!$V$2:$V$201,0)),"")</f>
        <v/>
      </c>
      <c r="C15" s="25" t="str">
        <f aca="false">IF(B15="","",INDEX(Grupos!$C$2:$C$50,MATCH(B15,Grupos!$A$2:$A$50,0)))</f>
        <v/>
      </c>
      <c r="D15" s="25" t="str">
        <f aca="false">IF(B15="","",INDEX(Grupos!$G$2:$G$50,MATCH(B15,Grupos!$A$2:$A$50,0)))</f>
        <v/>
      </c>
      <c r="E15" s="25" t="str">
        <f aca="false">IF(B15="","",INDEX(Grupos!$J$2:$J$50,MATCH(B15,Grupos!$A$2:$A$50,0)))</f>
        <v/>
      </c>
      <c r="F15" s="25" t="str">
        <f aca="false">IFERROR(INDEX(Matrículas!$E$2:$E$201,MATCH($H$2&amp;"|2",Matrículas!$V$2:$V$201,0)),"")</f>
        <v/>
      </c>
      <c r="G15" s="26" t="str">
        <f aca="false">IFERROR(INDEX(Matrículas!$T$2:$T$201,MATCH($H$2&amp;"|2",Matrículas!$V$2:$V$201,0)),"")</f>
        <v/>
      </c>
      <c r="H15" s="25" t="str">
        <f aca="false">IFERROR(INDEX(Matrículas!$O$2:$O$201,MATCH($H$2&amp;"|2",Matrículas!$V$2:$V$201,0)),"")</f>
        <v/>
      </c>
      <c r="I15" s="25" t="str">
        <f aca="false">IFERROR(INDEX(Matrículas!$Q$2:$Q$201,MATCH($H$2&amp;"|2",Matrículas!$V$2:$V$201,0))&amp;" de "&amp;INDEX(Matrículas!$P$2:$P$201,MATCH($H$2&amp;"|2",Matrículas!$V$2:$V$201,0)),"")</f>
        <v/>
      </c>
      <c r="J15" s="25" t="str">
        <f aca="false">IFERROR(INDEX(Matrículas!$U$2:$U$201,MATCH($H$2&amp;"|2",Matrículas!$V$2:$V$201,0)),"")</f>
        <v/>
      </c>
    </row>
    <row r="16" customFormat="false" ht="30" hidden="false" customHeight="true" outlineLevel="0" collapsed="false">
      <c r="B16" s="25" t="str">
        <f aca="false">IFERROR(INDEX(Matrículas!$B$2:$B$201,MATCH($H$2&amp;"|3",Matrículas!$V$2:$V$201,0)),"")</f>
        <v/>
      </c>
      <c r="C16" s="25" t="str">
        <f aca="false">IF(B16="","",INDEX(Grupos!$C$2:$C$50,MATCH(B16,Grupos!$A$2:$A$50,0)))</f>
        <v/>
      </c>
      <c r="D16" s="25" t="str">
        <f aca="false">IF(B16="","",INDEX(Grupos!$G$2:$G$50,MATCH(B16,Grupos!$A$2:$A$50,0)))</f>
        <v/>
      </c>
      <c r="E16" s="25" t="str">
        <f aca="false">IF(B16="","",INDEX(Grupos!$J$2:$J$50,MATCH(B16,Grupos!$A$2:$A$50,0)))</f>
        <v/>
      </c>
      <c r="F16" s="25" t="str">
        <f aca="false">IFERROR(INDEX(Matrículas!$E$2:$E$201,MATCH($H$2&amp;"|3",Matrículas!$V$2:$V$201,0)),"")</f>
        <v/>
      </c>
      <c r="G16" s="26" t="str">
        <f aca="false">IFERROR(INDEX(Matrículas!$T$2:$T$201,MATCH($H$2&amp;"|3",Matrículas!$V$2:$V$201,0)),"")</f>
        <v/>
      </c>
      <c r="H16" s="25" t="str">
        <f aca="false">IFERROR(INDEX(Matrículas!$O$2:$O$201,MATCH($H$2&amp;"|3",Matrículas!$V$2:$V$201,0)),"")</f>
        <v/>
      </c>
      <c r="I16" s="25" t="str">
        <f aca="false">IFERROR(INDEX(Matrículas!$Q$2:$Q$201,MATCH($H$2&amp;"|3",Matrículas!$V$2:$V$201,0))&amp;" de "&amp;INDEX(Matrículas!$P$2:$P$201,MATCH($H$2&amp;"|3",Matrículas!$V$2:$V$201,0)),"")</f>
        <v/>
      </c>
      <c r="J16" s="25" t="str">
        <f aca="false">IFERROR(INDEX(Matrículas!$U$2:$U$201,MATCH($H$2&amp;"|3",Matrículas!$V$2:$V$201,0)),"")</f>
        <v/>
      </c>
    </row>
    <row r="19" customFormat="false" ht="15" hidden="false" customHeight="false" outlineLevel="0" collapsed="false">
      <c r="B19" s="8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2C3A"/>
    <pageSetUpPr fitToPage="true"/>
  </sheetPr>
  <dimension ref="C2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"/>
    <col collapsed="false" customWidth="true" hidden="false" outlineLevel="0" max="8" min="3" style="0" width="31"/>
  </cols>
  <sheetData>
    <row r="2" customFormat="false" ht="18.55" hidden="false" customHeight="false" outlineLevel="0" collapsed="false">
      <c r="C2" s="2" t="s">
        <v>76</v>
      </c>
    </row>
    <row r="4" customFormat="false" ht="15" hidden="false" customHeight="false" outlineLevel="0" collapsed="false">
      <c r="C4" s="6" t="s">
        <v>77</v>
      </c>
      <c r="D4" s="7" t="n">
        <v>45453</v>
      </c>
      <c r="E4" s="27" t="str">
        <f aca="false">IF(WEEKDAY(D4,2)&lt;&gt;1,"Pon un lunes","")</f>
        <v/>
      </c>
      <c r="F4" s="8" t="s">
        <v>78</v>
      </c>
    </row>
    <row r="6" customFormat="false" ht="21.75" hidden="false" customHeight="true" outlineLevel="0" collapsed="false">
      <c r="C6" s="28" t="str">
        <f aca="false">"Lunes "&amp;TEXT($D$4+0,"dd/mm")</f>
        <v>Lunes 10/06</v>
      </c>
      <c r="D6" s="28" t="str">
        <f aca="false">"Martes "&amp;TEXT($D$4+1,"dd/mm")</f>
        <v>Martes 11/06</v>
      </c>
      <c r="E6" s="28" t="str">
        <f aca="false">"Miércoles "&amp;TEXT($D$4+2,"dd/mm")</f>
        <v>Miércoles 12/06</v>
      </c>
      <c r="F6" s="28" t="str">
        <f aca="false">"Jueves "&amp;TEXT($D$4+3,"dd/mm")</f>
        <v>Jueves 13/06</v>
      </c>
      <c r="G6" s="28" t="str">
        <f aca="false">"Viernes "&amp;TEXT($D$4+4,"dd/mm")</f>
        <v>Viernes 14/06</v>
      </c>
      <c r="H6" s="28" t="str">
        <f aca="false">"Sábado "&amp;TEXT($D$4+5,"dd/mm")</f>
        <v>Sábado 15/06</v>
      </c>
    </row>
    <row r="7" customFormat="false" ht="15" hidden="false" customHeight="false" outlineLevel="0" collapsed="false">
      <c r="C7" s="29" t="str">
        <f aca="false">IFERROR("Festivo: "&amp;INDEX(Festivos!$B$2:$B$30,MATCH($D$4+0,Festivos!$A$2:$A$30,0)),"")</f>
        <v>Festivo: Sagrado Corazón</v>
      </c>
      <c r="D7" s="29" t="str">
        <f aca="false">IFERROR("Festivo: "&amp;INDEX(Festivos!$B$2:$B$30,MATCH($D$4+1,Festivos!$A$2:$A$30,0)),"")</f>
        <v/>
      </c>
      <c r="E7" s="29" t="str">
        <f aca="false">IFERROR("Festivo: "&amp;INDEX(Festivos!$B$2:$B$30,MATCH($D$4+2,Festivos!$A$2:$A$30,0)),"")</f>
        <v/>
      </c>
      <c r="F7" s="29" t="str">
        <f aca="false">IFERROR("Festivo: "&amp;INDEX(Festivos!$B$2:$B$30,MATCH($D$4+3,Festivos!$A$2:$A$30,0)),"")</f>
        <v/>
      </c>
      <c r="G7" s="29" t="str">
        <f aca="false">IFERROR("Festivo: "&amp;INDEX(Festivos!$B$2:$B$30,MATCH($D$4+4,Festivos!$A$2:$A$30,0)),"")</f>
        <v/>
      </c>
      <c r="H7" s="29" t="str">
        <f aca="false">IFERROR("Festivo: "&amp;INDEX(Festivos!$B$2:$B$30,MATCH($D$4+5,Festivos!$A$2:$A$30,0)),"")</f>
        <v/>
      </c>
    </row>
    <row r="8" customFormat="false" ht="49.5" hidden="false" customHeight="true" outlineLevel="0" collapsed="false">
      <c r="C8" s="30" t="str">
        <f aca="false">IFERROR(INDEX(Sesiones!$Q$2:$Q$401,MATCH(($D$4+0)*10+1,Sesiones!$P$2:$P$401,0)),"")</f>
        <v/>
      </c>
      <c r="D8" s="31" t="str">
        <f aca="false">IFERROR(INDEX(Sesiones!$Q$2:$Q$401,MATCH(($D$4+1)*10+1,Sesiones!$P$2:$P$401,0)),"")</f>
        <v>08:00–12:00  TB-01
Taller de corte · Carolina Ospina</v>
      </c>
      <c r="E8" s="31" t="str">
        <f aca="false">IFERROR(INDEX(Sesiones!$Q$2:$Q$401,MATCH(($D$4+2)*10+1,Sesiones!$P$2:$P$401,0)),"")</f>
        <v>08:00–11:30  TL-M
Aula de máquinas · Liliana Mendoza</v>
      </c>
      <c r="F8" s="31" t="str">
        <f aca="false">IFERROR(INDEX(Sesiones!$Q$2:$Q$401,MATCH(($D$4+3)*10+1,Sesiones!$P$2:$P$401,0)),"")</f>
        <v>08:00–12:00  TB-01
Taller de corte · Carolina Ospina</v>
      </c>
      <c r="G8" s="31" t="str">
        <f aca="false">IFERROR(INDEX(Sesiones!$Q$2:$Q$401,MATCH(($D$4+4)*10+1,Sesiones!$P$2:$P$401,0)),"")</f>
        <v>08:00–11:30  TL-M
Aula de máquinas · Liliana Mendoza</v>
      </c>
      <c r="H8" s="31" t="str">
        <f aca="false">IFERROR(INDEX(Sesiones!$Q$2:$Q$401,MATCH(($D$4+5)*10+1,Sesiones!$P$2:$P$401,0)),"")</f>
        <v>08:00–11:00  TL-T
Aula de máquinas · Carolina Ospina</v>
      </c>
    </row>
    <row r="9" customFormat="false" ht="49.5" hidden="false" customHeight="true" outlineLevel="0" collapsed="false">
      <c r="C9" s="30" t="str">
        <f aca="false">IFERROR(INDEX(Sesiones!$Q$2:$Q$401,MATCH(($D$4+0)*10+2,Sesiones!$P$2:$P$401,0)),"")</f>
        <v/>
      </c>
      <c r="D9" s="31" t="str">
        <f aca="false">IFERROR(INDEX(Sesiones!$Q$2:$Q$401,MATCH(($D$4+1)*10+2,Sesiones!$P$2:$P$401,0)),"")</f>
        <v>14:00–17:30  TL-T
Aula de máquinas · Carolina Ospina</v>
      </c>
      <c r="E9" s="31" t="str">
        <f aca="false">IFERROR(INDEX(Sesiones!$Q$2:$Q$401,MATCH(($D$4+2)*10+2,Sesiones!$P$2:$P$401,0)),"")</f>
        <v>14:00–17:20  VA-01
Aula de máquinas · Daniela Rueda</v>
      </c>
      <c r="F9" s="31" t="str">
        <f aca="false">IFERROR(INDEX(Sesiones!$Q$2:$Q$401,MATCH(($D$4+3)*10+2,Sesiones!$P$2:$P$401,0)),"")</f>
        <v>14:00–17:30  TL-M
Aula de máquinas · Liliana Mendoza
CHOQUE: Aula ocupada a esa hora</v>
      </c>
      <c r="G9" s="31" t="str">
        <f aca="false">IFERROR(INDEX(Sesiones!$Q$2:$Q$401,MATCH(($D$4+4)*10+2,Sesiones!$P$2:$P$401,0)),"")</f>
        <v>14:00–17:20  VA-01
Aula de máquinas · Daniela Rueda</v>
      </c>
      <c r="H9" s="31" t="str">
        <f aca="false">IFERROR(INDEX(Sesiones!$Q$2:$Q$401,MATCH(($D$4+5)*10+2,Sesiones!$P$2:$P$401,0)),"")</f>
        <v>11:00–14:00  LE-01
Aula de máquinas · Daniela Rueda</v>
      </c>
    </row>
    <row r="10" customFormat="false" ht="49.5" hidden="false" customHeight="true" outlineLevel="0" collapsed="false">
      <c r="C10" s="30" t="str">
        <f aca="false">IFERROR(INDEX(Sesiones!$Q$2:$Q$401,MATCH(($D$4+0)*10+3,Sesiones!$P$2:$P$401,0)),"")</f>
        <v/>
      </c>
      <c r="D10" s="31" t="str">
        <f aca="false">IFERROR(INDEX(Sesiones!$Q$2:$Q$401,MATCH(($D$4+1)*10+3,Sesiones!$P$2:$P$401,0)),"")</f>
        <v/>
      </c>
      <c r="E10" s="31" t="str">
        <f aca="false">IFERROR(INDEX(Sesiones!$Q$2:$Q$401,MATCH(($D$4+2)*10+3,Sesiones!$P$2:$P$401,0)),"")</f>
        <v>17:30–19:30  LE-01
Taller de corte · Daniela Rueda</v>
      </c>
      <c r="F10" s="31" t="str">
        <f aca="false">IFERROR(INDEX(Sesiones!$Q$2:$Q$401,MATCH(($D$4+3)*10+3,Sesiones!$P$2:$P$401,0)),"")</f>
        <v>14:00–17:30  TL-T
Aula de máquinas · Carolina Ospina
CHOQUE: Aula ocupada a esa hora</v>
      </c>
      <c r="G10" s="31" t="str">
        <f aca="false">IFERROR(INDEX(Sesiones!$Q$2:$Q$401,MATCH(($D$4+4)*10+3,Sesiones!$P$2:$P$401,0)),"")</f>
        <v/>
      </c>
      <c r="H10" s="31" t="str">
        <f aca="false">IFERROR(INDEX(Sesiones!$Q$2:$Q$401,MATCH(($D$4+5)*10+3,Sesiones!$P$2:$P$401,0)),"")</f>
        <v/>
      </c>
    </row>
    <row r="11" customFormat="false" ht="49.5" hidden="false" customHeight="true" outlineLevel="0" collapsed="false">
      <c r="C11" s="30" t="str">
        <f aca="false">IFERROR(INDEX(Sesiones!$Q$2:$Q$401,MATCH(($D$4+0)*10+4,Sesiones!$P$2:$P$401,0)),"")</f>
        <v/>
      </c>
      <c r="D11" s="31" t="str">
        <f aca="false">IFERROR(INDEX(Sesiones!$Q$2:$Q$401,MATCH(($D$4+1)*10+4,Sesiones!$P$2:$P$401,0)),"")</f>
        <v/>
      </c>
      <c r="E11" s="31" t="str">
        <f aca="false">IFERROR(INDEX(Sesiones!$Q$2:$Q$401,MATCH(($D$4+2)*10+4,Sesiones!$P$2:$P$401,0)),"")</f>
        <v/>
      </c>
      <c r="F11" s="31" t="str">
        <f aca="false">IFERROR(INDEX(Sesiones!$Q$2:$Q$401,MATCH(($D$4+3)*10+4,Sesiones!$P$2:$P$401,0)),"")</f>
        <v/>
      </c>
      <c r="G11" s="31" t="str">
        <f aca="false">IFERROR(INDEX(Sesiones!$Q$2:$Q$401,MATCH(($D$4+4)*10+4,Sesiones!$P$2:$P$401,0)),"")</f>
        <v/>
      </c>
      <c r="H11" s="31" t="str">
        <f aca="false">IFERROR(INDEX(Sesiones!$Q$2:$Q$401,MATCH(($D$4+5)*10+4,Sesiones!$P$2:$P$401,0)),"")</f>
        <v/>
      </c>
    </row>
    <row r="12" customFormat="false" ht="49.5" hidden="false" customHeight="true" outlineLevel="0" collapsed="false">
      <c r="C12" s="30" t="str">
        <f aca="false">IFERROR(INDEX(Sesiones!$Q$2:$Q$401,MATCH(($D$4+0)*10+5,Sesiones!$P$2:$P$401,0)),"")</f>
        <v/>
      </c>
      <c r="D12" s="31" t="str">
        <f aca="false">IFERROR(INDEX(Sesiones!$Q$2:$Q$401,MATCH(($D$4+1)*10+5,Sesiones!$P$2:$P$401,0)),"")</f>
        <v/>
      </c>
      <c r="E12" s="31" t="str">
        <f aca="false">IFERROR(INDEX(Sesiones!$Q$2:$Q$401,MATCH(($D$4+2)*10+5,Sesiones!$P$2:$P$401,0)),"")</f>
        <v/>
      </c>
      <c r="F12" s="31" t="str">
        <f aca="false">IFERROR(INDEX(Sesiones!$Q$2:$Q$401,MATCH(($D$4+3)*10+5,Sesiones!$P$2:$P$401,0)),"")</f>
        <v/>
      </c>
      <c r="G12" s="31" t="str">
        <f aca="false">IFERROR(INDEX(Sesiones!$Q$2:$Q$401,MATCH(($D$4+4)*10+5,Sesiones!$P$2:$P$401,0)),"")</f>
        <v/>
      </c>
      <c r="H12" s="31" t="str">
        <f aca="false">IFERROR(INDEX(Sesiones!$Q$2:$Q$401,MATCH(($D$4+5)*10+5,Sesiones!$P$2:$P$401,0)),"")</f>
        <v/>
      </c>
    </row>
  </sheetData>
  <conditionalFormatting sqref="C8:H12">
    <cfRule type="expression" priority="2" aboveAverage="0" equalAverage="0" bottom="0" percent="0" rank="0" text="" dxfId="1">
      <formula>ISNUMBER(SEARCH("CHOQUE",C8))</formula>
    </cfRule>
    <cfRule type="expression" priority="3" aboveAverage="0" equalAverage="0" bottom="0" percent="0" rank="0" text="" dxfId="2">
      <formula>AND(C8&lt;&gt;"",NOT(ISNUMBER(SEARCH("CHOQUE",C8))))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2C3A"/>
    <pageSetUpPr fitToPage="true"/>
  </sheetPr>
  <dimension ref="B2:G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3" min="3" style="0" width="32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44"/>
    <col collapsed="false" customWidth="true" hidden="false" outlineLevel="0" max="7" min="7" style="0" width="14"/>
  </cols>
  <sheetData>
    <row r="2" customFormat="false" ht="18.55" hidden="false" customHeight="false" outlineLevel="0" collapsed="false">
      <c r="B2" s="2" t="s">
        <v>79</v>
      </c>
    </row>
    <row r="4" customFormat="false" ht="15" hidden="false" customHeight="false" outlineLevel="0" collapsed="false">
      <c r="B4" s="14" t="s">
        <v>80</v>
      </c>
    </row>
    <row r="5" customFormat="false" ht="15" hidden="false" customHeight="false" outlineLevel="0" collapsed="false">
      <c r="B5" s="8" t="s">
        <v>81</v>
      </c>
    </row>
    <row r="6" customFormat="false" ht="30" hidden="false" customHeight="true" outlineLevel="0" collapsed="false">
      <c r="B6" s="15" t="s">
        <v>65</v>
      </c>
      <c r="C6" s="15" t="s">
        <v>64</v>
      </c>
      <c r="D6" s="15" t="s">
        <v>37</v>
      </c>
      <c r="E6" s="15" t="s">
        <v>68</v>
      </c>
      <c r="F6" s="15" t="s">
        <v>82</v>
      </c>
      <c r="G6" s="15" t="s">
        <v>83</v>
      </c>
    </row>
    <row r="7" customFormat="false" ht="15" hidden="false" customHeight="false" outlineLevel="0" collapsed="false">
      <c r="B7" s="16" t="str">
        <f aca="false">IFERROR(INDEX(Matrículas!$A:$A,SMALL(Matrículas!$W$2:$W$201,1)),"")</f>
        <v>A-233</v>
      </c>
      <c r="C7" s="16" t="str">
        <f aca="false">IFERROR(INDEX(Matrículas!$L:$L,SMALL(Matrículas!$W$2:$W$201,1)),"")</f>
        <v>Luis Carlos Rangel De la Hoz</v>
      </c>
      <c r="D7" s="16" t="str">
        <f aca="false">IFERROR(INDEX(Matrículas!$B:$B,SMALL(Matrículas!$W$2:$W$201,1)),"")</f>
        <v>TL-M</v>
      </c>
      <c r="E7" s="16" t="str">
        <f aca="false">IFERROR(INDEX(Matrículas!$E:$E,SMALL(Matrículas!$W$2:$W$201,1)),"")</f>
        <v>Activa</v>
      </c>
      <c r="F7" s="16" t="str">
        <f aca="false">IFERROR(INDEX(Matrículas!$O:$O,SMALL(Matrículas!$W$2:$W$201,1)),"")</f>
        <v>acuerdo de financiación</v>
      </c>
      <c r="G7" s="32" t="n">
        <f aca="false">IFERROR(INDEX(Matrículas!$C:$C,SMALL(Matrículas!$W$2:$W$201,1)),"")</f>
        <v>45304</v>
      </c>
    </row>
    <row r="8" customFormat="false" ht="15" hidden="false" customHeight="false" outlineLevel="0" collapsed="false">
      <c r="B8" s="16" t="str">
        <f aca="false">IFERROR(INDEX(Matrículas!$A:$A,SMALL(Matrículas!$W$2:$W$201,2)),"")</f>
        <v>A-239</v>
      </c>
      <c r="C8" s="16" t="str">
        <f aca="false">IFERROR(INDEX(Matrículas!$L:$L,SMALL(Matrículas!$W$2:$W$201,2)),"")</f>
        <v>Katherine Gómez Martínez</v>
      </c>
      <c r="D8" s="16" t="str">
        <f aca="false">IFERROR(INDEX(Matrículas!$B:$B,SMALL(Matrículas!$W$2:$W$201,2)),"")</f>
        <v>TL-M</v>
      </c>
      <c r="E8" s="16" t="str">
        <f aca="false">IFERROR(INDEX(Matrículas!$E:$E,SMALL(Matrículas!$W$2:$W$201,2)),"")</f>
        <v>Activa</v>
      </c>
      <c r="F8" s="16" t="str">
        <f aca="false">IFERROR(INDEX(Matrículas!$O:$O,SMALL(Matrículas!$W$2:$W$201,2)),"")</f>
        <v>certificado de estudios, acuerdo de financiación</v>
      </c>
      <c r="G8" s="32" t="n">
        <f aca="false">IFERROR(INDEX(Matrículas!$C:$C,SMALL(Matrículas!$W$2:$W$201,2)),"")</f>
        <v>45311</v>
      </c>
    </row>
    <row r="9" customFormat="false" ht="15" hidden="false" customHeight="false" outlineLevel="0" collapsed="false">
      <c r="B9" s="16" t="str">
        <f aca="false">IFERROR(INDEX(Matrículas!$A:$A,SMALL(Matrículas!$W$2:$W$201,3)),"")</f>
        <v>A-240</v>
      </c>
      <c r="C9" s="16" t="str">
        <f aca="false">IFERROR(INDEX(Matrículas!$L:$L,SMALL(Matrículas!$W$2:$W$201,3)),"")</f>
        <v>Rosmery Polo Rojas</v>
      </c>
      <c r="D9" s="16" t="str">
        <f aca="false">IFERROR(INDEX(Matrículas!$B:$B,SMALL(Matrículas!$W$2:$W$201,3)),"")</f>
        <v>TL-M</v>
      </c>
      <c r="E9" s="16" t="str">
        <f aca="false">IFERROR(INDEX(Matrículas!$E:$E,SMALL(Matrículas!$W$2:$W$201,3)),"")</f>
        <v>Activa</v>
      </c>
      <c r="F9" s="16" t="str">
        <f aca="false">IFERROR(INDEX(Matrículas!$O:$O,SMALL(Matrículas!$W$2:$W$201,3)),"")</f>
        <v>certificado de estudios</v>
      </c>
      <c r="G9" s="32" t="n">
        <f aca="false">IFERROR(INDEX(Matrículas!$C:$C,SMALL(Matrículas!$W$2:$W$201,3)),"")</f>
        <v>45312</v>
      </c>
    </row>
    <row r="10" customFormat="false" ht="15" hidden="false" customHeight="false" outlineLevel="0" collapsed="false">
      <c r="B10" s="16" t="str">
        <f aca="false">IFERROR(INDEX(Matrículas!$A:$A,SMALL(Matrículas!$W$2:$W$201,4)),"")</f>
        <v>A-246</v>
      </c>
      <c r="C10" s="16" t="str">
        <f aca="false">IFERROR(INDEX(Matrículas!$L:$L,SMALL(Matrículas!$W$2:$W$201,4)),"")</f>
        <v>Leidy Orozco Ospino</v>
      </c>
      <c r="D10" s="16" t="str">
        <f aca="false">IFERROR(INDEX(Matrículas!$B:$B,SMALL(Matrículas!$W$2:$W$201,4)),"")</f>
        <v>TL-T</v>
      </c>
      <c r="E10" s="16" t="str">
        <f aca="false">IFERROR(INDEX(Matrículas!$E:$E,SMALL(Matrículas!$W$2:$W$201,4)),"")</f>
        <v>Activa</v>
      </c>
      <c r="F10" s="16" t="str">
        <f aca="false">IFERROR(INDEX(Matrículas!$O:$O,SMALL(Matrículas!$W$2:$W$201,4)),"")</f>
        <v>certificado de estudios</v>
      </c>
      <c r="G10" s="32" t="n">
        <f aca="false">IFERROR(INDEX(Matrículas!$C:$C,SMALL(Matrículas!$W$2:$W$201,4)),"")</f>
        <v>45318</v>
      </c>
    </row>
    <row r="11" customFormat="false" ht="15" hidden="false" customHeight="false" outlineLevel="0" collapsed="false">
      <c r="B11" s="16" t="str">
        <f aca="false">IFERROR(INDEX(Matrículas!$A:$A,SMALL(Matrículas!$W$2:$W$201,5)),"")</f>
        <v>A-249</v>
      </c>
      <c r="C11" s="16" t="str">
        <f aca="false">IFERROR(INDEX(Matrículas!$L:$L,SMALL(Matrículas!$W$2:$W$201,5)),"")</f>
        <v>Andrés Mendoza Navarro</v>
      </c>
      <c r="D11" s="16" t="str">
        <f aca="false">IFERROR(INDEX(Matrículas!$B:$B,SMALL(Matrículas!$W$2:$W$201,5)),"")</f>
        <v>TL-T</v>
      </c>
      <c r="E11" s="16" t="str">
        <f aca="false">IFERROR(INDEX(Matrículas!$E:$E,SMALL(Matrículas!$W$2:$W$201,5)),"")</f>
        <v>Activa</v>
      </c>
      <c r="F11" s="16" t="str">
        <f aca="false">IFERROR(INDEX(Matrículas!$O:$O,SMALL(Matrículas!$W$2:$W$201,5)),"")</f>
        <v>certificado de estudios</v>
      </c>
      <c r="G11" s="32" t="n">
        <f aca="false">IFERROR(INDEX(Matrículas!$C:$C,SMALL(Matrículas!$W$2:$W$201,5)),"")</f>
        <v>45320</v>
      </c>
    </row>
    <row r="12" customFormat="false" ht="15" hidden="false" customHeight="false" outlineLevel="0" collapsed="false">
      <c r="B12" s="16" t="str">
        <f aca="false">IFERROR(INDEX(Matrículas!$A:$A,SMALL(Matrículas!$W$2:$W$201,6)),"")</f>
        <v>A-256</v>
      </c>
      <c r="C12" s="16" t="str">
        <f aca="false">IFERROR(INDEX(Matrículas!$L:$L,SMALL(Matrículas!$W$2:$W$201,6)),"")</f>
        <v>Kevin Martínez Salcedo</v>
      </c>
      <c r="D12" s="16" t="str">
        <f aca="false">IFERROR(INDEX(Matrículas!$B:$B,SMALL(Matrículas!$W$2:$W$201,6)),"")</f>
        <v>TB-01</v>
      </c>
      <c r="E12" s="16" t="str">
        <f aca="false">IFERROR(INDEX(Matrículas!$E:$E,SMALL(Matrículas!$W$2:$W$201,6)),"")</f>
        <v>Preinscrita</v>
      </c>
      <c r="F12" s="16" t="str">
        <f aca="false">IFERROR(INDEX(Matrículas!$O:$O,SMALL(Matrículas!$W$2:$W$201,6)),"")</f>
        <v>pago de inscripción y seguro, contrato</v>
      </c>
      <c r="G12" s="32" t="n">
        <f aca="false">IFERROR(INDEX(Matrículas!$C:$C,SMALL(Matrículas!$W$2:$W$201,6)),"")</f>
        <v>45414</v>
      </c>
    </row>
    <row r="13" customFormat="false" ht="15" hidden="false" customHeight="false" outlineLevel="0" collapsed="false">
      <c r="B13" s="16" t="str">
        <f aca="false">IFERROR(INDEX(Matrículas!$A:$A,SMALL(Matrículas!$W$2:$W$201,7)),"")</f>
        <v>A-242</v>
      </c>
      <c r="C13" s="16" t="str">
        <f aca="false">IFERROR(INDEX(Matrículas!$L:$L,SMALL(Matrículas!$W$2:$W$201,7)),"")</f>
        <v>Marcela Díaz Vergara</v>
      </c>
      <c r="D13" s="16" t="str">
        <f aca="false">IFERROR(INDEX(Matrículas!$B:$B,SMALL(Matrículas!$W$2:$W$201,7)),"")</f>
        <v>LE-01</v>
      </c>
      <c r="E13" s="16" t="str">
        <f aca="false">IFERROR(INDEX(Matrículas!$E:$E,SMALL(Matrículas!$W$2:$W$201,7)),"")</f>
        <v>Activa</v>
      </c>
      <c r="F13" s="16" t="str">
        <f aca="false">IFERROR(INDEX(Matrículas!$O:$O,SMALL(Matrículas!$W$2:$W$201,7)),"")</f>
        <v>contrato</v>
      </c>
      <c r="G13" s="32" t="n">
        <f aca="false">IFERROR(INDEX(Matrículas!$C:$C,SMALL(Matrículas!$W$2:$W$201,7)),"")</f>
        <v>45432</v>
      </c>
    </row>
    <row r="14" customFormat="false" ht="15" hidden="false" customHeight="false" outlineLevel="0" collapsed="false">
      <c r="B14" s="16" t="str">
        <f aca="false">IFERROR(INDEX(Matrículas!$A:$A,SMALL(Matrículas!$W$2:$W$201,8)),"")</f>
        <v>A-266</v>
      </c>
      <c r="C14" s="16" t="str">
        <f aca="false">IFERROR(INDEX(Matrículas!$L:$L,SMALL(Matrículas!$W$2:$W$201,8)),"")</f>
        <v>Lorena Manjarrés Díaz</v>
      </c>
      <c r="D14" s="16" t="str">
        <f aca="false">IFERROR(INDEX(Matrículas!$B:$B,SMALL(Matrículas!$W$2:$W$201,8)),"")</f>
        <v>VA-01</v>
      </c>
      <c r="E14" s="16" t="str">
        <f aca="false">IFERROR(INDEX(Matrículas!$E:$E,SMALL(Matrículas!$W$2:$W$201,8)),"")</f>
        <v>Activa</v>
      </c>
      <c r="F14" s="16" t="str">
        <f aca="false">IFERROR(INDEX(Matrículas!$O:$O,SMALL(Matrículas!$W$2:$W$201,8)),"")</f>
        <v>copia del documento</v>
      </c>
      <c r="G14" s="32" t="n">
        <f aca="false">IFERROR(INDEX(Matrículas!$C:$C,SMALL(Matrículas!$W$2:$W$201,8)),"")</f>
        <v>45444</v>
      </c>
    </row>
    <row r="15" customFormat="false" ht="15" hidden="false" customHeight="false" outlineLevel="0" collapsed="false">
      <c r="B15" s="16" t="str">
        <f aca="false">IFERROR(INDEX(Matrículas!$A:$A,SMALL(Matrículas!$W$2:$W$201,9)),"")</f>
        <v>A-269</v>
      </c>
      <c r="C15" s="16" t="str">
        <f aca="false">IFERROR(INDEX(Matrículas!$L:$L,SMALL(Matrículas!$W$2:$W$201,9)),"")</f>
        <v>Liseth Manjarrés Castro</v>
      </c>
      <c r="D15" s="16" t="str">
        <f aca="false">IFERROR(INDEX(Matrículas!$B:$B,SMALL(Matrículas!$W$2:$W$201,9)),"")</f>
        <v>VA-01</v>
      </c>
      <c r="E15" s="16" t="str">
        <f aca="false">IFERROR(INDEX(Matrículas!$E:$E,SMALL(Matrículas!$W$2:$W$201,9)),"")</f>
        <v>Preinscrita</v>
      </c>
      <c r="F15" s="16" t="str">
        <f aca="false">IFERROR(INDEX(Matrículas!$O:$O,SMALL(Matrículas!$W$2:$W$201,9)),"")</f>
        <v>contrato</v>
      </c>
      <c r="G15" s="32" t="n">
        <f aca="false">IFERROR(INDEX(Matrículas!$C:$C,SMALL(Matrículas!$W$2:$W$201,9)),"")</f>
        <v>45448</v>
      </c>
    </row>
    <row r="16" customFormat="false" ht="15" hidden="false" customHeight="false" outlineLevel="0" collapsed="false">
      <c r="B16" s="16" t="str">
        <f aca="false">IFERROR(INDEX(Matrículas!$A:$A,SMALL(Matrículas!$W$2:$W$201,10)),"")</f>
        <v/>
      </c>
      <c r="C16" s="16" t="str">
        <f aca="false">IFERROR(INDEX(Matrículas!$L:$L,SMALL(Matrículas!$W$2:$W$201,10)),"")</f>
        <v/>
      </c>
      <c r="D16" s="16" t="str">
        <f aca="false">IFERROR(INDEX(Matrículas!$B:$B,SMALL(Matrículas!$W$2:$W$201,10)),"")</f>
        <v/>
      </c>
      <c r="E16" s="16" t="str">
        <f aca="false">IFERROR(INDEX(Matrículas!$E:$E,SMALL(Matrículas!$W$2:$W$201,10)),"")</f>
        <v/>
      </c>
      <c r="F16" s="16" t="str">
        <f aca="false">IFERROR(INDEX(Matrículas!$O:$O,SMALL(Matrículas!$W$2:$W$201,10)),"")</f>
        <v/>
      </c>
      <c r="G16" s="32" t="str">
        <f aca="false">IFERROR(INDEX(Matrículas!$C:$C,SMALL(Matrículas!$W$2:$W$201,10)),"")</f>
        <v/>
      </c>
    </row>
    <row r="17" customFormat="false" ht="15" hidden="false" customHeight="false" outlineLevel="0" collapsed="false">
      <c r="B17" s="16" t="str">
        <f aca="false">IFERROR(INDEX(Matrículas!$A:$A,SMALL(Matrículas!$W$2:$W$201,11)),"")</f>
        <v/>
      </c>
      <c r="C17" s="16" t="str">
        <f aca="false">IFERROR(INDEX(Matrículas!$L:$L,SMALL(Matrículas!$W$2:$W$201,11)),"")</f>
        <v/>
      </c>
      <c r="D17" s="16" t="str">
        <f aca="false">IFERROR(INDEX(Matrículas!$B:$B,SMALL(Matrículas!$W$2:$W$201,11)),"")</f>
        <v/>
      </c>
      <c r="E17" s="16" t="str">
        <f aca="false">IFERROR(INDEX(Matrículas!$E:$E,SMALL(Matrículas!$W$2:$W$201,11)),"")</f>
        <v/>
      </c>
      <c r="F17" s="16" t="str">
        <f aca="false">IFERROR(INDEX(Matrículas!$O:$O,SMALL(Matrículas!$W$2:$W$201,11)),"")</f>
        <v/>
      </c>
      <c r="G17" s="32" t="str">
        <f aca="false">IFERROR(INDEX(Matrículas!$C:$C,SMALL(Matrículas!$W$2:$W$201,11)),"")</f>
        <v/>
      </c>
    </row>
    <row r="18" customFormat="false" ht="15" hidden="false" customHeight="false" outlineLevel="0" collapsed="false">
      <c r="B18" s="16" t="str">
        <f aca="false">IFERROR(INDEX(Matrículas!$A:$A,SMALL(Matrículas!$W$2:$W$201,12)),"")</f>
        <v/>
      </c>
      <c r="C18" s="16" t="str">
        <f aca="false">IFERROR(INDEX(Matrículas!$L:$L,SMALL(Matrículas!$W$2:$W$201,12)),"")</f>
        <v/>
      </c>
      <c r="D18" s="16" t="str">
        <f aca="false">IFERROR(INDEX(Matrículas!$B:$B,SMALL(Matrículas!$W$2:$W$201,12)),"")</f>
        <v/>
      </c>
      <c r="E18" s="16" t="str">
        <f aca="false">IFERROR(INDEX(Matrículas!$E:$E,SMALL(Matrículas!$W$2:$W$201,12)),"")</f>
        <v/>
      </c>
      <c r="F18" s="16" t="str">
        <f aca="false">IFERROR(INDEX(Matrículas!$O:$O,SMALL(Matrículas!$W$2:$W$201,12)),"")</f>
        <v/>
      </c>
      <c r="G18" s="32" t="str">
        <f aca="false">IFERROR(INDEX(Matrículas!$C:$C,SMALL(Matrículas!$W$2:$W$201,12)),"")</f>
        <v/>
      </c>
    </row>
    <row r="20" customFormat="false" ht="15" hidden="false" customHeight="false" outlineLevel="0" collapsed="false">
      <c r="B20" s="14" t="s">
        <v>84</v>
      </c>
    </row>
    <row r="21" customFormat="false" ht="15" hidden="false" customHeight="false" outlineLevel="0" collapsed="false">
      <c r="B21" s="8" t="s">
        <v>85</v>
      </c>
    </row>
    <row r="22" customFormat="false" ht="30" hidden="false" customHeight="true" outlineLevel="0" collapsed="false">
      <c r="B22" s="15" t="s">
        <v>65</v>
      </c>
      <c r="C22" s="15" t="s">
        <v>64</v>
      </c>
      <c r="D22" s="15" t="s">
        <v>37</v>
      </c>
      <c r="E22" s="15" t="s">
        <v>71</v>
      </c>
      <c r="F22" s="15" t="s">
        <v>86</v>
      </c>
      <c r="G22" s="15" t="s">
        <v>87</v>
      </c>
    </row>
    <row r="23" customFormat="false" ht="15" hidden="false" customHeight="false" outlineLevel="0" collapsed="false">
      <c r="B23" s="16" t="str">
        <f aca="false">IFERROR(INDEX(Matrículas!$A:$A,SMALL(Matrículas!$X$2:$X$201,1)),"")</f>
        <v>A-236</v>
      </c>
      <c r="C23" s="16" t="str">
        <f aca="false">IFERROR(INDEX(Matrículas!$L:$L,SMALL(Matrículas!$X$2:$X$201,1)),"")</f>
        <v>Natalia Castro Jiménez</v>
      </c>
      <c r="D23" s="16" t="str">
        <f aca="false">IFERROR(INDEX(Matrículas!$B:$B,SMALL(Matrículas!$X$2:$X$201,1)),"")</f>
        <v>TL-M</v>
      </c>
      <c r="E23" s="33" t="n">
        <f aca="false">IFERROR(INDEX(Matrículas!$T:$T,SMALL(Matrículas!$X$2:$X$201,1)),"")</f>
        <v>0.5</v>
      </c>
      <c r="F23" s="16" t="n">
        <f aca="false">IFERROR(INDEX(Matrículas!$Q:$Q,SMALL(Matrículas!$X$2:$X$201,1)),"")</f>
        <v>6</v>
      </c>
      <c r="G23" s="16" t="n">
        <f aca="false">IFERROR(INDEX(Matrículas!$P:$P,SMALL(Matrículas!$X$2:$X$201,1)),"")</f>
        <v>12</v>
      </c>
    </row>
    <row r="24" customFormat="false" ht="15" hidden="false" customHeight="false" outlineLevel="0" collapsed="false">
      <c r="B24" s="16" t="str">
        <f aca="false">IFERROR(INDEX(Matrículas!$A:$A,SMALL(Matrículas!$X$2:$X$201,2)),"")</f>
        <v>A-246</v>
      </c>
      <c r="C24" s="16" t="str">
        <f aca="false">IFERROR(INDEX(Matrículas!$L:$L,SMALL(Matrículas!$X$2:$X$201,2)),"")</f>
        <v>Leidy Orozco Ospino</v>
      </c>
      <c r="D24" s="16" t="str">
        <f aca="false">IFERROR(INDEX(Matrículas!$B:$B,SMALL(Matrículas!$X$2:$X$201,2)),"")</f>
        <v>TL-T</v>
      </c>
      <c r="E24" s="33" t="n">
        <f aca="false">IFERROR(INDEX(Matrículas!$T:$T,SMALL(Matrículas!$X$2:$X$201,2)),"")</f>
        <v>0.583333333333333</v>
      </c>
      <c r="F24" s="16" t="n">
        <f aca="false">IFERROR(INDEX(Matrículas!$Q:$Q,SMALL(Matrículas!$X$2:$X$201,2)),"")</f>
        <v>7</v>
      </c>
      <c r="G24" s="16" t="n">
        <f aca="false">IFERROR(INDEX(Matrículas!$P:$P,SMALL(Matrículas!$X$2:$X$201,2)),"")</f>
        <v>12</v>
      </c>
    </row>
    <row r="25" customFormat="false" ht="15" hidden="false" customHeight="false" outlineLevel="0" collapsed="false">
      <c r="B25" s="16" t="str">
        <f aca="false">IFERROR(INDEX(Matrículas!$A:$A,SMALL(Matrículas!$X$2:$X$201,3)),"")</f>
        <v>A-250</v>
      </c>
      <c r="C25" s="16" t="str">
        <f aca="false">IFERROR(INDEX(Matrículas!$L:$L,SMALL(Matrículas!$X$2:$X$201,3)),"")</f>
        <v>Diana Zúñiga Jiménez</v>
      </c>
      <c r="D25" s="16" t="str">
        <f aca="false">IFERROR(INDEX(Matrículas!$B:$B,SMALL(Matrículas!$X$2:$X$201,3)),"")</f>
        <v>TL-T</v>
      </c>
      <c r="E25" s="33" t="n">
        <f aca="false">IFERROR(INDEX(Matrículas!$T:$T,SMALL(Matrículas!$X$2:$X$201,3)),"")</f>
        <v>0.333333333333333</v>
      </c>
      <c r="F25" s="16" t="n">
        <f aca="false">IFERROR(INDEX(Matrículas!$Q:$Q,SMALL(Matrículas!$X$2:$X$201,3)),"")</f>
        <v>4</v>
      </c>
      <c r="G25" s="16" t="n">
        <f aca="false">IFERROR(INDEX(Matrículas!$P:$P,SMALL(Matrículas!$X$2:$X$201,3)),"")</f>
        <v>12</v>
      </c>
    </row>
    <row r="26" customFormat="false" ht="15" hidden="false" customHeight="false" outlineLevel="0" collapsed="false">
      <c r="B26" s="16" t="str">
        <f aca="false">IFERROR(INDEX(Matrículas!$A:$A,SMALL(Matrículas!$X$2:$X$201,4)),"")</f>
        <v/>
      </c>
      <c r="C26" s="16" t="str">
        <f aca="false">IFERROR(INDEX(Matrículas!$L:$L,SMALL(Matrículas!$X$2:$X$201,4)),"")</f>
        <v/>
      </c>
      <c r="D26" s="16" t="str">
        <f aca="false">IFERROR(INDEX(Matrículas!$B:$B,SMALL(Matrículas!$X$2:$X$201,4)),"")</f>
        <v/>
      </c>
      <c r="E26" s="33" t="str">
        <f aca="false">IFERROR(INDEX(Matrículas!$T:$T,SMALL(Matrículas!$X$2:$X$201,4)),"")</f>
        <v/>
      </c>
      <c r="F26" s="16" t="str">
        <f aca="false">IFERROR(INDEX(Matrículas!$Q:$Q,SMALL(Matrículas!$X$2:$X$201,4)),"")</f>
        <v/>
      </c>
      <c r="G26" s="16" t="str">
        <f aca="false">IFERROR(INDEX(Matrículas!$P:$P,SMALL(Matrículas!$X$2:$X$201,4)),"")</f>
        <v/>
      </c>
    </row>
    <row r="27" customFormat="false" ht="15" hidden="false" customHeight="false" outlineLevel="0" collapsed="false">
      <c r="B27" s="16" t="str">
        <f aca="false">IFERROR(INDEX(Matrículas!$A:$A,SMALL(Matrículas!$X$2:$X$201,5)),"")</f>
        <v/>
      </c>
      <c r="C27" s="16" t="str">
        <f aca="false">IFERROR(INDEX(Matrículas!$L:$L,SMALL(Matrículas!$X$2:$X$201,5)),"")</f>
        <v/>
      </c>
      <c r="D27" s="16" t="str">
        <f aca="false">IFERROR(INDEX(Matrículas!$B:$B,SMALL(Matrículas!$X$2:$X$201,5)),"")</f>
        <v/>
      </c>
      <c r="E27" s="33" t="str">
        <f aca="false">IFERROR(INDEX(Matrículas!$T:$T,SMALL(Matrículas!$X$2:$X$201,5)),"")</f>
        <v/>
      </c>
      <c r="F27" s="16" t="str">
        <f aca="false">IFERROR(INDEX(Matrículas!$Q:$Q,SMALL(Matrículas!$X$2:$X$201,5)),"")</f>
        <v/>
      </c>
      <c r="G27" s="16" t="str">
        <f aca="false">IFERROR(INDEX(Matrículas!$P:$P,SMALL(Matrículas!$X$2:$X$201,5)),"")</f>
        <v/>
      </c>
    </row>
    <row r="28" customFormat="false" ht="15" hidden="false" customHeight="false" outlineLevel="0" collapsed="false">
      <c r="B28" s="16" t="str">
        <f aca="false">IFERROR(INDEX(Matrículas!$A:$A,SMALL(Matrículas!$X$2:$X$201,6)),"")</f>
        <v/>
      </c>
      <c r="C28" s="16" t="str">
        <f aca="false">IFERROR(INDEX(Matrículas!$L:$L,SMALL(Matrículas!$X$2:$X$201,6)),"")</f>
        <v/>
      </c>
      <c r="D28" s="16" t="str">
        <f aca="false">IFERROR(INDEX(Matrículas!$B:$B,SMALL(Matrículas!$X$2:$X$201,6)),"")</f>
        <v/>
      </c>
      <c r="E28" s="33" t="str">
        <f aca="false">IFERROR(INDEX(Matrículas!$T:$T,SMALL(Matrículas!$X$2:$X$201,6)),"")</f>
        <v/>
      </c>
      <c r="F28" s="16" t="str">
        <f aca="false">IFERROR(INDEX(Matrículas!$Q:$Q,SMALL(Matrículas!$X$2:$X$201,6)),"")</f>
        <v/>
      </c>
      <c r="G28" s="16" t="str">
        <f aca="false">IFERROR(INDEX(Matrículas!$P:$P,SMALL(Matrículas!$X$2:$X$201,6)),"")</f>
        <v/>
      </c>
    </row>
    <row r="29" customFormat="false" ht="15" hidden="false" customHeight="false" outlineLevel="0" collapsed="false">
      <c r="B29" s="16" t="str">
        <f aca="false">IFERROR(INDEX(Matrículas!$A:$A,SMALL(Matrículas!$X$2:$X$201,7)),"")</f>
        <v/>
      </c>
      <c r="C29" s="16" t="str">
        <f aca="false">IFERROR(INDEX(Matrículas!$L:$L,SMALL(Matrículas!$X$2:$X$201,7)),"")</f>
        <v/>
      </c>
      <c r="D29" s="16" t="str">
        <f aca="false">IFERROR(INDEX(Matrículas!$B:$B,SMALL(Matrículas!$X$2:$X$201,7)),"")</f>
        <v/>
      </c>
      <c r="E29" s="33" t="str">
        <f aca="false">IFERROR(INDEX(Matrículas!$T:$T,SMALL(Matrículas!$X$2:$X$201,7)),"")</f>
        <v/>
      </c>
      <c r="F29" s="16" t="str">
        <f aca="false">IFERROR(INDEX(Matrículas!$Q:$Q,SMALL(Matrículas!$X$2:$X$201,7)),"")</f>
        <v/>
      </c>
      <c r="G29" s="16" t="str">
        <f aca="false">IFERROR(INDEX(Matrículas!$P:$P,SMALL(Matrículas!$X$2:$X$201,7)),"")</f>
        <v/>
      </c>
    </row>
    <row r="30" customFormat="false" ht="15" hidden="false" customHeight="false" outlineLevel="0" collapsed="false">
      <c r="B30" s="16" t="str">
        <f aca="false">IFERROR(INDEX(Matrículas!$A:$A,SMALL(Matrículas!$X$2:$X$201,8)),"")</f>
        <v/>
      </c>
      <c r="C30" s="16" t="str">
        <f aca="false">IFERROR(INDEX(Matrículas!$L:$L,SMALL(Matrículas!$X$2:$X$201,8)),"")</f>
        <v/>
      </c>
      <c r="D30" s="16" t="str">
        <f aca="false">IFERROR(INDEX(Matrículas!$B:$B,SMALL(Matrículas!$X$2:$X$201,8)),"")</f>
        <v/>
      </c>
      <c r="E30" s="33" t="str">
        <f aca="false">IFERROR(INDEX(Matrículas!$T:$T,SMALL(Matrículas!$X$2:$X$201,8)),"")</f>
        <v/>
      </c>
      <c r="F30" s="16" t="str">
        <f aca="false">IFERROR(INDEX(Matrículas!$Q:$Q,SMALL(Matrículas!$X$2:$X$201,8)),"")</f>
        <v/>
      </c>
      <c r="G30" s="16" t="str">
        <f aca="false">IFERROR(INDEX(Matrículas!$P:$P,SMALL(Matrículas!$X$2:$X$201,8)),"")</f>
        <v/>
      </c>
    </row>
    <row r="32" customFormat="false" ht="15" hidden="false" customHeight="false" outlineLevel="0" collapsed="false">
      <c r="B32" s="14" t="s">
        <v>88</v>
      </c>
    </row>
    <row r="33" customFormat="false" ht="15" hidden="false" customHeight="false" outlineLevel="0" collapsed="false">
      <c r="B33" s="8" t="s">
        <v>89</v>
      </c>
    </row>
    <row r="34" customFormat="false" ht="30" hidden="false" customHeight="true" outlineLevel="0" collapsed="false">
      <c r="B34" s="15" t="s">
        <v>65</v>
      </c>
      <c r="C34" s="15" t="s">
        <v>64</v>
      </c>
      <c r="D34" s="15" t="s">
        <v>37</v>
      </c>
      <c r="E34" s="15" t="s">
        <v>83</v>
      </c>
      <c r="F34" s="15" t="s">
        <v>82</v>
      </c>
    </row>
    <row r="35" customFormat="false" ht="15" hidden="false" customHeight="false" outlineLevel="0" collapsed="false">
      <c r="B35" s="16" t="str">
        <f aca="false">IFERROR(INDEX(Matrículas!$A:$A,SMALL(Matrículas!$Y$2:$Y$201,1)),"")</f>
        <v>A-256</v>
      </c>
      <c r="C35" s="16" t="str">
        <f aca="false">IFERROR(INDEX(Matrículas!$L:$L,SMALL(Matrículas!$Y$2:$Y$201,1)),"")</f>
        <v>Kevin Martínez Salcedo</v>
      </c>
      <c r="D35" s="16" t="str">
        <f aca="false">IFERROR(INDEX(Matrículas!$B:$B,SMALL(Matrículas!$Y$2:$Y$201,1)),"")</f>
        <v>TB-01</v>
      </c>
      <c r="E35" s="32" t="n">
        <f aca="false">IFERROR(INDEX(Matrículas!$C:$C,SMALL(Matrículas!$Y$2:$Y$201,1)),"")</f>
        <v>45414</v>
      </c>
      <c r="F35" s="16" t="str">
        <f aca="false">IFERROR(INDEX(Matrículas!$O:$O,SMALL(Matrículas!$Y$2:$Y$201,1)),"")</f>
        <v>pago de inscripción y seguro, contrato</v>
      </c>
    </row>
    <row r="36" customFormat="false" ht="15" hidden="false" customHeight="false" outlineLevel="0" collapsed="false">
      <c r="B36" s="16" t="str">
        <f aca="false">IFERROR(INDEX(Matrículas!$A:$A,SMALL(Matrículas!$Y$2:$Y$201,2)),"")</f>
        <v>A-269</v>
      </c>
      <c r="C36" s="16" t="str">
        <f aca="false">IFERROR(INDEX(Matrículas!$L:$L,SMALL(Matrículas!$Y$2:$Y$201,2)),"")</f>
        <v>Liseth Manjarrés Castro</v>
      </c>
      <c r="D36" s="16" t="str">
        <f aca="false">IFERROR(INDEX(Matrículas!$B:$B,SMALL(Matrículas!$Y$2:$Y$201,2)),"")</f>
        <v>VA-01</v>
      </c>
      <c r="E36" s="32" t="n">
        <f aca="false">IFERROR(INDEX(Matrículas!$C:$C,SMALL(Matrículas!$Y$2:$Y$201,2)),"")</f>
        <v>45448</v>
      </c>
      <c r="F36" s="16" t="str">
        <f aca="false">IFERROR(INDEX(Matrículas!$O:$O,SMALL(Matrículas!$Y$2:$Y$201,2)),"")</f>
        <v>contrato</v>
      </c>
    </row>
    <row r="37" customFormat="false" ht="15" hidden="false" customHeight="false" outlineLevel="0" collapsed="false">
      <c r="B37" s="16" t="str">
        <f aca="false">IFERROR(INDEX(Matrículas!$A:$A,SMALL(Matrículas!$Y$2:$Y$201,3)),"")</f>
        <v/>
      </c>
      <c r="C37" s="16" t="str">
        <f aca="false">IFERROR(INDEX(Matrículas!$L:$L,SMALL(Matrículas!$Y$2:$Y$201,3)),"")</f>
        <v/>
      </c>
      <c r="D37" s="16" t="str">
        <f aca="false">IFERROR(INDEX(Matrículas!$B:$B,SMALL(Matrículas!$Y$2:$Y$201,3)),"")</f>
        <v/>
      </c>
      <c r="E37" s="32" t="str">
        <f aca="false">IFERROR(INDEX(Matrículas!$C:$C,SMALL(Matrículas!$Y$2:$Y$201,3)),"")</f>
        <v/>
      </c>
      <c r="F37" s="16" t="str">
        <f aca="false">IFERROR(INDEX(Matrículas!$O:$O,SMALL(Matrículas!$Y$2:$Y$201,3)),"")</f>
        <v/>
      </c>
    </row>
    <row r="38" customFormat="false" ht="15" hidden="false" customHeight="false" outlineLevel="0" collapsed="false">
      <c r="B38" s="16" t="str">
        <f aca="false">IFERROR(INDEX(Matrículas!$A:$A,SMALL(Matrículas!$Y$2:$Y$201,4)),"")</f>
        <v/>
      </c>
      <c r="C38" s="16" t="str">
        <f aca="false">IFERROR(INDEX(Matrículas!$L:$L,SMALL(Matrículas!$Y$2:$Y$201,4)),"")</f>
        <v/>
      </c>
      <c r="D38" s="16" t="str">
        <f aca="false">IFERROR(INDEX(Matrículas!$B:$B,SMALL(Matrículas!$Y$2:$Y$201,4)),"")</f>
        <v/>
      </c>
      <c r="E38" s="32" t="str">
        <f aca="false">IFERROR(INDEX(Matrículas!$C:$C,SMALL(Matrículas!$Y$2:$Y$201,4)),"")</f>
        <v/>
      </c>
      <c r="F38" s="16" t="str">
        <f aca="false">IFERROR(INDEX(Matrículas!$O:$O,SMALL(Matrículas!$Y$2:$Y$201,4)),"")</f>
        <v/>
      </c>
    </row>
    <row r="39" customFormat="false" ht="15" hidden="false" customHeight="false" outlineLevel="0" collapsed="false">
      <c r="B39" s="16" t="str">
        <f aca="false">IFERROR(INDEX(Matrículas!$A:$A,SMALL(Matrículas!$Y$2:$Y$201,5)),"")</f>
        <v/>
      </c>
      <c r="C39" s="16" t="str">
        <f aca="false">IFERROR(INDEX(Matrículas!$L:$L,SMALL(Matrículas!$Y$2:$Y$201,5)),"")</f>
        <v/>
      </c>
      <c r="D39" s="16" t="str">
        <f aca="false">IFERROR(INDEX(Matrículas!$B:$B,SMALL(Matrículas!$Y$2:$Y$201,5)),"")</f>
        <v/>
      </c>
      <c r="E39" s="32" t="str">
        <f aca="false">IFERROR(INDEX(Matrículas!$C:$C,SMALL(Matrículas!$Y$2:$Y$201,5)),"")</f>
        <v/>
      </c>
      <c r="F39" s="16" t="str">
        <f aca="false">IFERROR(INDEX(Matrículas!$O:$O,SMALL(Matrículas!$Y$2:$Y$201,5)),"")</f>
        <v/>
      </c>
    </row>
    <row r="40" customFormat="false" ht="15" hidden="false" customHeight="false" outlineLevel="0" collapsed="false">
      <c r="B40" s="16" t="str">
        <f aca="false">IFERROR(INDEX(Matrículas!$A:$A,SMALL(Matrículas!$Y$2:$Y$201,6)),"")</f>
        <v/>
      </c>
      <c r="C40" s="16" t="str">
        <f aca="false">IFERROR(INDEX(Matrículas!$L:$L,SMALL(Matrículas!$Y$2:$Y$201,6)),"")</f>
        <v/>
      </c>
      <c r="D40" s="16" t="str">
        <f aca="false">IFERROR(INDEX(Matrículas!$B:$B,SMALL(Matrículas!$Y$2:$Y$201,6)),"")</f>
        <v/>
      </c>
      <c r="E40" s="32" t="str">
        <f aca="false">IFERROR(INDEX(Matrículas!$C:$C,SMALL(Matrículas!$Y$2:$Y$201,6)),"")</f>
        <v/>
      </c>
      <c r="F40" s="16" t="str">
        <f aca="false">IFERROR(INDEX(Matrículas!$O:$O,SMALL(Matrículas!$Y$2:$Y$201,6)),"")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2C3A"/>
    <pageSetUpPr fitToPage="true"/>
  </sheetPr>
  <dimension ref="B2:I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8"/>
    <col collapsed="false" customWidth="true" hidden="false" outlineLevel="0" max="4" min="4" style="0" width="11"/>
    <col collapsed="false" customWidth="true" hidden="false" outlineLevel="0" max="6" min="5" style="0" width="8"/>
    <col collapsed="false" customWidth="true" hidden="false" outlineLevel="0" max="8" min="7" style="0" width="17"/>
    <col collapsed="false" customWidth="true" hidden="false" outlineLevel="0" max="9" min="9" style="0" width="30"/>
  </cols>
  <sheetData>
    <row r="2" customFormat="false" ht="18.55" hidden="false" customHeight="false" outlineLevel="0" collapsed="false">
      <c r="B2" s="2" t="s">
        <v>34</v>
      </c>
    </row>
    <row r="3" customFormat="false" ht="15" hidden="false" customHeight="false" outlineLevel="0" collapsed="false">
      <c r="B3" s="8" t="s">
        <v>90</v>
      </c>
    </row>
    <row r="5" customFormat="false" ht="30" hidden="false" customHeight="true" outlineLevel="0" collapsed="false">
      <c r="B5" s="15" t="s">
        <v>91</v>
      </c>
      <c r="C5" s="15" t="s">
        <v>37</v>
      </c>
      <c r="D5" s="15" t="s">
        <v>92</v>
      </c>
      <c r="E5" s="15" t="s">
        <v>93</v>
      </c>
      <c r="F5" s="15" t="s">
        <v>94</v>
      </c>
      <c r="G5" s="15" t="s">
        <v>41</v>
      </c>
      <c r="H5" s="15" t="s">
        <v>40</v>
      </c>
      <c r="I5" s="15" t="s">
        <v>95</v>
      </c>
    </row>
    <row r="6" customFormat="false" ht="15" hidden="false" customHeight="false" outlineLevel="0" collapsed="false">
      <c r="B6" s="16" t="str">
        <f aca="false">IFERROR(INDEX(Sesiones!$A:$A,SMALL(Sesiones!$R$2:$R$401,1)),"")</f>
        <v>S-0017</v>
      </c>
      <c r="C6" s="16" t="str">
        <f aca="false">IFERROR(INDEX(Sesiones!$B:$B,SMALL(Sesiones!$R$2:$R$401,1)),"")</f>
        <v>TL-M</v>
      </c>
      <c r="D6" s="32" t="n">
        <f aca="false">IFERROR(INDEX(Sesiones!$C:$C,SMALL(Sesiones!$R$2:$R$401,1)),"")</f>
        <v>45456</v>
      </c>
      <c r="E6" s="34" t="n">
        <f aca="false">IFERROR(INDEX(Sesiones!$D:$D,SMALL(Sesiones!$R$2:$R$401,1)),"")</f>
        <v>0.583333333333333</v>
      </c>
      <c r="F6" s="34" t="n">
        <f aca="false">IFERROR(INDEX(Sesiones!$E:$E,SMALL(Sesiones!$R$2:$R$401,1)),"")</f>
        <v>0.729166666666667</v>
      </c>
      <c r="G6" s="16" t="str">
        <f aca="false">IFERROR(INDEX(Sesiones!$F:$F,SMALL(Sesiones!$R$2:$R$401,1)),"")</f>
        <v>Aula de máquinas</v>
      </c>
      <c r="H6" s="16" t="str">
        <f aca="false">IFERROR(INDEX(Sesiones!$J:$J,SMALL(Sesiones!$R$2:$R$401,1)),"")</f>
        <v>Liliana Mendoza</v>
      </c>
      <c r="I6" s="16" t="str">
        <f aca="false">IFERROR(INDEX(Sesiones!$N:$N,SMALL(Sesiones!$R$2:$R$401,1)),"")</f>
        <v>Aula ocupada a esa hora</v>
      </c>
    </row>
    <row r="7" customFormat="false" ht="15" hidden="false" customHeight="false" outlineLevel="0" collapsed="false">
      <c r="B7" s="16" t="str">
        <f aca="false">IFERROR(INDEX(Sesiones!$A:$A,SMALL(Sesiones!$R$2:$R$401,2)),"")</f>
        <v>S-0018</v>
      </c>
      <c r="C7" s="16" t="str">
        <f aca="false">IFERROR(INDEX(Sesiones!$B:$B,SMALL(Sesiones!$R$2:$R$401,2)),"")</f>
        <v>TL-T</v>
      </c>
      <c r="D7" s="32" t="n">
        <f aca="false">IFERROR(INDEX(Sesiones!$C:$C,SMALL(Sesiones!$R$2:$R$401,2)),"")</f>
        <v>45456</v>
      </c>
      <c r="E7" s="34" t="n">
        <f aca="false">IFERROR(INDEX(Sesiones!$D:$D,SMALL(Sesiones!$R$2:$R$401,2)),"")</f>
        <v>0.583333333333333</v>
      </c>
      <c r="F7" s="34" t="n">
        <f aca="false">IFERROR(INDEX(Sesiones!$E:$E,SMALL(Sesiones!$R$2:$R$401,2)),"")</f>
        <v>0.729166666666667</v>
      </c>
      <c r="G7" s="16" t="str">
        <f aca="false">IFERROR(INDEX(Sesiones!$F:$F,SMALL(Sesiones!$R$2:$R$401,2)),"")</f>
        <v>Aula de máquinas</v>
      </c>
      <c r="H7" s="16" t="str">
        <f aca="false">IFERROR(INDEX(Sesiones!$J:$J,SMALL(Sesiones!$R$2:$R$401,2)),"")</f>
        <v>Carolina Ospina</v>
      </c>
      <c r="I7" s="16" t="str">
        <f aca="false">IFERROR(INDEX(Sesiones!$N:$N,SMALL(Sesiones!$R$2:$R$401,2)),"")</f>
        <v>Aula ocupada a esa hora</v>
      </c>
    </row>
    <row r="8" customFormat="false" ht="15" hidden="false" customHeight="false" outlineLevel="0" collapsed="false">
      <c r="B8" s="16" t="str">
        <f aca="false">IFERROR(INDEX(Sesiones!$A:$A,SMALL(Sesiones!$R$2:$R$401,3)),"")</f>
        <v>S-0034</v>
      </c>
      <c r="C8" s="16" t="str">
        <f aca="false">IFERROR(INDEX(Sesiones!$B:$B,SMALL(Sesiones!$R$2:$R$401,3)),"")</f>
        <v>TL-T</v>
      </c>
      <c r="D8" s="32" t="n">
        <f aca="false">IFERROR(INDEX(Sesiones!$C:$C,SMALL(Sesiones!$R$2:$R$401,3)),"")</f>
        <v>45465</v>
      </c>
      <c r="E8" s="34" t="n">
        <f aca="false">IFERROR(INDEX(Sesiones!$D:$D,SMALL(Sesiones!$R$2:$R$401,3)),"")</f>
        <v>0.333333333333333</v>
      </c>
      <c r="F8" s="34" t="n">
        <f aca="false">IFERROR(INDEX(Sesiones!$E:$E,SMALL(Sesiones!$R$2:$R$401,3)),"")</f>
        <v>0.5</v>
      </c>
      <c r="G8" s="16" t="str">
        <f aca="false">IFERROR(INDEX(Sesiones!$F:$F,SMALL(Sesiones!$R$2:$R$401,3)),"")</f>
        <v>Aula de máquinas</v>
      </c>
      <c r="H8" s="16" t="str">
        <f aca="false">IFERROR(INDEX(Sesiones!$J:$J,SMALL(Sesiones!$R$2:$R$401,3)),"")</f>
        <v>Carolina Ospina</v>
      </c>
      <c r="I8" s="16" t="str">
        <f aca="false">IFERROR(INDEX(Sesiones!$N:$N,SMALL(Sesiones!$R$2:$R$401,3)),"")</f>
        <v>Aula y profesora ocupadas</v>
      </c>
    </row>
    <row r="9" customFormat="false" ht="15" hidden="false" customHeight="false" outlineLevel="0" collapsed="false">
      <c r="B9" s="16" t="str">
        <f aca="false">IFERROR(INDEX(Sesiones!$A:$A,SMALL(Sesiones!$R$2:$R$401,4)),"")</f>
        <v>S-0035</v>
      </c>
      <c r="C9" s="16" t="str">
        <f aca="false">IFERROR(INDEX(Sesiones!$B:$B,SMALL(Sesiones!$R$2:$R$401,4)),"")</f>
        <v>LE-01</v>
      </c>
      <c r="D9" s="32" t="n">
        <f aca="false">IFERROR(INDEX(Sesiones!$C:$C,SMALL(Sesiones!$R$2:$R$401,4)),"")</f>
        <v>45465</v>
      </c>
      <c r="E9" s="34" t="n">
        <f aca="false">IFERROR(INDEX(Sesiones!$D:$D,SMALL(Sesiones!$R$2:$R$401,4)),"")</f>
        <v>0.458333333333333</v>
      </c>
      <c r="F9" s="34" t="n">
        <f aca="false">IFERROR(INDEX(Sesiones!$E:$E,SMALL(Sesiones!$R$2:$R$401,4)),"")</f>
        <v>0.583333333333333</v>
      </c>
      <c r="G9" s="16" t="str">
        <f aca="false">IFERROR(INDEX(Sesiones!$F:$F,SMALL(Sesiones!$R$2:$R$401,4)),"")</f>
        <v>Aula de máquinas</v>
      </c>
      <c r="H9" s="16" t="str">
        <f aca="false">IFERROR(INDEX(Sesiones!$J:$J,SMALL(Sesiones!$R$2:$R$401,4)),"")</f>
        <v>Carolina Ospina</v>
      </c>
      <c r="I9" s="16" t="str">
        <f aca="false">IFERROR(INDEX(Sesiones!$N:$N,SMALL(Sesiones!$R$2:$R$401,4)),"")</f>
        <v>Aula y profesora ocupadas</v>
      </c>
    </row>
    <row r="10" customFormat="false" ht="15" hidden="false" customHeight="false" outlineLevel="0" collapsed="false">
      <c r="B10" s="16" t="str">
        <f aca="false">IFERROR(INDEX(Sesiones!$A:$A,SMALL(Sesiones!$R$2:$R$401,5)),"")</f>
        <v/>
      </c>
      <c r="C10" s="16" t="str">
        <f aca="false">IFERROR(INDEX(Sesiones!$B:$B,SMALL(Sesiones!$R$2:$R$401,5)),"")</f>
        <v/>
      </c>
      <c r="D10" s="32" t="str">
        <f aca="false">IFERROR(INDEX(Sesiones!$C:$C,SMALL(Sesiones!$R$2:$R$401,5)),"")</f>
        <v/>
      </c>
      <c r="E10" s="34" t="str">
        <f aca="false">IFERROR(INDEX(Sesiones!$D:$D,SMALL(Sesiones!$R$2:$R$401,5)),"")</f>
        <v/>
      </c>
      <c r="F10" s="34" t="str">
        <f aca="false">IFERROR(INDEX(Sesiones!$E:$E,SMALL(Sesiones!$R$2:$R$401,5)),"")</f>
        <v/>
      </c>
      <c r="G10" s="16" t="str">
        <f aca="false">IFERROR(INDEX(Sesiones!$F:$F,SMALL(Sesiones!$R$2:$R$401,5)),"")</f>
        <v/>
      </c>
      <c r="H10" s="16" t="str">
        <f aca="false">IFERROR(INDEX(Sesiones!$J:$J,SMALL(Sesiones!$R$2:$R$401,5)),"")</f>
        <v/>
      </c>
      <c r="I10" s="16" t="str">
        <f aca="false">IFERROR(INDEX(Sesiones!$N:$N,SMALL(Sesiones!$R$2:$R$401,5)),"")</f>
        <v/>
      </c>
    </row>
    <row r="11" customFormat="false" ht="15" hidden="false" customHeight="false" outlineLevel="0" collapsed="false">
      <c r="B11" s="16" t="str">
        <f aca="false">IFERROR(INDEX(Sesiones!$A:$A,SMALL(Sesiones!$R$2:$R$401,6)),"")</f>
        <v/>
      </c>
      <c r="C11" s="16" t="str">
        <f aca="false">IFERROR(INDEX(Sesiones!$B:$B,SMALL(Sesiones!$R$2:$R$401,6)),"")</f>
        <v/>
      </c>
      <c r="D11" s="32" t="str">
        <f aca="false">IFERROR(INDEX(Sesiones!$C:$C,SMALL(Sesiones!$R$2:$R$401,6)),"")</f>
        <v/>
      </c>
      <c r="E11" s="34" t="str">
        <f aca="false">IFERROR(INDEX(Sesiones!$D:$D,SMALL(Sesiones!$R$2:$R$401,6)),"")</f>
        <v/>
      </c>
      <c r="F11" s="34" t="str">
        <f aca="false">IFERROR(INDEX(Sesiones!$E:$E,SMALL(Sesiones!$R$2:$R$401,6)),"")</f>
        <v/>
      </c>
      <c r="G11" s="16" t="str">
        <f aca="false">IFERROR(INDEX(Sesiones!$F:$F,SMALL(Sesiones!$R$2:$R$401,6)),"")</f>
        <v/>
      </c>
      <c r="H11" s="16" t="str">
        <f aca="false">IFERROR(INDEX(Sesiones!$J:$J,SMALL(Sesiones!$R$2:$R$401,6)),"")</f>
        <v/>
      </c>
      <c r="I11" s="16" t="str">
        <f aca="false">IFERROR(INDEX(Sesiones!$N:$N,SMALL(Sesiones!$R$2:$R$401,6)),"")</f>
        <v/>
      </c>
    </row>
    <row r="12" customFormat="false" ht="15" hidden="false" customHeight="false" outlineLevel="0" collapsed="false">
      <c r="B12" s="16" t="str">
        <f aca="false">IFERROR(INDEX(Sesiones!$A:$A,SMALL(Sesiones!$R$2:$R$401,7)),"")</f>
        <v/>
      </c>
      <c r="C12" s="16" t="str">
        <f aca="false">IFERROR(INDEX(Sesiones!$B:$B,SMALL(Sesiones!$R$2:$R$401,7)),"")</f>
        <v/>
      </c>
      <c r="D12" s="32" t="str">
        <f aca="false">IFERROR(INDEX(Sesiones!$C:$C,SMALL(Sesiones!$R$2:$R$401,7)),"")</f>
        <v/>
      </c>
      <c r="E12" s="34" t="str">
        <f aca="false">IFERROR(INDEX(Sesiones!$D:$D,SMALL(Sesiones!$R$2:$R$401,7)),"")</f>
        <v/>
      </c>
      <c r="F12" s="34" t="str">
        <f aca="false">IFERROR(INDEX(Sesiones!$E:$E,SMALL(Sesiones!$R$2:$R$401,7)),"")</f>
        <v/>
      </c>
      <c r="G12" s="16" t="str">
        <f aca="false">IFERROR(INDEX(Sesiones!$F:$F,SMALL(Sesiones!$R$2:$R$401,7)),"")</f>
        <v/>
      </c>
      <c r="H12" s="16" t="str">
        <f aca="false">IFERROR(INDEX(Sesiones!$J:$J,SMALL(Sesiones!$R$2:$R$401,7)),"")</f>
        <v/>
      </c>
      <c r="I12" s="16" t="str">
        <f aca="false">IFERROR(INDEX(Sesiones!$N:$N,SMALL(Sesiones!$R$2:$R$401,7)),"")</f>
        <v/>
      </c>
    </row>
    <row r="13" customFormat="false" ht="15" hidden="false" customHeight="false" outlineLevel="0" collapsed="false">
      <c r="B13" s="16" t="str">
        <f aca="false">IFERROR(INDEX(Sesiones!$A:$A,SMALL(Sesiones!$R$2:$R$401,8)),"")</f>
        <v/>
      </c>
      <c r="C13" s="16" t="str">
        <f aca="false">IFERROR(INDEX(Sesiones!$B:$B,SMALL(Sesiones!$R$2:$R$401,8)),"")</f>
        <v/>
      </c>
      <c r="D13" s="32" t="str">
        <f aca="false">IFERROR(INDEX(Sesiones!$C:$C,SMALL(Sesiones!$R$2:$R$401,8)),"")</f>
        <v/>
      </c>
      <c r="E13" s="34" t="str">
        <f aca="false">IFERROR(INDEX(Sesiones!$D:$D,SMALL(Sesiones!$R$2:$R$401,8)),"")</f>
        <v/>
      </c>
      <c r="F13" s="34" t="str">
        <f aca="false">IFERROR(INDEX(Sesiones!$E:$E,SMALL(Sesiones!$R$2:$R$401,8)),"")</f>
        <v/>
      </c>
      <c r="G13" s="16" t="str">
        <f aca="false">IFERROR(INDEX(Sesiones!$F:$F,SMALL(Sesiones!$R$2:$R$401,8)),"")</f>
        <v/>
      </c>
      <c r="H13" s="16" t="str">
        <f aca="false">IFERROR(INDEX(Sesiones!$J:$J,SMALL(Sesiones!$R$2:$R$401,8)),"")</f>
        <v/>
      </c>
      <c r="I13" s="16" t="str">
        <f aca="false">IFERROR(INDEX(Sesiones!$N:$N,SMALL(Sesiones!$R$2:$R$401,8)),"")</f>
        <v/>
      </c>
    </row>
    <row r="14" customFormat="false" ht="15" hidden="false" customHeight="false" outlineLevel="0" collapsed="false">
      <c r="B14" s="16" t="str">
        <f aca="false">IFERROR(INDEX(Sesiones!$A:$A,SMALL(Sesiones!$R$2:$R$401,9)),"")</f>
        <v/>
      </c>
      <c r="C14" s="16" t="str">
        <f aca="false">IFERROR(INDEX(Sesiones!$B:$B,SMALL(Sesiones!$R$2:$R$401,9)),"")</f>
        <v/>
      </c>
      <c r="D14" s="32" t="str">
        <f aca="false">IFERROR(INDEX(Sesiones!$C:$C,SMALL(Sesiones!$R$2:$R$401,9)),"")</f>
        <v/>
      </c>
      <c r="E14" s="34" t="str">
        <f aca="false">IFERROR(INDEX(Sesiones!$D:$D,SMALL(Sesiones!$R$2:$R$401,9)),"")</f>
        <v/>
      </c>
      <c r="F14" s="34" t="str">
        <f aca="false">IFERROR(INDEX(Sesiones!$E:$E,SMALL(Sesiones!$R$2:$R$401,9)),"")</f>
        <v/>
      </c>
      <c r="G14" s="16" t="str">
        <f aca="false">IFERROR(INDEX(Sesiones!$F:$F,SMALL(Sesiones!$R$2:$R$401,9)),"")</f>
        <v/>
      </c>
      <c r="H14" s="16" t="str">
        <f aca="false">IFERROR(INDEX(Sesiones!$J:$J,SMALL(Sesiones!$R$2:$R$401,9)),"")</f>
        <v/>
      </c>
      <c r="I14" s="16" t="str">
        <f aca="false">IFERROR(INDEX(Sesiones!$N:$N,SMALL(Sesiones!$R$2:$R$401,9)),"")</f>
        <v/>
      </c>
    </row>
    <row r="15" customFormat="false" ht="15" hidden="false" customHeight="false" outlineLevel="0" collapsed="false">
      <c r="B15" s="16" t="str">
        <f aca="false">IFERROR(INDEX(Sesiones!$A:$A,SMALL(Sesiones!$R$2:$R$401,10)),"")</f>
        <v/>
      </c>
      <c r="C15" s="16" t="str">
        <f aca="false">IFERROR(INDEX(Sesiones!$B:$B,SMALL(Sesiones!$R$2:$R$401,10)),"")</f>
        <v/>
      </c>
      <c r="D15" s="32" t="str">
        <f aca="false">IFERROR(INDEX(Sesiones!$C:$C,SMALL(Sesiones!$R$2:$R$401,10)),"")</f>
        <v/>
      </c>
      <c r="E15" s="34" t="str">
        <f aca="false">IFERROR(INDEX(Sesiones!$D:$D,SMALL(Sesiones!$R$2:$R$401,10)),"")</f>
        <v/>
      </c>
      <c r="F15" s="34" t="str">
        <f aca="false">IFERROR(INDEX(Sesiones!$E:$E,SMALL(Sesiones!$R$2:$R$401,10)),"")</f>
        <v/>
      </c>
      <c r="G15" s="16" t="str">
        <f aca="false">IFERROR(INDEX(Sesiones!$F:$F,SMALL(Sesiones!$R$2:$R$401,10)),"")</f>
        <v/>
      </c>
      <c r="H15" s="16" t="str">
        <f aca="false">IFERROR(INDEX(Sesiones!$J:$J,SMALL(Sesiones!$R$2:$R$401,10)),"")</f>
        <v/>
      </c>
      <c r="I15" s="16" t="str">
        <f aca="false">IFERROR(INDEX(Sesiones!$N:$N,SMALL(Sesiones!$R$2:$R$401,10)),"")</f>
        <v/>
      </c>
    </row>
    <row r="16" customFormat="false" ht="15" hidden="false" customHeight="false" outlineLevel="0" collapsed="false">
      <c r="B16" s="16" t="str">
        <f aca="false">IFERROR(INDEX(Sesiones!$A:$A,SMALL(Sesiones!$R$2:$R$401,11)),"")</f>
        <v/>
      </c>
      <c r="C16" s="16" t="str">
        <f aca="false">IFERROR(INDEX(Sesiones!$B:$B,SMALL(Sesiones!$R$2:$R$401,11)),"")</f>
        <v/>
      </c>
      <c r="D16" s="32" t="str">
        <f aca="false">IFERROR(INDEX(Sesiones!$C:$C,SMALL(Sesiones!$R$2:$R$401,11)),"")</f>
        <v/>
      </c>
      <c r="E16" s="34" t="str">
        <f aca="false">IFERROR(INDEX(Sesiones!$D:$D,SMALL(Sesiones!$R$2:$R$401,11)),"")</f>
        <v/>
      </c>
      <c r="F16" s="34" t="str">
        <f aca="false">IFERROR(INDEX(Sesiones!$E:$E,SMALL(Sesiones!$R$2:$R$401,11)),"")</f>
        <v/>
      </c>
      <c r="G16" s="16" t="str">
        <f aca="false">IFERROR(INDEX(Sesiones!$F:$F,SMALL(Sesiones!$R$2:$R$401,11)),"")</f>
        <v/>
      </c>
      <c r="H16" s="16" t="str">
        <f aca="false">IFERROR(INDEX(Sesiones!$J:$J,SMALL(Sesiones!$R$2:$R$401,11)),"")</f>
        <v/>
      </c>
      <c r="I16" s="16" t="str">
        <f aca="false">IFERROR(INDEX(Sesiones!$N:$N,SMALL(Sesiones!$R$2:$R$401,11)),"")</f>
        <v/>
      </c>
    </row>
    <row r="17" customFormat="false" ht="15" hidden="false" customHeight="false" outlineLevel="0" collapsed="false">
      <c r="B17" s="16" t="str">
        <f aca="false">IFERROR(INDEX(Sesiones!$A:$A,SMALL(Sesiones!$R$2:$R$401,12)),"")</f>
        <v/>
      </c>
      <c r="C17" s="16" t="str">
        <f aca="false">IFERROR(INDEX(Sesiones!$B:$B,SMALL(Sesiones!$R$2:$R$401,12)),"")</f>
        <v/>
      </c>
      <c r="D17" s="32" t="str">
        <f aca="false">IFERROR(INDEX(Sesiones!$C:$C,SMALL(Sesiones!$R$2:$R$401,12)),"")</f>
        <v/>
      </c>
      <c r="E17" s="34" t="str">
        <f aca="false">IFERROR(INDEX(Sesiones!$D:$D,SMALL(Sesiones!$R$2:$R$401,12)),"")</f>
        <v/>
      </c>
      <c r="F17" s="34" t="str">
        <f aca="false">IFERROR(INDEX(Sesiones!$E:$E,SMALL(Sesiones!$R$2:$R$401,12)),"")</f>
        <v/>
      </c>
      <c r="G17" s="16" t="str">
        <f aca="false">IFERROR(INDEX(Sesiones!$F:$F,SMALL(Sesiones!$R$2:$R$401,12)),"")</f>
        <v/>
      </c>
      <c r="H17" s="16" t="str">
        <f aca="false">IFERROR(INDEX(Sesiones!$J:$J,SMALL(Sesiones!$R$2:$R$401,12)),"")</f>
        <v/>
      </c>
      <c r="I17" s="16" t="str">
        <f aca="false">IFERROR(INDEX(Sesiones!$N:$N,SMALL(Sesiones!$R$2:$R$401,12)),"")</f>
        <v/>
      </c>
    </row>
    <row r="18" customFormat="false" ht="15" hidden="false" customHeight="false" outlineLevel="0" collapsed="false">
      <c r="B18" s="16" t="str">
        <f aca="false">IFERROR(INDEX(Sesiones!$A:$A,SMALL(Sesiones!$R$2:$R$401,13)),"")</f>
        <v/>
      </c>
      <c r="C18" s="16" t="str">
        <f aca="false">IFERROR(INDEX(Sesiones!$B:$B,SMALL(Sesiones!$R$2:$R$401,13)),"")</f>
        <v/>
      </c>
      <c r="D18" s="32" t="str">
        <f aca="false">IFERROR(INDEX(Sesiones!$C:$C,SMALL(Sesiones!$R$2:$R$401,13)),"")</f>
        <v/>
      </c>
      <c r="E18" s="34" t="str">
        <f aca="false">IFERROR(INDEX(Sesiones!$D:$D,SMALL(Sesiones!$R$2:$R$401,13)),"")</f>
        <v/>
      </c>
      <c r="F18" s="34" t="str">
        <f aca="false">IFERROR(INDEX(Sesiones!$E:$E,SMALL(Sesiones!$R$2:$R$401,13)),"")</f>
        <v/>
      </c>
      <c r="G18" s="16" t="str">
        <f aca="false">IFERROR(INDEX(Sesiones!$F:$F,SMALL(Sesiones!$R$2:$R$401,13)),"")</f>
        <v/>
      </c>
      <c r="H18" s="16" t="str">
        <f aca="false">IFERROR(INDEX(Sesiones!$J:$J,SMALL(Sesiones!$R$2:$R$401,13)),"")</f>
        <v/>
      </c>
      <c r="I18" s="16" t="str">
        <f aca="false">IFERROR(INDEX(Sesiones!$N:$N,SMALL(Sesiones!$R$2:$R$401,13)),"")</f>
        <v/>
      </c>
    </row>
    <row r="19" customFormat="false" ht="15" hidden="false" customHeight="false" outlineLevel="0" collapsed="false">
      <c r="B19" s="16" t="str">
        <f aca="false">IFERROR(INDEX(Sesiones!$A:$A,SMALL(Sesiones!$R$2:$R$401,14)),"")</f>
        <v/>
      </c>
      <c r="C19" s="16" t="str">
        <f aca="false">IFERROR(INDEX(Sesiones!$B:$B,SMALL(Sesiones!$R$2:$R$401,14)),"")</f>
        <v/>
      </c>
      <c r="D19" s="32" t="str">
        <f aca="false">IFERROR(INDEX(Sesiones!$C:$C,SMALL(Sesiones!$R$2:$R$401,14)),"")</f>
        <v/>
      </c>
      <c r="E19" s="34" t="str">
        <f aca="false">IFERROR(INDEX(Sesiones!$D:$D,SMALL(Sesiones!$R$2:$R$401,14)),"")</f>
        <v/>
      </c>
      <c r="F19" s="34" t="str">
        <f aca="false">IFERROR(INDEX(Sesiones!$E:$E,SMALL(Sesiones!$R$2:$R$401,14)),"")</f>
        <v/>
      </c>
      <c r="G19" s="16" t="str">
        <f aca="false">IFERROR(INDEX(Sesiones!$F:$F,SMALL(Sesiones!$R$2:$R$401,14)),"")</f>
        <v/>
      </c>
      <c r="H19" s="16" t="str">
        <f aca="false">IFERROR(INDEX(Sesiones!$J:$J,SMALL(Sesiones!$R$2:$R$401,14)),"")</f>
        <v/>
      </c>
      <c r="I19" s="16" t="str">
        <f aca="false">IFERROR(INDEX(Sesiones!$N:$N,SMALL(Sesiones!$R$2:$R$401,14)),"")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6" min="6" style="0" width="14"/>
  </cols>
  <sheetData>
    <row r="1" customFormat="false" ht="30" hidden="false" customHeight="true" outlineLevel="0" collapsed="false">
      <c r="A1" s="15" t="s">
        <v>96</v>
      </c>
      <c r="B1" s="15" t="s">
        <v>97</v>
      </c>
      <c r="C1" s="15" t="s">
        <v>98</v>
      </c>
      <c r="D1" s="15" t="s">
        <v>99</v>
      </c>
      <c r="E1" s="35" t="s">
        <v>100</v>
      </c>
      <c r="F1" s="35" t="s">
        <v>101</v>
      </c>
    </row>
    <row r="2" customFormat="false" ht="15" hidden="false" customHeight="false" outlineLevel="0" collapsed="false">
      <c r="A2" s="16" t="s">
        <v>102</v>
      </c>
      <c r="B2" s="16" t="s">
        <v>103</v>
      </c>
      <c r="C2" s="16" t="s">
        <v>104</v>
      </c>
      <c r="D2" s="16" t="s">
        <v>55</v>
      </c>
      <c r="E2" s="16" t="str">
        <f aca="false">IF(A2="","",IF(COUNTIFS(Matrículas!$A$2:$A$201,A2,Matrículas!$E$2:$E$201,"Activa")&gt;0,"Activa",IF(COUNTIFS(Matrículas!$A$2:$A$201,A2,Matrículas!$E$2:$E$201,"Preinscrita")&gt;0,"Preinscrita",IF(COUNTIFS(Matrículas!$A$2:$A$201,A2,Matrículas!$E$2:$E$201,"Baja")&gt;0,"Baja","Sin matrícula"))))</f>
        <v>Activa</v>
      </c>
      <c r="F2" s="16" t="n">
        <f aca="false">IF(A2="","",COUNTIFS(Matrículas!$A$2:$A$201,A2,Matrículas!$E$2:$E$201,"Activa"))</f>
        <v>1</v>
      </c>
    </row>
    <row r="3" customFormat="false" ht="15" hidden="false" customHeight="false" outlineLevel="0" collapsed="false">
      <c r="A3" s="16" t="s">
        <v>105</v>
      </c>
      <c r="B3" s="16" t="s">
        <v>106</v>
      </c>
      <c r="C3" s="16" t="s">
        <v>107</v>
      </c>
      <c r="D3" s="16" t="s">
        <v>56</v>
      </c>
      <c r="E3" s="16" t="str">
        <f aca="false">IF(A3="","",IF(COUNTIFS(Matrículas!$A$2:$A$201,A3,Matrículas!$E$2:$E$201,"Activa")&gt;0,"Activa",IF(COUNTIFS(Matrículas!$A$2:$A$201,A3,Matrículas!$E$2:$E$201,"Preinscrita")&gt;0,"Preinscrita",IF(COUNTIFS(Matrículas!$A$2:$A$201,A3,Matrículas!$E$2:$E$201,"Baja")&gt;0,"Baja","Sin matrícula"))))</f>
        <v>Baja</v>
      </c>
      <c r="F3" s="16" t="n">
        <f aca="false">IF(A3="","",COUNTIFS(Matrículas!$A$2:$A$201,A3,Matrículas!$E$2:$E$201,"Activa"))</f>
        <v>0</v>
      </c>
    </row>
    <row r="4" customFormat="false" ht="15" hidden="false" customHeight="false" outlineLevel="0" collapsed="false">
      <c r="A4" s="16" t="s">
        <v>108</v>
      </c>
      <c r="B4" s="16" t="s">
        <v>109</v>
      </c>
      <c r="C4" s="16" t="s">
        <v>107</v>
      </c>
      <c r="D4" s="16" t="s">
        <v>55</v>
      </c>
      <c r="E4" s="16" t="str">
        <f aca="false">IF(A4="","",IF(COUNTIFS(Matrículas!$A$2:$A$201,A4,Matrículas!$E$2:$E$201,"Activa")&gt;0,"Activa",IF(COUNTIFS(Matrículas!$A$2:$A$201,A4,Matrículas!$E$2:$E$201,"Preinscrita")&gt;0,"Preinscrita",IF(COUNTIFS(Matrículas!$A$2:$A$201,A4,Matrículas!$E$2:$E$201,"Baja")&gt;0,"Baja","Sin matrícula"))))</f>
        <v>Activa</v>
      </c>
      <c r="F4" s="16" t="n">
        <f aca="false">IF(A4="","",COUNTIFS(Matrículas!$A$2:$A$201,A4,Matrículas!$E$2:$E$201,"Activa"))</f>
        <v>1</v>
      </c>
    </row>
    <row r="5" customFormat="false" ht="15" hidden="false" customHeight="false" outlineLevel="0" collapsed="false">
      <c r="A5" s="16" t="s">
        <v>110</v>
      </c>
      <c r="B5" s="16" t="s">
        <v>111</v>
      </c>
      <c r="C5" s="16" t="s">
        <v>112</v>
      </c>
      <c r="D5" s="16" t="s">
        <v>57</v>
      </c>
      <c r="E5" s="16" t="str">
        <f aca="false">IF(A5="","",IF(COUNTIFS(Matrículas!$A$2:$A$201,A5,Matrículas!$E$2:$E$201,"Activa")&gt;0,"Activa",IF(COUNTIFS(Matrículas!$A$2:$A$201,A5,Matrículas!$E$2:$E$201,"Preinscrita")&gt;0,"Preinscrita",IF(COUNTIFS(Matrículas!$A$2:$A$201,A5,Matrículas!$E$2:$E$201,"Baja")&gt;0,"Baja","Sin matrícula"))))</f>
        <v>Activa</v>
      </c>
      <c r="F5" s="16" t="n">
        <f aca="false">IF(A5="","",COUNTIFS(Matrículas!$A$2:$A$201,A5,Matrículas!$E$2:$E$201,"Activa"))</f>
        <v>1</v>
      </c>
    </row>
    <row r="6" customFormat="false" ht="15" hidden="false" customHeight="false" outlineLevel="0" collapsed="false">
      <c r="A6" s="16" t="s">
        <v>113</v>
      </c>
      <c r="B6" s="16" t="s">
        <v>114</v>
      </c>
      <c r="C6" s="16" t="s">
        <v>115</v>
      </c>
      <c r="D6" s="16" t="s">
        <v>57</v>
      </c>
      <c r="E6" s="16" t="str">
        <f aca="false">IF(A6="","",IF(COUNTIFS(Matrículas!$A$2:$A$201,A6,Matrículas!$E$2:$E$201,"Activa")&gt;0,"Activa",IF(COUNTIFS(Matrículas!$A$2:$A$201,A6,Matrículas!$E$2:$E$201,"Preinscrita")&gt;0,"Preinscrita",IF(COUNTIFS(Matrículas!$A$2:$A$201,A6,Matrículas!$E$2:$E$201,"Baja")&gt;0,"Baja","Sin matrícula"))))</f>
        <v>Activa</v>
      </c>
      <c r="F6" s="16" t="n">
        <f aca="false">IF(A6="","",COUNTIFS(Matrículas!$A$2:$A$201,A6,Matrículas!$E$2:$E$201,"Activa"))</f>
        <v>2</v>
      </c>
    </row>
    <row r="7" customFormat="false" ht="15" hidden="false" customHeight="false" outlineLevel="0" collapsed="false">
      <c r="A7" s="16" t="s">
        <v>116</v>
      </c>
      <c r="B7" s="16" t="s">
        <v>117</v>
      </c>
      <c r="C7" s="16" t="s">
        <v>118</v>
      </c>
      <c r="D7" s="16" t="s">
        <v>55</v>
      </c>
      <c r="E7" s="16" t="str">
        <f aca="false">IF(A7="","",IF(COUNTIFS(Matrículas!$A$2:$A$201,A7,Matrículas!$E$2:$E$201,"Activa")&gt;0,"Activa",IF(COUNTIFS(Matrículas!$A$2:$A$201,A7,Matrículas!$E$2:$E$201,"Preinscrita")&gt;0,"Preinscrita",IF(COUNTIFS(Matrículas!$A$2:$A$201,A7,Matrículas!$E$2:$E$201,"Baja")&gt;0,"Baja","Sin matrícula"))))</f>
        <v>Activa</v>
      </c>
      <c r="F7" s="16" t="n">
        <f aca="false">IF(A7="","",COUNTIFS(Matrículas!$A$2:$A$201,A7,Matrículas!$E$2:$E$201,"Activa"))</f>
        <v>1</v>
      </c>
    </row>
    <row r="8" customFormat="false" ht="15" hidden="false" customHeight="false" outlineLevel="0" collapsed="false">
      <c r="A8" s="16" t="s">
        <v>119</v>
      </c>
      <c r="B8" s="16" t="s">
        <v>120</v>
      </c>
      <c r="C8" s="16" t="s">
        <v>121</v>
      </c>
      <c r="D8" s="16" t="s">
        <v>55</v>
      </c>
      <c r="E8" s="16" t="str">
        <f aca="false">IF(A8="","",IF(COUNTIFS(Matrículas!$A$2:$A$201,A8,Matrículas!$E$2:$E$201,"Activa")&gt;0,"Activa",IF(COUNTIFS(Matrículas!$A$2:$A$201,A8,Matrículas!$E$2:$E$201,"Preinscrita")&gt;0,"Preinscrita",IF(COUNTIFS(Matrículas!$A$2:$A$201,A8,Matrículas!$E$2:$E$201,"Baja")&gt;0,"Baja","Sin matrícula"))))</f>
        <v>Activa</v>
      </c>
      <c r="F8" s="16" t="n">
        <f aca="false">IF(A8="","",COUNTIFS(Matrículas!$A$2:$A$201,A8,Matrículas!$E$2:$E$201,"Activa"))</f>
        <v>1</v>
      </c>
    </row>
    <row r="9" customFormat="false" ht="15" hidden="false" customHeight="false" outlineLevel="0" collapsed="false">
      <c r="A9" s="16" t="s">
        <v>122</v>
      </c>
      <c r="B9" s="16" t="s">
        <v>123</v>
      </c>
      <c r="C9" s="16" t="s">
        <v>118</v>
      </c>
      <c r="D9" s="16" t="s">
        <v>55</v>
      </c>
      <c r="E9" s="16" t="str">
        <f aca="false">IF(A9="","",IF(COUNTIFS(Matrículas!$A$2:$A$201,A9,Matrículas!$E$2:$E$201,"Activa")&gt;0,"Activa",IF(COUNTIFS(Matrículas!$A$2:$A$201,A9,Matrículas!$E$2:$E$201,"Preinscrita")&gt;0,"Preinscrita",IF(COUNTIFS(Matrículas!$A$2:$A$201,A9,Matrículas!$E$2:$E$201,"Baja")&gt;0,"Baja","Sin matrícula"))))</f>
        <v>Activa</v>
      </c>
      <c r="F9" s="16" t="n">
        <f aca="false">IF(A9="","",COUNTIFS(Matrículas!$A$2:$A$201,A9,Matrículas!$E$2:$E$201,"Activa"))</f>
        <v>1</v>
      </c>
    </row>
    <row r="10" customFormat="false" ht="15" hidden="false" customHeight="false" outlineLevel="0" collapsed="false">
      <c r="A10" s="16" t="s">
        <v>124</v>
      </c>
      <c r="B10" s="16" t="s">
        <v>125</v>
      </c>
      <c r="C10" s="16" t="s">
        <v>118</v>
      </c>
      <c r="D10" s="16" t="s">
        <v>55</v>
      </c>
      <c r="E10" s="16" t="str">
        <f aca="false">IF(A10="","",IF(COUNTIFS(Matrículas!$A$2:$A$201,A10,Matrículas!$E$2:$E$201,"Activa")&gt;0,"Activa",IF(COUNTIFS(Matrículas!$A$2:$A$201,A10,Matrículas!$E$2:$E$201,"Preinscrita")&gt;0,"Preinscrita",IF(COUNTIFS(Matrículas!$A$2:$A$201,A10,Matrículas!$E$2:$E$201,"Baja")&gt;0,"Baja","Sin matrícula"))))</f>
        <v>Activa</v>
      </c>
      <c r="F10" s="16" t="n">
        <f aca="false">IF(A10="","",COUNTIFS(Matrículas!$A$2:$A$201,A10,Matrículas!$E$2:$E$201,"Activa"))</f>
        <v>1</v>
      </c>
    </row>
    <row r="11" customFormat="false" ht="15" hidden="false" customHeight="false" outlineLevel="0" collapsed="false">
      <c r="A11" s="16" t="s">
        <v>126</v>
      </c>
      <c r="B11" s="16" t="s">
        <v>127</v>
      </c>
      <c r="C11" s="16" t="s">
        <v>121</v>
      </c>
      <c r="D11" s="16" t="s">
        <v>55</v>
      </c>
      <c r="E11" s="16" t="str">
        <f aca="false">IF(A11="","",IF(COUNTIFS(Matrículas!$A$2:$A$201,A11,Matrículas!$E$2:$E$201,"Activa")&gt;0,"Activa",IF(COUNTIFS(Matrículas!$A$2:$A$201,A11,Matrículas!$E$2:$E$201,"Preinscrita")&gt;0,"Preinscrita",IF(COUNTIFS(Matrículas!$A$2:$A$201,A11,Matrículas!$E$2:$E$201,"Baja")&gt;0,"Baja","Sin matrícula"))))</f>
        <v>Activa</v>
      </c>
      <c r="F11" s="16" t="n">
        <f aca="false">IF(A11="","",COUNTIFS(Matrículas!$A$2:$A$201,A11,Matrículas!$E$2:$E$201,"Activa"))</f>
        <v>1</v>
      </c>
    </row>
    <row r="12" customFormat="false" ht="15" hidden="false" customHeight="false" outlineLevel="0" collapsed="false">
      <c r="A12" s="16" t="s">
        <v>128</v>
      </c>
      <c r="B12" s="16" t="s">
        <v>129</v>
      </c>
      <c r="C12" s="16" t="s">
        <v>130</v>
      </c>
      <c r="D12" s="16" t="s">
        <v>58</v>
      </c>
      <c r="E12" s="16" t="str">
        <f aca="false">IF(A12="","",IF(COUNTIFS(Matrículas!$A$2:$A$201,A12,Matrículas!$E$2:$E$201,"Activa")&gt;0,"Activa",IF(COUNTIFS(Matrículas!$A$2:$A$201,A12,Matrículas!$E$2:$E$201,"Preinscrita")&gt;0,"Preinscrita",IF(COUNTIFS(Matrículas!$A$2:$A$201,A12,Matrículas!$E$2:$E$201,"Baja")&gt;0,"Baja","Sin matrícula"))))</f>
        <v>Activa</v>
      </c>
      <c r="F12" s="16" t="n">
        <f aca="false">IF(A12="","",COUNTIFS(Matrículas!$A$2:$A$201,A12,Matrículas!$E$2:$E$201,"Activa"))</f>
        <v>1</v>
      </c>
    </row>
    <row r="13" customFormat="false" ht="15" hidden="false" customHeight="false" outlineLevel="0" collapsed="false">
      <c r="A13" s="16" t="s">
        <v>131</v>
      </c>
      <c r="B13" s="16" t="s">
        <v>132</v>
      </c>
      <c r="C13" s="16" t="s">
        <v>133</v>
      </c>
      <c r="D13" s="16" t="s">
        <v>55</v>
      </c>
      <c r="E13" s="16" t="str">
        <f aca="false">IF(A13="","",IF(COUNTIFS(Matrículas!$A$2:$A$201,A13,Matrículas!$E$2:$E$201,"Activa")&gt;0,"Activa",IF(COUNTIFS(Matrículas!$A$2:$A$201,A13,Matrículas!$E$2:$E$201,"Preinscrita")&gt;0,"Preinscrita",IF(COUNTIFS(Matrículas!$A$2:$A$201,A13,Matrículas!$E$2:$E$201,"Baja")&gt;0,"Baja","Sin matrícula"))))</f>
        <v>Activa</v>
      </c>
      <c r="F13" s="16" t="n">
        <f aca="false">IF(A13="","",COUNTIFS(Matrículas!$A$2:$A$201,A13,Matrículas!$E$2:$E$201,"Activa"))</f>
        <v>2</v>
      </c>
    </row>
    <row r="14" customFormat="false" ht="15" hidden="false" customHeight="false" outlineLevel="0" collapsed="false">
      <c r="A14" s="16" t="s">
        <v>134</v>
      </c>
      <c r="B14" s="16" t="s">
        <v>135</v>
      </c>
      <c r="C14" s="16" t="s">
        <v>130</v>
      </c>
      <c r="D14" s="16" t="s">
        <v>55</v>
      </c>
      <c r="E14" s="16" t="str">
        <f aca="false">IF(A14="","",IF(COUNTIFS(Matrículas!$A$2:$A$201,A14,Matrículas!$E$2:$E$201,"Activa")&gt;0,"Activa",IF(COUNTIFS(Matrículas!$A$2:$A$201,A14,Matrículas!$E$2:$E$201,"Preinscrita")&gt;0,"Preinscrita",IF(COUNTIFS(Matrículas!$A$2:$A$201,A14,Matrículas!$E$2:$E$201,"Baja")&gt;0,"Baja","Sin matrícula"))))</f>
        <v>Baja</v>
      </c>
      <c r="F14" s="16" t="n">
        <f aca="false">IF(A14="","",COUNTIFS(Matrículas!$A$2:$A$201,A14,Matrículas!$E$2:$E$201,"Activa"))</f>
        <v>0</v>
      </c>
    </row>
    <row r="15" customFormat="false" ht="15" hidden="false" customHeight="false" outlineLevel="0" collapsed="false">
      <c r="A15" s="16" t="s">
        <v>136</v>
      </c>
      <c r="B15" s="16" t="s">
        <v>137</v>
      </c>
      <c r="C15" s="16" t="s">
        <v>138</v>
      </c>
      <c r="D15" s="16" t="s">
        <v>59</v>
      </c>
      <c r="E15" s="16" t="str">
        <f aca="false">IF(A15="","",IF(COUNTIFS(Matrículas!$A$2:$A$201,A15,Matrículas!$E$2:$E$201,"Activa")&gt;0,"Activa",IF(COUNTIFS(Matrículas!$A$2:$A$201,A15,Matrículas!$E$2:$E$201,"Preinscrita")&gt;0,"Preinscrita",IF(COUNTIFS(Matrículas!$A$2:$A$201,A15,Matrículas!$E$2:$E$201,"Baja")&gt;0,"Baja","Sin matrícula"))))</f>
        <v>Activa</v>
      </c>
      <c r="F15" s="16" t="n">
        <f aca="false">IF(A15="","",COUNTIFS(Matrículas!$A$2:$A$201,A15,Matrículas!$E$2:$E$201,"Activa"))</f>
        <v>1</v>
      </c>
    </row>
    <row r="16" customFormat="false" ht="15" hidden="false" customHeight="false" outlineLevel="0" collapsed="false">
      <c r="A16" s="16" t="s">
        <v>139</v>
      </c>
      <c r="B16" s="16" t="s">
        <v>140</v>
      </c>
      <c r="C16" s="16" t="s">
        <v>138</v>
      </c>
      <c r="D16" s="16" t="s">
        <v>55</v>
      </c>
      <c r="E16" s="16" t="str">
        <f aca="false">IF(A16="","",IF(COUNTIFS(Matrículas!$A$2:$A$201,A16,Matrículas!$E$2:$E$201,"Activa")&gt;0,"Activa",IF(COUNTIFS(Matrículas!$A$2:$A$201,A16,Matrículas!$E$2:$E$201,"Preinscrita")&gt;0,"Preinscrita",IF(COUNTIFS(Matrículas!$A$2:$A$201,A16,Matrículas!$E$2:$E$201,"Baja")&gt;0,"Baja","Sin matrícula"))))</f>
        <v>Activa</v>
      </c>
      <c r="F16" s="16" t="n">
        <f aca="false">IF(A16="","",COUNTIFS(Matrículas!$A$2:$A$201,A16,Matrículas!$E$2:$E$201,"Activa"))</f>
        <v>1</v>
      </c>
    </row>
    <row r="17" customFormat="false" ht="15" hidden="false" customHeight="false" outlineLevel="0" collapsed="false">
      <c r="A17" s="16" t="s">
        <v>62</v>
      </c>
      <c r="B17" s="16" t="s">
        <v>141</v>
      </c>
      <c r="C17" s="16" t="s">
        <v>138</v>
      </c>
      <c r="D17" s="16" t="s">
        <v>55</v>
      </c>
      <c r="E17" s="16" t="str">
        <f aca="false">IF(A17="","",IF(COUNTIFS(Matrículas!$A$2:$A$201,A17,Matrículas!$E$2:$E$201,"Activa")&gt;0,"Activa",IF(COUNTIFS(Matrículas!$A$2:$A$201,A17,Matrículas!$E$2:$E$201,"Preinscrita")&gt;0,"Preinscrita",IF(COUNTIFS(Matrículas!$A$2:$A$201,A17,Matrículas!$E$2:$E$201,"Baja")&gt;0,"Baja","Sin matrícula"))))</f>
        <v>Activa</v>
      </c>
      <c r="F17" s="16" t="n">
        <f aca="false">IF(A17="","",COUNTIFS(Matrículas!$A$2:$A$201,A17,Matrículas!$E$2:$E$201,"Activa"))</f>
        <v>1</v>
      </c>
    </row>
    <row r="18" customFormat="false" ht="15" hidden="false" customHeight="false" outlineLevel="0" collapsed="false">
      <c r="A18" s="16" t="s">
        <v>142</v>
      </c>
      <c r="B18" s="16" t="s">
        <v>143</v>
      </c>
      <c r="C18" s="16" t="s">
        <v>107</v>
      </c>
      <c r="D18" s="16" t="s">
        <v>57</v>
      </c>
      <c r="E18" s="16" t="str">
        <f aca="false">IF(A18="","",IF(COUNTIFS(Matrículas!$A$2:$A$201,A18,Matrículas!$E$2:$E$201,"Activa")&gt;0,"Activa",IF(COUNTIFS(Matrículas!$A$2:$A$201,A18,Matrículas!$E$2:$E$201,"Preinscrita")&gt;0,"Preinscrita",IF(COUNTIFS(Matrículas!$A$2:$A$201,A18,Matrículas!$E$2:$E$201,"Baja")&gt;0,"Baja","Sin matrícula"))))</f>
        <v>Activa</v>
      </c>
      <c r="F18" s="16" t="n">
        <f aca="false">IF(A18="","",COUNTIFS(Matrículas!$A$2:$A$201,A18,Matrículas!$E$2:$E$201,"Activa"))</f>
        <v>1</v>
      </c>
    </row>
    <row r="19" customFormat="false" ht="15" hidden="false" customHeight="false" outlineLevel="0" collapsed="false">
      <c r="A19" s="16" t="s">
        <v>144</v>
      </c>
      <c r="B19" s="16" t="s">
        <v>145</v>
      </c>
      <c r="C19" s="16" t="s">
        <v>130</v>
      </c>
      <c r="D19" s="16" t="s">
        <v>55</v>
      </c>
      <c r="E19" s="16" t="str">
        <f aca="false">IF(A19="","",IF(COUNTIFS(Matrículas!$A$2:$A$201,A19,Matrículas!$E$2:$E$201,"Activa")&gt;0,"Activa",IF(COUNTIFS(Matrículas!$A$2:$A$201,A19,Matrículas!$E$2:$E$201,"Preinscrita")&gt;0,"Preinscrita",IF(COUNTIFS(Matrículas!$A$2:$A$201,A19,Matrículas!$E$2:$E$201,"Baja")&gt;0,"Baja","Sin matrícula"))))</f>
        <v>Activa</v>
      </c>
      <c r="F19" s="16" t="n">
        <f aca="false">IF(A19="","",COUNTIFS(Matrículas!$A$2:$A$201,A19,Matrículas!$E$2:$E$201,"Activa"))</f>
        <v>1</v>
      </c>
    </row>
    <row r="20" customFormat="false" ht="15" hidden="false" customHeight="false" outlineLevel="0" collapsed="false">
      <c r="A20" s="16" t="s">
        <v>146</v>
      </c>
      <c r="B20" s="16" t="s">
        <v>147</v>
      </c>
      <c r="C20" s="16" t="s">
        <v>148</v>
      </c>
      <c r="D20" s="16" t="s">
        <v>58</v>
      </c>
      <c r="E20" s="16" t="str">
        <f aca="false">IF(A20="","",IF(COUNTIFS(Matrículas!$A$2:$A$201,A20,Matrículas!$E$2:$E$201,"Activa")&gt;0,"Activa",IF(COUNTIFS(Matrículas!$A$2:$A$201,A20,Matrículas!$E$2:$E$201,"Preinscrita")&gt;0,"Preinscrita",IF(COUNTIFS(Matrículas!$A$2:$A$201,A20,Matrículas!$E$2:$E$201,"Baja")&gt;0,"Baja","Sin matrícula"))))</f>
        <v>Activa</v>
      </c>
      <c r="F20" s="16" t="n">
        <f aca="false">IF(A20="","",COUNTIFS(Matrículas!$A$2:$A$201,A20,Matrículas!$E$2:$E$201,"Activa"))</f>
        <v>1</v>
      </c>
    </row>
    <row r="21" customFormat="false" ht="15" hidden="false" customHeight="false" outlineLevel="0" collapsed="false">
      <c r="A21" s="16" t="s">
        <v>149</v>
      </c>
      <c r="B21" s="16" t="s">
        <v>150</v>
      </c>
      <c r="C21" s="16" t="s">
        <v>138</v>
      </c>
      <c r="D21" s="16" t="s">
        <v>57</v>
      </c>
      <c r="E21" s="16" t="str">
        <f aca="false">IF(A21="","",IF(COUNTIFS(Matrículas!$A$2:$A$201,A21,Matrículas!$E$2:$E$201,"Activa")&gt;0,"Activa",IF(COUNTIFS(Matrículas!$A$2:$A$201,A21,Matrículas!$E$2:$E$201,"Preinscrita")&gt;0,"Preinscrita",IF(COUNTIFS(Matrículas!$A$2:$A$201,A21,Matrículas!$E$2:$E$201,"Baja")&gt;0,"Baja","Sin matrícula"))))</f>
        <v>Activa</v>
      </c>
      <c r="F21" s="16" t="n">
        <f aca="false">IF(A21="","",COUNTIFS(Matrículas!$A$2:$A$201,A21,Matrículas!$E$2:$E$201,"Activa"))</f>
        <v>1</v>
      </c>
    </row>
    <row r="22" customFormat="false" ht="15" hidden="false" customHeight="false" outlineLevel="0" collapsed="false">
      <c r="A22" s="16" t="s">
        <v>151</v>
      </c>
      <c r="B22" s="16" t="s">
        <v>152</v>
      </c>
      <c r="C22" s="16" t="s">
        <v>153</v>
      </c>
      <c r="D22" s="16" t="s">
        <v>57</v>
      </c>
      <c r="E22" s="16" t="str">
        <f aca="false">IF(A22="","",IF(COUNTIFS(Matrículas!$A$2:$A$201,A22,Matrículas!$E$2:$E$201,"Activa")&gt;0,"Activa",IF(COUNTIFS(Matrículas!$A$2:$A$201,A22,Matrículas!$E$2:$E$201,"Preinscrita")&gt;0,"Preinscrita",IF(COUNTIFS(Matrículas!$A$2:$A$201,A22,Matrículas!$E$2:$E$201,"Baja")&gt;0,"Baja","Sin matrícula"))))</f>
        <v>Activa</v>
      </c>
      <c r="F22" s="16" t="n">
        <f aca="false">IF(A22="","",COUNTIFS(Matrículas!$A$2:$A$201,A22,Matrículas!$E$2:$E$201,"Activa"))</f>
        <v>1</v>
      </c>
    </row>
    <row r="23" customFormat="false" ht="15" hidden="false" customHeight="false" outlineLevel="0" collapsed="false">
      <c r="A23" s="16" t="s">
        <v>154</v>
      </c>
      <c r="B23" s="16" t="s">
        <v>155</v>
      </c>
      <c r="C23" s="16" t="s">
        <v>121</v>
      </c>
      <c r="D23" s="16" t="s">
        <v>55</v>
      </c>
      <c r="E23" s="16" t="str">
        <f aca="false">IF(A23="","",IF(COUNTIFS(Matrículas!$A$2:$A$201,A23,Matrículas!$E$2:$E$201,"Activa")&gt;0,"Activa",IF(COUNTIFS(Matrículas!$A$2:$A$201,A23,Matrículas!$E$2:$E$201,"Preinscrita")&gt;0,"Preinscrita",IF(COUNTIFS(Matrículas!$A$2:$A$201,A23,Matrículas!$E$2:$E$201,"Baja")&gt;0,"Baja","Sin matrícula"))))</f>
        <v>Activa</v>
      </c>
      <c r="F23" s="16" t="n">
        <f aca="false">IF(A23="","",COUNTIFS(Matrículas!$A$2:$A$201,A23,Matrículas!$E$2:$E$201,"Activa"))</f>
        <v>1</v>
      </c>
    </row>
    <row r="24" customFormat="false" ht="15" hidden="false" customHeight="false" outlineLevel="0" collapsed="false">
      <c r="A24" s="16" t="s">
        <v>156</v>
      </c>
      <c r="B24" s="16" t="s">
        <v>157</v>
      </c>
      <c r="C24" s="16" t="s">
        <v>112</v>
      </c>
      <c r="D24" s="16" t="s">
        <v>55</v>
      </c>
      <c r="E24" s="16" t="str">
        <f aca="false">IF(A24="","",IF(COUNTIFS(Matrículas!$A$2:$A$201,A24,Matrículas!$E$2:$E$201,"Activa")&gt;0,"Activa",IF(COUNTIFS(Matrículas!$A$2:$A$201,A24,Matrículas!$E$2:$E$201,"Preinscrita")&gt;0,"Preinscrita",IF(COUNTIFS(Matrículas!$A$2:$A$201,A24,Matrículas!$E$2:$E$201,"Baja")&gt;0,"Baja","Sin matrícula"))))</f>
        <v>Activa</v>
      </c>
      <c r="F24" s="16" t="n">
        <f aca="false">IF(A24="","",COUNTIFS(Matrículas!$A$2:$A$201,A24,Matrículas!$E$2:$E$201,"Activa"))</f>
        <v>1</v>
      </c>
    </row>
    <row r="25" customFormat="false" ht="15" hidden="false" customHeight="false" outlineLevel="0" collapsed="false">
      <c r="A25" s="16" t="s">
        <v>158</v>
      </c>
      <c r="B25" s="16" t="s">
        <v>159</v>
      </c>
      <c r="C25" s="16" t="s">
        <v>138</v>
      </c>
      <c r="D25" s="16" t="s">
        <v>55</v>
      </c>
      <c r="E25" s="16" t="str">
        <f aca="false">IF(A25="","",IF(COUNTIFS(Matrículas!$A$2:$A$201,A25,Matrículas!$E$2:$E$201,"Activa")&gt;0,"Activa",IF(COUNTIFS(Matrículas!$A$2:$A$201,A25,Matrículas!$E$2:$E$201,"Preinscrita")&gt;0,"Preinscrita",IF(COUNTIFS(Matrículas!$A$2:$A$201,A25,Matrículas!$E$2:$E$201,"Baja")&gt;0,"Baja","Sin matrícula"))))</f>
        <v>Activa</v>
      </c>
      <c r="F25" s="16" t="n">
        <f aca="false">IF(A25="","",COUNTIFS(Matrículas!$A$2:$A$201,A25,Matrículas!$E$2:$E$201,"Activa"))</f>
        <v>1</v>
      </c>
    </row>
    <row r="26" customFormat="false" ht="15" hidden="false" customHeight="false" outlineLevel="0" collapsed="false">
      <c r="A26" s="16" t="s">
        <v>160</v>
      </c>
      <c r="B26" s="16" t="s">
        <v>161</v>
      </c>
      <c r="C26" s="16" t="s">
        <v>153</v>
      </c>
      <c r="D26" s="16" t="s">
        <v>58</v>
      </c>
      <c r="E26" s="16" t="str">
        <f aca="false">IF(A26="","",IF(COUNTIFS(Matrículas!$A$2:$A$201,A26,Matrículas!$E$2:$E$201,"Activa")&gt;0,"Activa",IF(COUNTIFS(Matrículas!$A$2:$A$201,A26,Matrículas!$E$2:$E$201,"Preinscrita")&gt;0,"Preinscrita",IF(COUNTIFS(Matrículas!$A$2:$A$201,A26,Matrículas!$E$2:$E$201,"Baja")&gt;0,"Baja","Sin matrícula"))))</f>
        <v>Activa</v>
      </c>
      <c r="F26" s="16" t="n">
        <f aca="false">IF(A26="","",COUNTIFS(Matrículas!$A$2:$A$201,A26,Matrículas!$E$2:$E$201,"Activa"))</f>
        <v>1</v>
      </c>
    </row>
    <row r="27" customFormat="false" ht="15" hidden="false" customHeight="false" outlineLevel="0" collapsed="false">
      <c r="A27" s="16" t="s">
        <v>162</v>
      </c>
      <c r="B27" s="16" t="s">
        <v>163</v>
      </c>
      <c r="C27" s="16" t="s">
        <v>130</v>
      </c>
      <c r="D27" s="16" t="s">
        <v>56</v>
      </c>
      <c r="E27" s="16" t="str">
        <f aca="false">IF(A27="","",IF(COUNTIFS(Matrículas!$A$2:$A$201,A27,Matrículas!$E$2:$E$201,"Activa")&gt;0,"Activa",IF(COUNTIFS(Matrículas!$A$2:$A$201,A27,Matrículas!$E$2:$E$201,"Preinscrita")&gt;0,"Preinscrita",IF(COUNTIFS(Matrículas!$A$2:$A$201,A27,Matrículas!$E$2:$E$201,"Baja")&gt;0,"Baja","Sin matrícula"))))</f>
        <v>Preinscrita</v>
      </c>
      <c r="F27" s="16" t="n">
        <f aca="false">IF(A27="","",COUNTIFS(Matrículas!$A$2:$A$201,A27,Matrículas!$E$2:$E$201,"Activa"))</f>
        <v>0</v>
      </c>
    </row>
    <row r="28" customFormat="false" ht="15" hidden="false" customHeight="false" outlineLevel="0" collapsed="false">
      <c r="A28" s="16" t="s">
        <v>164</v>
      </c>
      <c r="B28" s="16" t="s">
        <v>165</v>
      </c>
      <c r="C28" s="16" t="s">
        <v>148</v>
      </c>
      <c r="D28" s="16" t="s">
        <v>55</v>
      </c>
      <c r="E28" s="16" t="str">
        <f aca="false">IF(A28="","",IF(COUNTIFS(Matrículas!$A$2:$A$201,A28,Matrículas!$E$2:$E$201,"Activa")&gt;0,"Activa",IF(COUNTIFS(Matrículas!$A$2:$A$201,A28,Matrículas!$E$2:$E$201,"Preinscrita")&gt;0,"Preinscrita",IF(COUNTIFS(Matrículas!$A$2:$A$201,A28,Matrículas!$E$2:$E$201,"Baja")&gt;0,"Baja","Sin matrícula"))))</f>
        <v>Activa</v>
      </c>
      <c r="F28" s="16" t="n">
        <f aca="false">IF(A28="","",COUNTIFS(Matrículas!$A$2:$A$201,A28,Matrículas!$E$2:$E$201,"Activa"))</f>
        <v>1</v>
      </c>
    </row>
    <row r="29" customFormat="false" ht="15" hidden="false" customHeight="false" outlineLevel="0" collapsed="false">
      <c r="A29" s="16" t="s">
        <v>166</v>
      </c>
      <c r="B29" s="16" t="s">
        <v>167</v>
      </c>
      <c r="C29" s="16" t="s">
        <v>168</v>
      </c>
      <c r="D29" s="16" t="s">
        <v>56</v>
      </c>
      <c r="E29" s="16" t="str">
        <f aca="false">IF(A29="","",IF(COUNTIFS(Matrículas!$A$2:$A$201,A29,Matrículas!$E$2:$E$201,"Activa")&gt;0,"Activa",IF(COUNTIFS(Matrículas!$A$2:$A$201,A29,Matrículas!$E$2:$E$201,"Preinscrita")&gt;0,"Preinscrita",IF(COUNTIFS(Matrículas!$A$2:$A$201,A29,Matrículas!$E$2:$E$201,"Baja")&gt;0,"Baja","Sin matrícula"))))</f>
        <v>Activa</v>
      </c>
      <c r="F29" s="16" t="n">
        <f aca="false">IF(A29="","",COUNTIFS(Matrículas!$A$2:$A$201,A29,Matrículas!$E$2:$E$201,"Activa"))</f>
        <v>1</v>
      </c>
    </row>
    <row r="30" customFormat="false" ht="15" hidden="false" customHeight="false" outlineLevel="0" collapsed="false">
      <c r="A30" s="16" t="s">
        <v>169</v>
      </c>
      <c r="B30" s="16" t="s">
        <v>170</v>
      </c>
      <c r="C30" s="16" t="s">
        <v>104</v>
      </c>
      <c r="D30" s="16" t="s">
        <v>57</v>
      </c>
      <c r="E30" s="16" t="str">
        <f aca="false">IF(A30="","",IF(COUNTIFS(Matrículas!$A$2:$A$201,A30,Matrículas!$E$2:$E$201,"Activa")&gt;0,"Activa",IF(COUNTIFS(Matrículas!$A$2:$A$201,A30,Matrículas!$E$2:$E$201,"Preinscrita")&gt;0,"Preinscrita",IF(COUNTIFS(Matrículas!$A$2:$A$201,A30,Matrículas!$E$2:$E$201,"Baja")&gt;0,"Baja","Sin matrícula"))))</f>
        <v>Activa</v>
      </c>
      <c r="F30" s="16" t="n">
        <f aca="false">IF(A30="","",COUNTIFS(Matrículas!$A$2:$A$201,A30,Matrículas!$E$2:$E$201,"Activa"))</f>
        <v>1</v>
      </c>
    </row>
    <row r="31" customFormat="false" ht="15" hidden="false" customHeight="false" outlineLevel="0" collapsed="false">
      <c r="A31" s="16" t="s">
        <v>171</v>
      </c>
      <c r="B31" s="16" t="s">
        <v>172</v>
      </c>
      <c r="C31" s="16" t="s">
        <v>168</v>
      </c>
      <c r="D31" s="16" t="s">
        <v>56</v>
      </c>
      <c r="E31" s="16" t="str">
        <f aca="false">IF(A31="","",IF(COUNTIFS(Matrículas!$A$2:$A$201,A31,Matrículas!$E$2:$E$201,"Activa")&gt;0,"Activa",IF(COUNTIFS(Matrículas!$A$2:$A$201,A31,Matrículas!$E$2:$E$201,"Preinscrita")&gt;0,"Preinscrita",IF(COUNTIFS(Matrículas!$A$2:$A$201,A31,Matrículas!$E$2:$E$201,"Baja")&gt;0,"Baja","Sin matrícula"))))</f>
        <v>Activa</v>
      </c>
      <c r="F31" s="16" t="n">
        <f aca="false">IF(A31="","",COUNTIFS(Matrículas!$A$2:$A$201,A31,Matrículas!$E$2:$E$201,"Activa"))</f>
        <v>1</v>
      </c>
    </row>
    <row r="32" customFormat="false" ht="15" hidden="false" customHeight="false" outlineLevel="0" collapsed="false">
      <c r="A32" s="16" t="s">
        <v>173</v>
      </c>
      <c r="B32" s="16" t="s">
        <v>174</v>
      </c>
      <c r="C32" s="16" t="s">
        <v>107</v>
      </c>
      <c r="D32" s="16" t="s">
        <v>56</v>
      </c>
      <c r="E32" s="16" t="str">
        <f aca="false">IF(A32="","",IF(COUNTIFS(Matrículas!$A$2:$A$201,A32,Matrículas!$E$2:$E$201,"Activa")&gt;0,"Activa",IF(COUNTIFS(Matrículas!$A$2:$A$201,A32,Matrículas!$E$2:$E$201,"Preinscrita")&gt;0,"Preinscrita",IF(COUNTIFS(Matrículas!$A$2:$A$201,A32,Matrículas!$E$2:$E$201,"Baja")&gt;0,"Baja","Sin matrícula"))))</f>
        <v>Activa</v>
      </c>
      <c r="F32" s="16" t="n">
        <f aca="false">IF(A32="","",COUNTIFS(Matrículas!$A$2:$A$201,A32,Matrículas!$E$2:$E$201,"Activa"))</f>
        <v>1</v>
      </c>
    </row>
    <row r="33" customFormat="false" ht="15" hidden="false" customHeight="false" outlineLevel="0" collapsed="false">
      <c r="A33" s="16" t="s">
        <v>175</v>
      </c>
      <c r="B33" s="16" t="s">
        <v>176</v>
      </c>
      <c r="C33" s="16" t="s">
        <v>153</v>
      </c>
      <c r="D33" s="16" t="s">
        <v>58</v>
      </c>
      <c r="E33" s="16" t="str">
        <f aca="false">IF(A33="","",IF(COUNTIFS(Matrículas!$A$2:$A$201,A33,Matrículas!$E$2:$E$201,"Activa")&gt;0,"Activa",IF(COUNTIFS(Matrículas!$A$2:$A$201,A33,Matrículas!$E$2:$E$201,"Preinscrita")&gt;0,"Preinscrita",IF(COUNTIFS(Matrículas!$A$2:$A$201,A33,Matrículas!$E$2:$E$201,"Baja")&gt;0,"Baja","Sin matrícula"))))</f>
        <v>Activa</v>
      </c>
      <c r="F33" s="16" t="n">
        <f aca="false">IF(A33="","",COUNTIFS(Matrículas!$A$2:$A$201,A33,Matrículas!$E$2:$E$201,"Activa"))</f>
        <v>1</v>
      </c>
    </row>
    <row r="34" customFormat="false" ht="15" hidden="false" customHeight="false" outlineLevel="0" collapsed="false">
      <c r="A34" s="16" t="s">
        <v>177</v>
      </c>
      <c r="B34" s="16" t="s">
        <v>178</v>
      </c>
      <c r="C34" s="16" t="s">
        <v>118</v>
      </c>
      <c r="D34" s="16" t="s">
        <v>55</v>
      </c>
      <c r="E34" s="16" t="str">
        <f aca="false">IF(A34="","",IF(COUNTIFS(Matrículas!$A$2:$A$201,A34,Matrículas!$E$2:$E$201,"Activa")&gt;0,"Activa",IF(COUNTIFS(Matrículas!$A$2:$A$201,A34,Matrículas!$E$2:$E$201,"Preinscrita")&gt;0,"Preinscrita",IF(COUNTIFS(Matrículas!$A$2:$A$201,A34,Matrículas!$E$2:$E$201,"Baja")&gt;0,"Baja","Sin matrícula"))))</f>
        <v>Activa</v>
      </c>
      <c r="F34" s="16" t="n">
        <f aca="false">IF(A34="","",COUNTIFS(Matrículas!$A$2:$A$201,A34,Matrículas!$E$2:$E$201,"Activa"))</f>
        <v>1</v>
      </c>
    </row>
    <row r="35" customFormat="false" ht="15" hidden="false" customHeight="false" outlineLevel="0" collapsed="false">
      <c r="A35" s="16" t="s">
        <v>179</v>
      </c>
      <c r="B35" s="16" t="s">
        <v>180</v>
      </c>
      <c r="C35" s="16" t="s">
        <v>138</v>
      </c>
      <c r="D35" s="16" t="s">
        <v>56</v>
      </c>
      <c r="E35" s="16" t="str">
        <f aca="false">IF(A35="","",IF(COUNTIFS(Matrículas!$A$2:$A$201,A35,Matrículas!$E$2:$E$201,"Activa")&gt;0,"Activa",IF(COUNTIFS(Matrículas!$A$2:$A$201,A35,Matrículas!$E$2:$E$201,"Preinscrita")&gt;0,"Preinscrita",IF(COUNTIFS(Matrículas!$A$2:$A$201,A35,Matrículas!$E$2:$E$201,"Baja")&gt;0,"Baja","Sin matrícula"))))</f>
        <v>Activa</v>
      </c>
      <c r="F35" s="16" t="n">
        <f aca="false">IF(A35="","",COUNTIFS(Matrículas!$A$2:$A$201,A35,Matrículas!$E$2:$E$201,"Activa"))</f>
        <v>1</v>
      </c>
    </row>
    <row r="36" customFormat="false" ht="15" hidden="false" customHeight="false" outlineLevel="0" collapsed="false">
      <c r="A36" s="16" t="s">
        <v>181</v>
      </c>
      <c r="B36" s="16" t="s">
        <v>182</v>
      </c>
      <c r="C36" s="16" t="s">
        <v>130</v>
      </c>
      <c r="D36" s="16" t="s">
        <v>56</v>
      </c>
      <c r="E36" s="16" t="str">
        <f aca="false">IF(A36="","",IF(COUNTIFS(Matrículas!$A$2:$A$201,A36,Matrículas!$E$2:$E$201,"Activa")&gt;0,"Activa",IF(COUNTIFS(Matrículas!$A$2:$A$201,A36,Matrículas!$E$2:$E$201,"Preinscrita")&gt;0,"Preinscrita",IF(COUNTIFS(Matrículas!$A$2:$A$201,A36,Matrículas!$E$2:$E$201,"Baja")&gt;0,"Baja","Sin matrícula"))))</f>
        <v>Activa</v>
      </c>
      <c r="F36" s="16" t="n">
        <f aca="false">IF(A36="","",COUNTIFS(Matrículas!$A$2:$A$201,A36,Matrículas!$E$2:$E$201,"Activa"))</f>
        <v>1</v>
      </c>
    </row>
    <row r="37" customFormat="false" ht="15" hidden="false" customHeight="false" outlineLevel="0" collapsed="false">
      <c r="A37" s="16" t="s">
        <v>183</v>
      </c>
      <c r="B37" s="16" t="s">
        <v>184</v>
      </c>
      <c r="C37" s="16" t="s">
        <v>148</v>
      </c>
      <c r="D37" s="16" t="s">
        <v>55</v>
      </c>
      <c r="E37" s="16" t="str">
        <f aca="false">IF(A37="","",IF(COUNTIFS(Matrículas!$A$2:$A$201,A37,Matrículas!$E$2:$E$201,"Activa")&gt;0,"Activa",IF(COUNTIFS(Matrículas!$A$2:$A$201,A37,Matrículas!$E$2:$E$201,"Preinscrita")&gt;0,"Preinscrita",IF(COUNTIFS(Matrículas!$A$2:$A$201,A37,Matrículas!$E$2:$E$201,"Baja")&gt;0,"Baja","Sin matrícula"))))</f>
        <v>Activa</v>
      </c>
      <c r="F37" s="16" t="n">
        <f aca="false">IF(A37="","",COUNTIFS(Matrículas!$A$2:$A$201,A37,Matrículas!$E$2:$E$201,"Activa"))</f>
        <v>1</v>
      </c>
    </row>
    <row r="38" customFormat="false" ht="15" hidden="false" customHeight="false" outlineLevel="0" collapsed="false">
      <c r="A38" s="16" t="s">
        <v>185</v>
      </c>
      <c r="B38" s="16" t="s">
        <v>186</v>
      </c>
      <c r="C38" s="16" t="s">
        <v>115</v>
      </c>
      <c r="D38" s="16" t="s">
        <v>56</v>
      </c>
      <c r="E38" s="16" t="str">
        <f aca="false">IF(A38="","",IF(COUNTIFS(Matrículas!$A$2:$A$201,A38,Matrículas!$E$2:$E$201,"Activa")&gt;0,"Activa",IF(COUNTIFS(Matrículas!$A$2:$A$201,A38,Matrículas!$E$2:$E$201,"Preinscrita")&gt;0,"Preinscrita",IF(COUNTIFS(Matrículas!$A$2:$A$201,A38,Matrículas!$E$2:$E$201,"Baja")&gt;0,"Baja","Sin matrícula"))))</f>
        <v>Activa</v>
      </c>
      <c r="F38" s="16" t="n">
        <f aca="false">IF(A38="","",COUNTIFS(Matrículas!$A$2:$A$201,A38,Matrículas!$E$2:$E$201,"Activa"))</f>
        <v>1</v>
      </c>
    </row>
    <row r="39" customFormat="false" ht="15" hidden="false" customHeight="false" outlineLevel="0" collapsed="false">
      <c r="A39" s="16" t="s">
        <v>187</v>
      </c>
      <c r="B39" s="16" t="s">
        <v>188</v>
      </c>
      <c r="C39" s="16" t="s">
        <v>168</v>
      </c>
      <c r="D39" s="16" t="s">
        <v>56</v>
      </c>
      <c r="E39" s="16" t="str">
        <f aca="false">IF(A39="","",IF(COUNTIFS(Matrículas!$A$2:$A$201,A39,Matrículas!$E$2:$E$201,"Activa")&gt;0,"Activa",IF(COUNTIFS(Matrículas!$A$2:$A$201,A39,Matrículas!$E$2:$E$201,"Preinscrita")&gt;0,"Preinscrita",IF(COUNTIFS(Matrículas!$A$2:$A$201,A39,Matrículas!$E$2:$E$201,"Baja")&gt;0,"Baja","Sin matrícula"))))</f>
        <v>Activa</v>
      </c>
      <c r="F39" s="16" t="n">
        <f aca="false">IF(A39="","",COUNTIFS(Matrículas!$A$2:$A$201,A39,Matrículas!$E$2:$E$201,"Activa"))</f>
        <v>1</v>
      </c>
    </row>
    <row r="40" customFormat="false" ht="15" hidden="false" customHeight="false" outlineLevel="0" collapsed="false">
      <c r="A40" s="16" t="s">
        <v>189</v>
      </c>
      <c r="B40" s="16" t="s">
        <v>190</v>
      </c>
      <c r="C40" s="16" t="s">
        <v>115</v>
      </c>
      <c r="D40" s="16" t="s">
        <v>56</v>
      </c>
      <c r="E40" s="16" t="str">
        <f aca="false">IF(A40="","",IF(COUNTIFS(Matrículas!$A$2:$A$201,A40,Matrículas!$E$2:$E$201,"Activa")&gt;0,"Activa",IF(COUNTIFS(Matrículas!$A$2:$A$201,A40,Matrículas!$E$2:$E$201,"Preinscrita")&gt;0,"Preinscrita",IF(COUNTIFS(Matrículas!$A$2:$A$201,A40,Matrículas!$E$2:$E$201,"Baja")&gt;0,"Baja","Sin matrícula"))))</f>
        <v>Preinscrita</v>
      </c>
      <c r="F40" s="16" t="n">
        <f aca="false">IF(A40="","",COUNTIFS(Matrículas!$A$2:$A$201,A40,Matrículas!$E$2:$E$201,"Activa"))</f>
        <v>0</v>
      </c>
    </row>
    <row r="41" customFormat="false" ht="15" hidden="false" customHeight="false" outlineLevel="0" collapsed="false">
      <c r="A41" s="16" t="s">
        <v>191</v>
      </c>
      <c r="B41" s="16" t="s">
        <v>192</v>
      </c>
      <c r="C41" s="16" t="s">
        <v>104</v>
      </c>
      <c r="D41" s="16" t="s">
        <v>58</v>
      </c>
      <c r="E41" s="16" t="str">
        <f aca="false">IF(A41="","",IF(COUNTIFS(Matrículas!$A$2:$A$201,A41,Matrículas!$E$2:$E$201,"Activa")&gt;0,"Activa",IF(COUNTIFS(Matrículas!$A$2:$A$201,A41,Matrículas!$E$2:$E$201,"Preinscrita")&gt;0,"Preinscrita",IF(COUNTIFS(Matrículas!$A$2:$A$201,A41,Matrículas!$E$2:$E$201,"Baja")&gt;0,"Baja","Sin matrícula"))))</f>
        <v>Activa</v>
      </c>
      <c r="F41" s="16" t="n">
        <f aca="false">IF(A41="","",COUNTIFS(Matrículas!$A$2:$A$201,A41,Matrículas!$E$2:$E$201,"Activa"))</f>
        <v>1</v>
      </c>
    </row>
    <row r="42" customFormat="false" ht="15" hidden="false" customHeight="false" outlineLevel="0" collapsed="false">
      <c r="A42" s="16"/>
      <c r="B42" s="16"/>
      <c r="C42" s="16"/>
      <c r="D42" s="16"/>
      <c r="E42" s="16" t="str">
        <f aca="false">IF(A42="","",IF(COUNTIFS(Matrículas!$A$2:$A$201,A42,Matrículas!$E$2:$E$201,"Activa")&gt;0,"Activa",IF(COUNTIFS(Matrículas!$A$2:$A$201,A42,Matrículas!$E$2:$E$201,"Preinscrita")&gt;0,"Preinscrita",IF(COUNTIFS(Matrículas!$A$2:$A$201,A42,Matrículas!$E$2:$E$201,"Baja")&gt;0,"Baja","Sin matrícula"))))</f>
        <v/>
      </c>
      <c r="F42" s="16" t="str">
        <f aca="false">IF(A42="","",COUNTIFS(Matrículas!$A$2:$A$201,A42,Matrículas!$E$2:$E$201,"Activa"))</f>
        <v/>
      </c>
    </row>
    <row r="43" customFormat="false" ht="15" hidden="false" customHeight="false" outlineLevel="0" collapsed="false">
      <c r="A43" s="16"/>
      <c r="B43" s="16"/>
      <c r="C43" s="16"/>
      <c r="D43" s="16"/>
      <c r="E43" s="16" t="str">
        <f aca="false">IF(A43="","",IF(COUNTIFS(Matrículas!$A$2:$A$201,A43,Matrículas!$E$2:$E$201,"Activa")&gt;0,"Activa",IF(COUNTIFS(Matrículas!$A$2:$A$201,A43,Matrículas!$E$2:$E$201,"Preinscrita")&gt;0,"Preinscrita",IF(COUNTIFS(Matrículas!$A$2:$A$201,A43,Matrículas!$E$2:$E$201,"Baja")&gt;0,"Baja","Sin matrícula"))))</f>
        <v/>
      </c>
      <c r="F43" s="16" t="str">
        <f aca="false">IF(A43="","",COUNTIFS(Matrículas!$A$2:$A$201,A43,Matrículas!$E$2:$E$201,"Activa"))</f>
        <v/>
      </c>
    </row>
    <row r="44" customFormat="false" ht="15" hidden="false" customHeight="false" outlineLevel="0" collapsed="false">
      <c r="A44" s="16"/>
      <c r="B44" s="16"/>
      <c r="C44" s="16"/>
      <c r="D44" s="16"/>
      <c r="E44" s="16" t="str">
        <f aca="false">IF(A44="","",IF(COUNTIFS(Matrículas!$A$2:$A$201,A44,Matrículas!$E$2:$E$201,"Activa")&gt;0,"Activa",IF(COUNTIFS(Matrículas!$A$2:$A$201,A44,Matrículas!$E$2:$E$201,"Preinscrita")&gt;0,"Preinscrita",IF(COUNTIFS(Matrículas!$A$2:$A$201,A44,Matrículas!$E$2:$E$201,"Baja")&gt;0,"Baja","Sin matrícula"))))</f>
        <v/>
      </c>
      <c r="F44" s="16" t="str">
        <f aca="false">IF(A44="","",COUNTIFS(Matrículas!$A$2:$A$201,A44,Matrículas!$E$2:$E$201,"Activa"))</f>
        <v/>
      </c>
    </row>
    <row r="45" customFormat="false" ht="15" hidden="false" customHeight="false" outlineLevel="0" collapsed="false">
      <c r="A45" s="16"/>
      <c r="B45" s="16"/>
      <c r="C45" s="16"/>
      <c r="D45" s="16"/>
      <c r="E45" s="16" t="str">
        <f aca="false">IF(A45="","",IF(COUNTIFS(Matrículas!$A$2:$A$201,A45,Matrículas!$E$2:$E$201,"Activa")&gt;0,"Activa",IF(COUNTIFS(Matrículas!$A$2:$A$201,A45,Matrículas!$E$2:$E$201,"Preinscrita")&gt;0,"Preinscrita",IF(COUNTIFS(Matrículas!$A$2:$A$201,A45,Matrículas!$E$2:$E$201,"Baja")&gt;0,"Baja","Sin matrícula"))))</f>
        <v/>
      </c>
      <c r="F45" s="16" t="str">
        <f aca="false">IF(A45="","",COUNTIFS(Matrículas!$A$2:$A$201,A45,Matrículas!$E$2:$E$201,"Activa"))</f>
        <v/>
      </c>
    </row>
    <row r="46" customFormat="false" ht="15" hidden="false" customHeight="false" outlineLevel="0" collapsed="false">
      <c r="A46" s="16"/>
      <c r="B46" s="16"/>
      <c r="C46" s="16"/>
      <c r="D46" s="16"/>
      <c r="E46" s="16" t="str">
        <f aca="false">IF(A46="","",IF(COUNTIFS(Matrículas!$A$2:$A$201,A46,Matrículas!$E$2:$E$201,"Activa")&gt;0,"Activa",IF(COUNTIFS(Matrículas!$A$2:$A$201,A46,Matrículas!$E$2:$E$201,"Preinscrita")&gt;0,"Preinscrita",IF(COUNTIFS(Matrículas!$A$2:$A$201,A46,Matrículas!$E$2:$E$201,"Baja")&gt;0,"Baja","Sin matrícula"))))</f>
        <v/>
      </c>
      <c r="F46" s="16" t="str">
        <f aca="false">IF(A46="","",COUNTIFS(Matrículas!$A$2:$A$201,A46,Matrículas!$E$2:$E$201,"Activa"))</f>
        <v/>
      </c>
    </row>
    <row r="47" customFormat="false" ht="15" hidden="false" customHeight="false" outlineLevel="0" collapsed="false">
      <c r="A47" s="16"/>
      <c r="B47" s="16"/>
      <c r="C47" s="16"/>
      <c r="D47" s="16"/>
      <c r="E47" s="16" t="str">
        <f aca="false">IF(A47="","",IF(COUNTIFS(Matrículas!$A$2:$A$201,A47,Matrículas!$E$2:$E$201,"Activa")&gt;0,"Activa",IF(COUNTIFS(Matrículas!$A$2:$A$201,A47,Matrículas!$E$2:$E$201,"Preinscrita")&gt;0,"Preinscrita",IF(COUNTIFS(Matrículas!$A$2:$A$201,A47,Matrículas!$E$2:$E$201,"Baja")&gt;0,"Baja","Sin matrícula"))))</f>
        <v/>
      </c>
      <c r="F47" s="16" t="str">
        <f aca="false">IF(A47="","",COUNTIFS(Matrículas!$A$2:$A$201,A47,Matrículas!$E$2:$E$201,"Activa"))</f>
        <v/>
      </c>
    </row>
    <row r="48" customFormat="false" ht="15" hidden="false" customHeight="false" outlineLevel="0" collapsed="false">
      <c r="A48" s="16"/>
      <c r="B48" s="16"/>
      <c r="C48" s="16"/>
      <c r="D48" s="16"/>
      <c r="E48" s="16" t="str">
        <f aca="false">IF(A48="","",IF(COUNTIFS(Matrículas!$A$2:$A$201,A48,Matrículas!$E$2:$E$201,"Activa")&gt;0,"Activa",IF(COUNTIFS(Matrículas!$A$2:$A$201,A48,Matrículas!$E$2:$E$201,"Preinscrita")&gt;0,"Preinscrita",IF(COUNTIFS(Matrículas!$A$2:$A$201,A48,Matrículas!$E$2:$E$201,"Baja")&gt;0,"Baja","Sin matrícula"))))</f>
        <v/>
      </c>
      <c r="F48" s="16" t="str">
        <f aca="false">IF(A48="","",COUNTIFS(Matrículas!$A$2:$A$201,A48,Matrículas!$E$2:$E$201,"Activa"))</f>
        <v/>
      </c>
    </row>
    <row r="49" customFormat="false" ht="15" hidden="false" customHeight="false" outlineLevel="0" collapsed="false">
      <c r="A49" s="16"/>
      <c r="B49" s="16"/>
      <c r="C49" s="16"/>
      <c r="D49" s="16"/>
      <c r="E49" s="16" t="str">
        <f aca="false">IF(A49="","",IF(COUNTIFS(Matrículas!$A$2:$A$201,A49,Matrículas!$E$2:$E$201,"Activa")&gt;0,"Activa",IF(COUNTIFS(Matrículas!$A$2:$A$201,A49,Matrículas!$E$2:$E$201,"Preinscrita")&gt;0,"Preinscrita",IF(COUNTIFS(Matrículas!$A$2:$A$201,A49,Matrículas!$E$2:$E$201,"Baja")&gt;0,"Baja","Sin matrícula"))))</f>
        <v/>
      </c>
      <c r="F49" s="16" t="str">
        <f aca="false">IF(A49="","",COUNTIFS(Matrículas!$A$2:$A$201,A49,Matrículas!$E$2:$E$201,"Activa"))</f>
        <v/>
      </c>
    </row>
    <row r="50" customFormat="false" ht="15" hidden="false" customHeight="false" outlineLevel="0" collapsed="false">
      <c r="A50" s="16"/>
      <c r="B50" s="16"/>
      <c r="C50" s="16"/>
      <c r="D50" s="16"/>
      <c r="E50" s="16" t="str">
        <f aca="false">IF(A50="","",IF(COUNTIFS(Matrículas!$A$2:$A$201,A50,Matrículas!$E$2:$E$201,"Activa")&gt;0,"Activa",IF(COUNTIFS(Matrículas!$A$2:$A$201,A50,Matrículas!$E$2:$E$201,"Preinscrita")&gt;0,"Preinscrita",IF(COUNTIFS(Matrículas!$A$2:$A$201,A50,Matrículas!$E$2:$E$201,"Baja")&gt;0,"Baja","Sin matrícula"))))</f>
        <v/>
      </c>
      <c r="F50" s="16" t="str">
        <f aca="false">IF(A50="","",COUNTIFS(Matrículas!$A$2:$A$201,A50,Matrículas!$E$2:$E$201,"Activa"))</f>
        <v/>
      </c>
    </row>
    <row r="51" customFormat="false" ht="15" hidden="false" customHeight="false" outlineLevel="0" collapsed="false">
      <c r="A51" s="16"/>
      <c r="B51" s="16"/>
      <c r="C51" s="16"/>
      <c r="D51" s="16"/>
      <c r="E51" s="16" t="str">
        <f aca="false">IF(A51="","",IF(COUNTIFS(Matrículas!$A$2:$A$201,A51,Matrículas!$E$2:$E$201,"Activa")&gt;0,"Activa",IF(COUNTIFS(Matrículas!$A$2:$A$201,A51,Matrículas!$E$2:$E$201,"Preinscrita")&gt;0,"Preinscrita",IF(COUNTIFS(Matrículas!$A$2:$A$201,A51,Matrículas!$E$2:$E$201,"Baja")&gt;0,"Baja","Sin matrícula"))))</f>
        <v/>
      </c>
      <c r="F51" s="16" t="str">
        <f aca="false">IF(A51="","",COUNTIFS(Matrículas!$A$2:$A$201,A51,Matrículas!$E$2:$E$201,"Activa"))</f>
        <v/>
      </c>
    </row>
    <row r="52" customFormat="false" ht="15" hidden="false" customHeight="false" outlineLevel="0" collapsed="false">
      <c r="A52" s="16"/>
      <c r="B52" s="16"/>
      <c r="C52" s="16"/>
      <c r="D52" s="16"/>
      <c r="E52" s="16" t="str">
        <f aca="false">IF(A52="","",IF(COUNTIFS(Matrículas!$A$2:$A$201,A52,Matrículas!$E$2:$E$201,"Activa")&gt;0,"Activa",IF(COUNTIFS(Matrículas!$A$2:$A$201,A52,Matrículas!$E$2:$E$201,"Preinscrita")&gt;0,"Preinscrita",IF(COUNTIFS(Matrículas!$A$2:$A$201,A52,Matrículas!$E$2:$E$201,"Baja")&gt;0,"Baja","Sin matrícula"))))</f>
        <v/>
      </c>
      <c r="F52" s="16" t="str">
        <f aca="false">IF(A52="","",COUNTIFS(Matrículas!$A$2:$A$201,A52,Matrículas!$E$2:$E$201,"Activa"))</f>
        <v/>
      </c>
    </row>
    <row r="53" customFormat="false" ht="15" hidden="false" customHeight="false" outlineLevel="0" collapsed="false">
      <c r="A53" s="16"/>
      <c r="B53" s="16"/>
      <c r="C53" s="16"/>
      <c r="D53" s="16"/>
      <c r="E53" s="16" t="str">
        <f aca="false">IF(A53="","",IF(COUNTIFS(Matrículas!$A$2:$A$201,A53,Matrículas!$E$2:$E$201,"Activa")&gt;0,"Activa",IF(COUNTIFS(Matrículas!$A$2:$A$201,A53,Matrículas!$E$2:$E$201,"Preinscrita")&gt;0,"Preinscrita",IF(COUNTIFS(Matrículas!$A$2:$A$201,A53,Matrículas!$E$2:$E$201,"Baja")&gt;0,"Baja","Sin matrícula"))))</f>
        <v/>
      </c>
      <c r="F53" s="16" t="str">
        <f aca="false">IF(A53="","",COUNTIFS(Matrículas!$A$2:$A$201,A53,Matrículas!$E$2:$E$201,"Activa"))</f>
        <v/>
      </c>
    </row>
    <row r="54" customFormat="false" ht="15" hidden="false" customHeight="false" outlineLevel="0" collapsed="false">
      <c r="A54" s="16"/>
      <c r="B54" s="16"/>
      <c r="C54" s="16"/>
      <c r="D54" s="16"/>
      <c r="E54" s="16" t="str">
        <f aca="false">IF(A54="","",IF(COUNTIFS(Matrículas!$A$2:$A$201,A54,Matrículas!$E$2:$E$201,"Activa")&gt;0,"Activa",IF(COUNTIFS(Matrículas!$A$2:$A$201,A54,Matrículas!$E$2:$E$201,"Preinscrita")&gt;0,"Preinscrita",IF(COUNTIFS(Matrículas!$A$2:$A$201,A54,Matrículas!$E$2:$E$201,"Baja")&gt;0,"Baja","Sin matrícula"))))</f>
        <v/>
      </c>
      <c r="F54" s="16" t="str">
        <f aca="false">IF(A54="","",COUNTIFS(Matrículas!$A$2:$A$201,A54,Matrículas!$E$2:$E$201,"Activa"))</f>
        <v/>
      </c>
    </row>
    <row r="55" customFormat="false" ht="15" hidden="false" customHeight="false" outlineLevel="0" collapsed="false">
      <c r="A55" s="16"/>
      <c r="B55" s="16"/>
      <c r="C55" s="16"/>
      <c r="D55" s="16"/>
      <c r="E55" s="16" t="str">
        <f aca="false">IF(A55="","",IF(COUNTIFS(Matrículas!$A$2:$A$201,A55,Matrículas!$E$2:$E$201,"Activa")&gt;0,"Activa",IF(COUNTIFS(Matrículas!$A$2:$A$201,A55,Matrículas!$E$2:$E$201,"Preinscrita")&gt;0,"Preinscrita",IF(COUNTIFS(Matrículas!$A$2:$A$201,A55,Matrículas!$E$2:$E$201,"Baja")&gt;0,"Baja","Sin matrícula"))))</f>
        <v/>
      </c>
      <c r="F55" s="16" t="str">
        <f aca="false">IF(A55="","",COUNTIFS(Matrículas!$A$2:$A$201,A55,Matrículas!$E$2:$E$201,"Activa"))</f>
        <v/>
      </c>
    </row>
    <row r="56" customFormat="false" ht="15" hidden="false" customHeight="false" outlineLevel="0" collapsed="false">
      <c r="A56" s="16"/>
      <c r="B56" s="16"/>
      <c r="C56" s="16"/>
      <c r="D56" s="16"/>
      <c r="E56" s="16" t="str">
        <f aca="false">IF(A56="","",IF(COUNTIFS(Matrículas!$A$2:$A$201,A56,Matrículas!$E$2:$E$201,"Activa")&gt;0,"Activa",IF(COUNTIFS(Matrículas!$A$2:$A$201,A56,Matrículas!$E$2:$E$201,"Preinscrita")&gt;0,"Preinscrita",IF(COUNTIFS(Matrículas!$A$2:$A$201,A56,Matrículas!$E$2:$E$201,"Baja")&gt;0,"Baja","Sin matrícula"))))</f>
        <v/>
      </c>
      <c r="F56" s="16" t="str">
        <f aca="false">IF(A56="","",COUNTIFS(Matrículas!$A$2:$A$201,A56,Matrículas!$E$2:$E$201,"Activa"))</f>
        <v/>
      </c>
    </row>
    <row r="57" customFormat="false" ht="15" hidden="false" customHeight="false" outlineLevel="0" collapsed="false">
      <c r="A57" s="16"/>
      <c r="B57" s="16"/>
      <c r="C57" s="16"/>
      <c r="D57" s="16"/>
      <c r="E57" s="16" t="str">
        <f aca="false">IF(A57="","",IF(COUNTIFS(Matrículas!$A$2:$A$201,A57,Matrículas!$E$2:$E$201,"Activa")&gt;0,"Activa",IF(COUNTIFS(Matrículas!$A$2:$A$201,A57,Matrículas!$E$2:$E$201,"Preinscrita")&gt;0,"Preinscrita",IF(COUNTIFS(Matrículas!$A$2:$A$201,A57,Matrículas!$E$2:$E$201,"Baja")&gt;0,"Baja","Sin matrícula"))))</f>
        <v/>
      </c>
      <c r="F57" s="16" t="str">
        <f aca="false">IF(A57="","",COUNTIFS(Matrículas!$A$2:$A$201,A57,Matrículas!$E$2:$E$201,"Activa"))</f>
        <v/>
      </c>
    </row>
    <row r="58" customFormat="false" ht="15" hidden="false" customHeight="false" outlineLevel="0" collapsed="false">
      <c r="A58" s="16"/>
      <c r="B58" s="16"/>
      <c r="C58" s="16"/>
      <c r="D58" s="16"/>
      <c r="E58" s="16" t="str">
        <f aca="false">IF(A58="","",IF(COUNTIFS(Matrículas!$A$2:$A$201,A58,Matrículas!$E$2:$E$201,"Activa")&gt;0,"Activa",IF(COUNTIFS(Matrículas!$A$2:$A$201,A58,Matrículas!$E$2:$E$201,"Preinscrita")&gt;0,"Preinscrita",IF(COUNTIFS(Matrículas!$A$2:$A$201,A58,Matrículas!$E$2:$E$201,"Baja")&gt;0,"Baja","Sin matrícula"))))</f>
        <v/>
      </c>
      <c r="F58" s="16" t="str">
        <f aca="false">IF(A58="","",COUNTIFS(Matrículas!$A$2:$A$201,A58,Matrículas!$E$2:$E$201,"Activa"))</f>
        <v/>
      </c>
    </row>
    <row r="59" customFormat="false" ht="15" hidden="false" customHeight="false" outlineLevel="0" collapsed="false">
      <c r="A59" s="16"/>
      <c r="B59" s="16"/>
      <c r="C59" s="16"/>
      <c r="D59" s="16"/>
      <c r="E59" s="16" t="str">
        <f aca="false">IF(A59="","",IF(COUNTIFS(Matrículas!$A$2:$A$201,A59,Matrículas!$E$2:$E$201,"Activa")&gt;0,"Activa",IF(COUNTIFS(Matrículas!$A$2:$A$201,A59,Matrículas!$E$2:$E$201,"Preinscrita")&gt;0,"Preinscrita",IF(COUNTIFS(Matrículas!$A$2:$A$201,A59,Matrículas!$E$2:$E$201,"Baja")&gt;0,"Baja","Sin matrícula"))))</f>
        <v/>
      </c>
      <c r="F59" s="16" t="str">
        <f aca="false">IF(A59="","",COUNTIFS(Matrículas!$A$2:$A$201,A59,Matrículas!$E$2:$E$201,"Activa"))</f>
        <v/>
      </c>
    </row>
    <row r="60" customFormat="false" ht="15" hidden="false" customHeight="false" outlineLevel="0" collapsed="false">
      <c r="A60" s="16"/>
      <c r="B60" s="16"/>
      <c r="C60" s="16"/>
      <c r="D60" s="16"/>
      <c r="E60" s="16" t="str">
        <f aca="false">IF(A60="","",IF(COUNTIFS(Matrículas!$A$2:$A$201,A60,Matrículas!$E$2:$E$201,"Activa")&gt;0,"Activa",IF(COUNTIFS(Matrículas!$A$2:$A$201,A60,Matrículas!$E$2:$E$201,"Preinscrita")&gt;0,"Preinscrita",IF(COUNTIFS(Matrículas!$A$2:$A$201,A60,Matrículas!$E$2:$E$201,"Baja")&gt;0,"Baja","Sin matrícula"))))</f>
        <v/>
      </c>
      <c r="F60" s="16" t="str">
        <f aca="false">IF(A60="","",COUNTIFS(Matrículas!$A$2:$A$201,A60,Matrículas!$E$2:$E$201,"Activa"))</f>
        <v/>
      </c>
    </row>
    <row r="61" customFormat="false" ht="15" hidden="false" customHeight="false" outlineLevel="0" collapsed="false">
      <c r="A61" s="16"/>
      <c r="B61" s="16"/>
      <c r="C61" s="16"/>
      <c r="D61" s="16"/>
      <c r="E61" s="16" t="str">
        <f aca="false">IF(A61="","",IF(COUNTIFS(Matrículas!$A$2:$A$201,A61,Matrículas!$E$2:$E$201,"Activa")&gt;0,"Activa",IF(COUNTIFS(Matrículas!$A$2:$A$201,A61,Matrículas!$E$2:$E$201,"Preinscrita")&gt;0,"Preinscrita",IF(COUNTIFS(Matrículas!$A$2:$A$201,A61,Matrículas!$E$2:$E$201,"Baja")&gt;0,"Baja","Sin matrícula"))))</f>
        <v/>
      </c>
      <c r="F61" s="16" t="str">
        <f aca="false">IF(A61="","",COUNTIFS(Matrículas!$A$2:$A$201,A61,Matrículas!$E$2:$E$201,"Activa"))</f>
        <v/>
      </c>
    </row>
    <row r="62" customFormat="false" ht="15" hidden="false" customHeight="false" outlineLevel="0" collapsed="false">
      <c r="A62" s="16"/>
      <c r="B62" s="16"/>
      <c r="C62" s="16"/>
      <c r="D62" s="16"/>
      <c r="E62" s="16" t="str">
        <f aca="false">IF(A62="","",IF(COUNTIFS(Matrículas!$A$2:$A$201,A62,Matrículas!$E$2:$E$201,"Activa")&gt;0,"Activa",IF(COUNTIFS(Matrículas!$A$2:$A$201,A62,Matrículas!$E$2:$E$201,"Preinscrita")&gt;0,"Preinscrita",IF(COUNTIFS(Matrículas!$A$2:$A$201,A62,Matrículas!$E$2:$E$201,"Baja")&gt;0,"Baja","Sin matrícula"))))</f>
        <v/>
      </c>
      <c r="F62" s="16" t="str">
        <f aca="false">IF(A62="","",COUNTIFS(Matrículas!$A$2:$A$201,A62,Matrículas!$E$2:$E$201,"Activa"))</f>
        <v/>
      </c>
    </row>
    <row r="63" customFormat="false" ht="15" hidden="false" customHeight="false" outlineLevel="0" collapsed="false">
      <c r="A63" s="16"/>
      <c r="B63" s="16"/>
      <c r="C63" s="16"/>
      <c r="D63" s="16"/>
      <c r="E63" s="16" t="str">
        <f aca="false">IF(A63="","",IF(COUNTIFS(Matrículas!$A$2:$A$201,A63,Matrículas!$E$2:$E$201,"Activa")&gt;0,"Activa",IF(COUNTIFS(Matrículas!$A$2:$A$201,A63,Matrículas!$E$2:$E$201,"Preinscrita")&gt;0,"Preinscrita",IF(COUNTIFS(Matrículas!$A$2:$A$201,A63,Matrículas!$E$2:$E$201,"Baja")&gt;0,"Baja","Sin matrícula"))))</f>
        <v/>
      </c>
      <c r="F63" s="16" t="str">
        <f aca="false">IF(A63="","",COUNTIFS(Matrículas!$A$2:$A$201,A63,Matrículas!$E$2:$E$201,"Activa"))</f>
        <v/>
      </c>
    </row>
    <row r="64" customFormat="false" ht="15" hidden="false" customHeight="false" outlineLevel="0" collapsed="false">
      <c r="A64" s="16"/>
      <c r="B64" s="16"/>
      <c r="C64" s="16"/>
      <c r="D64" s="16"/>
      <c r="E64" s="16" t="str">
        <f aca="false">IF(A64="","",IF(COUNTIFS(Matrículas!$A$2:$A$201,A64,Matrículas!$E$2:$E$201,"Activa")&gt;0,"Activa",IF(COUNTIFS(Matrículas!$A$2:$A$201,A64,Matrículas!$E$2:$E$201,"Preinscrita")&gt;0,"Preinscrita",IF(COUNTIFS(Matrículas!$A$2:$A$201,A64,Matrículas!$E$2:$E$201,"Baja")&gt;0,"Baja","Sin matrícula"))))</f>
        <v/>
      </c>
      <c r="F64" s="16" t="str">
        <f aca="false">IF(A64="","",COUNTIFS(Matrículas!$A$2:$A$201,A64,Matrículas!$E$2:$E$201,"Activa"))</f>
        <v/>
      </c>
    </row>
    <row r="65" customFormat="false" ht="15" hidden="false" customHeight="false" outlineLevel="0" collapsed="false">
      <c r="A65" s="16"/>
      <c r="B65" s="16"/>
      <c r="C65" s="16"/>
      <c r="D65" s="16"/>
      <c r="E65" s="16" t="str">
        <f aca="false">IF(A65="","",IF(COUNTIFS(Matrículas!$A$2:$A$201,A65,Matrículas!$E$2:$E$201,"Activa")&gt;0,"Activa",IF(COUNTIFS(Matrículas!$A$2:$A$201,A65,Matrículas!$E$2:$E$201,"Preinscrita")&gt;0,"Preinscrita",IF(COUNTIFS(Matrículas!$A$2:$A$201,A65,Matrículas!$E$2:$E$201,"Baja")&gt;0,"Baja","Sin matrícula"))))</f>
        <v/>
      </c>
      <c r="F65" s="16" t="str">
        <f aca="false">IF(A65="","",COUNTIFS(Matrículas!$A$2:$A$201,A65,Matrículas!$E$2:$E$201,"Activa"))</f>
        <v/>
      </c>
    </row>
    <row r="66" customFormat="false" ht="15" hidden="false" customHeight="false" outlineLevel="0" collapsed="false">
      <c r="A66" s="16"/>
      <c r="B66" s="16"/>
      <c r="C66" s="16"/>
      <c r="D66" s="16"/>
      <c r="E66" s="16" t="str">
        <f aca="false">IF(A66="","",IF(COUNTIFS(Matrículas!$A$2:$A$201,A66,Matrículas!$E$2:$E$201,"Activa")&gt;0,"Activa",IF(COUNTIFS(Matrículas!$A$2:$A$201,A66,Matrículas!$E$2:$E$201,"Preinscrita")&gt;0,"Preinscrita",IF(COUNTIFS(Matrículas!$A$2:$A$201,A66,Matrículas!$E$2:$E$201,"Baja")&gt;0,"Baja","Sin matrícula"))))</f>
        <v/>
      </c>
      <c r="F66" s="16" t="str">
        <f aca="false">IF(A66="","",COUNTIFS(Matrículas!$A$2:$A$201,A66,Matrículas!$E$2:$E$201,"Activa"))</f>
        <v/>
      </c>
    </row>
    <row r="67" customFormat="false" ht="15" hidden="false" customHeight="false" outlineLevel="0" collapsed="false">
      <c r="A67" s="16"/>
      <c r="B67" s="16"/>
      <c r="C67" s="16"/>
      <c r="D67" s="16"/>
      <c r="E67" s="16" t="str">
        <f aca="false">IF(A67="","",IF(COUNTIFS(Matrículas!$A$2:$A$201,A67,Matrículas!$E$2:$E$201,"Activa")&gt;0,"Activa",IF(COUNTIFS(Matrículas!$A$2:$A$201,A67,Matrículas!$E$2:$E$201,"Preinscrita")&gt;0,"Preinscrita",IF(COUNTIFS(Matrículas!$A$2:$A$201,A67,Matrículas!$E$2:$E$201,"Baja")&gt;0,"Baja","Sin matrícula"))))</f>
        <v/>
      </c>
      <c r="F67" s="16" t="str">
        <f aca="false">IF(A67="","",COUNTIFS(Matrículas!$A$2:$A$201,A67,Matrículas!$E$2:$E$201,"Activa"))</f>
        <v/>
      </c>
    </row>
    <row r="68" customFormat="false" ht="15" hidden="false" customHeight="false" outlineLevel="0" collapsed="false">
      <c r="A68" s="16"/>
      <c r="B68" s="16"/>
      <c r="C68" s="16"/>
      <c r="D68" s="16"/>
      <c r="E68" s="16" t="str">
        <f aca="false">IF(A68="","",IF(COUNTIFS(Matrículas!$A$2:$A$201,A68,Matrículas!$E$2:$E$201,"Activa")&gt;0,"Activa",IF(COUNTIFS(Matrículas!$A$2:$A$201,A68,Matrículas!$E$2:$E$201,"Preinscrita")&gt;0,"Preinscrita",IF(COUNTIFS(Matrículas!$A$2:$A$201,A68,Matrículas!$E$2:$E$201,"Baja")&gt;0,"Baja","Sin matrícula"))))</f>
        <v/>
      </c>
      <c r="F68" s="16" t="str">
        <f aca="false">IF(A68="","",COUNTIFS(Matrículas!$A$2:$A$201,A68,Matrículas!$E$2:$E$201,"Activa"))</f>
        <v/>
      </c>
    </row>
    <row r="69" customFormat="false" ht="15" hidden="false" customHeight="false" outlineLevel="0" collapsed="false">
      <c r="A69" s="16"/>
      <c r="B69" s="16"/>
      <c r="C69" s="16"/>
      <c r="D69" s="16"/>
      <c r="E69" s="16" t="str">
        <f aca="false">IF(A69="","",IF(COUNTIFS(Matrículas!$A$2:$A$201,A69,Matrículas!$E$2:$E$201,"Activa")&gt;0,"Activa",IF(COUNTIFS(Matrículas!$A$2:$A$201,A69,Matrículas!$E$2:$E$201,"Preinscrita")&gt;0,"Preinscrita",IF(COUNTIFS(Matrículas!$A$2:$A$201,A69,Matrículas!$E$2:$E$201,"Baja")&gt;0,"Baja","Sin matrícula"))))</f>
        <v/>
      </c>
      <c r="F69" s="16" t="str">
        <f aca="false">IF(A69="","",COUNTIFS(Matrículas!$A$2:$A$201,A69,Matrículas!$E$2:$E$201,"Activa"))</f>
        <v/>
      </c>
    </row>
    <row r="70" customFormat="false" ht="15" hidden="false" customHeight="false" outlineLevel="0" collapsed="false">
      <c r="A70" s="16"/>
      <c r="B70" s="16"/>
      <c r="C70" s="16"/>
      <c r="D70" s="16"/>
      <c r="E70" s="16" t="str">
        <f aca="false">IF(A70="","",IF(COUNTIFS(Matrículas!$A$2:$A$201,A70,Matrículas!$E$2:$E$201,"Activa")&gt;0,"Activa",IF(COUNTIFS(Matrículas!$A$2:$A$201,A70,Matrículas!$E$2:$E$201,"Preinscrita")&gt;0,"Preinscrita",IF(COUNTIFS(Matrículas!$A$2:$A$201,A70,Matrículas!$E$2:$E$201,"Baja")&gt;0,"Baja","Sin matrícula"))))</f>
        <v/>
      </c>
      <c r="F70" s="16" t="str">
        <f aca="false">IF(A70="","",COUNTIFS(Matrículas!$A$2:$A$201,A70,Matrículas!$E$2:$E$201,"Activa"))</f>
        <v/>
      </c>
    </row>
    <row r="71" customFormat="false" ht="15" hidden="false" customHeight="false" outlineLevel="0" collapsed="false">
      <c r="A71" s="16"/>
      <c r="B71" s="16"/>
      <c r="C71" s="16"/>
      <c r="D71" s="16"/>
      <c r="E71" s="16" t="str">
        <f aca="false">IF(A71="","",IF(COUNTIFS(Matrículas!$A$2:$A$201,A71,Matrículas!$E$2:$E$201,"Activa")&gt;0,"Activa",IF(COUNTIFS(Matrículas!$A$2:$A$201,A71,Matrículas!$E$2:$E$201,"Preinscrita")&gt;0,"Preinscrita",IF(COUNTIFS(Matrículas!$A$2:$A$201,A71,Matrículas!$E$2:$E$201,"Baja")&gt;0,"Baja","Sin matrícula"))))</f>
        <v/>
      </c>
      <c r="F71" s="16" t="str">
        <f aca="false">IF(A71="","",COUNTIFS(Matrículas!$A$2:$A$201,A71,Matrículas!$E$2:$E$201,"Activa"))</f>
        <v/>
      </c>
    </row>
    <row r="72" customFormat="false" ht="15" hidden="false" customHeight="false" outlineLevel="0" collapsed="false">
      <c r="A72" s="16"/>
      <c r="B72" s="16"/>
      <c r="C72" s="16"/>
      <c r="D72" s="16"/>
      <c r="E72" s="16" t="str">
        <f aca="false">IF(A72="","",IF(COUNTIFS(Matrículas!$A$2:$A$201,A72,Matrículas!$E$2:$E$201,"Activa")&gt;0,"Activa",IF(COUNTIFS(Matrículas!$A$2:$A$201,A72,Matrículas!$E$2:$E$201,"Preinscrita")&gt;0,"Preinscrita",IF(COUNTIFS(Matrículas!$A$2:$A$201,A72,Matrículas!$E$2:$E$201,"Baja")&gt;0,"Baja","Sin matrícula"))))</f>
        <v/>
      </c>
      <c r="F72" s="16" t="str">
        <f aca="false">IF(A72="","",COUNTIFS(Matrículas!$A$2:$A$201,A72,Matrículas!$E$2:$E$201,"Activa"))</f>
        <v/>
      </c>
    </row>
    <row r="73" customFormat="false" ht="15" hidden="false" customHeight="false" outlineLevel="0" collapsed="false">
      <c r="A73" s="16"/>
      <c r="B73" s="16"/>
      <c r="C73" s="16"/>
      <c r="D73" s="16"/>
      <c r="E73" s="16" t="str">
        <f aca="false">IF(A73="","",IF(COUNTIFS(Matrículas!$A$2:$A$201,A73,Matrículas!$E$2:$E$201,"Activa")&gt;0,"Activa",IF(COUNTIFS(Matrículas!$A$2:$A$201,A73,Matrículas!$E$2:$E$201,"Preinscrita")&gt;0,"Preinscrita",IF(COUNTIFS(Matrículas!$A$2:$A$201,A73,Matrículas!$E$2:$E$201,"Baja")&gt;0,"Baja","Sin matrícula"))))</f>
        <v/>
      </c>
      <c r="F73" s="16" t="str">
        <f aca="false">IF(A73="","",COUNTIFS(Matrículas!$A$2:$A$201,A73,Matrículas!$E$2:$E$201,"Activa"))</f>
        <v/>
      </c>
    </row>
    <row r="74" customFormat="false" ht="15" hidden="false" customHeight="false" outlineLevel="0" collapsed="false">
      <c r="A74" s="16"/>
      <c r="B74" s="16"/>
      <c r="C74" s="16"/>
      <c r="D74" s="16"/>
      <c r="E74" s="16" t="str">
        <f aca="false">IF(A74="","",IF(COUNTIFS(Matrículas!$A$2:$A$201,A74,Matrículas!$E$2:$E$201,"Activa")&gt;0,"Activa",IF(COUNTIFS(Matrículas!$A$2:$A$201,A74,Matrículas!$E$2:$E$201,"Preinscrita")&gt;0,"Preinscrita",IF(COUNTIFS(Matrículas!$A$2:$A$201,A74,Matrículas!$E$2:$E$201,"Baja")&gt;0,"Baja","Sin matrícula"))))</f>
        <v/>
      </c>
      <c r="F74" s="16" t="str">
        <f aca="false">IF(A74="","",COUNTIFS(Matrículas!$A$2:$A$201,A74,Matrículas!$E$2:$E$201,"Activa"))</f>
        <v/>
      </c>
    </row>
    <row r="75" customFormat="false" ht="15" hidden="false" customHeight="false" outlineLevel="0" collapsed="false">
      <c r="A75" s="16"/>
      <c r="B75" s="16"/>
      <c r="C75" s="16"/>
      <c r="D75" s="16"/>
      <c r="E75" s="16" t="str">
        <f aca="false">IF(A75="","",IF(COUNTIFS(Matrículas!$A$2:$A$201,A75,Matrículas!$E$2:$E$201,"Activa")&gt;0,"Activa",IF(COUNTIFS(Matrículas!$A$2:$A$201,A75,Matrículas!$E$2:$E$201,"Preinscrita")&gt;0,"Preinscrita",IF(COUNTIFS(Matrículas!$A$2:$A$201,A75,Matrículas!$E$2:$E$201,"Baja")&gt;0,"Baja","Sin matrícula"))))</f>
        <v/>
      </c>
      <c r="F75" s="16" t="str">
        <f aca="false">IF(A75="","",COUNTIFS(Matrículas!$A$2:$A$201,A75,Matrículas!$E$2:$E$201,"Activa"))</f>
        <v/>
      </c>
    </row>
    <row r="76" customFormat="false" ht="15" hidden="false" customHeight="false" outlineLevel="0" collapsed="false">
      <c r="A76" s="16"/>
      <c r="B76" s="16"/>
      <c r="C76" s="16"/>
      <c r="D76" s="16"/>
      <c r="E76" s="16" t="str">
        <f aca="false">IF(A76="","",IF(COUNTIFS(Matrículas!$A$2:$A$201,A76,Matrículas!$E$2:$E$201,"Activa")&gt;0,"Activa",IF(COUNTIFS(Matrículas!$A$2:$A$201,A76,Matrículas!$E$2:$E$201,"Preinscrita")&gt;0,"Preinscrita",IF(COUNTIFS(Matrículas!$A$2:$A$201,A76,Matrículas!$E$2:$E$201,"Baja")&gt;0,"Baja","Sin matrícula"))))</f>
        <v/>
      </c>
      <c r="F76" s="16" t="str">
        <f aca="false">IF(A76="","",COUNTIFS(Matrículas!$A$2:$A$201,A76,Matrículas!$E$2:$E$201,"Activa"))</f>
        <v/>
      </c>
    </row>
    <row r="77" customFormat="false" ht="15" hidden="false" customHeight="false" outlineLevel="0" collapsed="false">
      <c r="A77" s="16"/>
      <c r="B77" s="16"/>
      <c r="C77" s="16"/>
      <c r="D77" s="16"/>
      <c r="E77" s="16" t="str">
        <f aca="false">IF(A77="","",IF(COUNTIFS(Matrículas!$A$2:$A$201,A77,Matrículas!$E$2:$E$201,"Activa")&gt;0,"Activa",IF(COUNTIFS(Matrículas!$A$2:$A$201,A77,Matrículas!$E$2:$E$201,"Preinscrita")&gt;0,"Preinscrita",IF(COUNTIFS(Matrículas!$A$2:$A$201,A77,Matrículas!$E$2:$E$201,"Baja")&gt;0,"Baja","Sin matrícula"))))</f>
        <v/>
      </c>
      <c r="F77" s="16" t="str">
        <f aca="false">IF(A77="","",COUNTIFS(Matrículas!$A$2:$A$201,A77,Matrículas!$E$2:$E$201,"Activa"))</f>
        <v/>
      </c>
    </row>
    <row r="78" customFormat="false" ht="15" hidden="false" customHeight="false" outlineLevel="0" collapsed="false">
      <c r="A78" s="16"/>
      <c r="B78" s="16"/>
      <c r="C78" s="16"/>
      <c r="D78" s="16"/>
      <c r="E78" s="16" t="str">
        <f aca="false">IF(A78="","",IF(COUNTIFS(Matrículas!$A$2:$A$201,A78,Matrículas!$E$2:$E$201,"Activa")&gt;0,"Activa",IF(COUNTIFS(Matrículas!$A$2:$A$201,A78,Matrículas!$E$2:$E$201,"Preinscrita")&gt;0,"Preinscrita",IF(COUNTIFS(Matrículas!$A$2:$A$201,A78,Matrículas!$E$2:$E$201,"Baja")&gt;0,"Baja","Sin matrícula"))))</f>
        <v/>
      </c>
      <c r="F78" s="16" t="str">
        <f aca="false">IF(A78="","",COUNTIFS(Matrículas!$A$2:$A$201,A78,Matrículas!$E$2:$E$201,"Activa"))</f>
        <v/>
      </c>
    </row>
    <row r="79" customFormat="false" ht="15" hidden="false" customHeight="false" outlineLevel="0" collapsed="false">
      <c r="A79" s="16"/>
      <c r="B79" s="16"/>
      <c r="C79" s="16"/>
      <c r="D79" s="16"/>
      <c r="E79" s="16" t="str">
        <f aca="false">IF(A79="","",IF(COUNTIFS(Matrículas!$A$2:$A$201,A79,Matrículas!$E$2:$E$201,"Activa")&gt;0,"Activa",IF(COUNTIFS(Matrículas!$A$2:$A$201,A79,Matrículas!$E$2:$E$201,"Preinscrita")&gt;0,"Preinscrita",IF(COUNTIFS(Matrículas!$A$2:$A$201,A79,Matrículas!$E$2:$E$201,"Baja")&gt;0,"Baja","Sin matrícula"))))</f>
        <v/>
      </c>
      <c r="F79" s="16" t="str">
        <f aca="false">IF(A79="","",COUNTIFS(Matrículas!$A$2:$A$201,A79,Matrículas!$E$2:$E$201,"Activa"))</f>
        <v/>
      </c>
    </row>
    <row r="80" customFormat="false" ht="15" hidden="false" customHeight="false" outlineLevel="0" collapsed="false">
      <c r="A80" s="16"/>
      <c r="B80" s="16"/>
      <c r="C80" s="16"/>
      <c r="D80" s="16"/>
      <c r="E80" s="16" t="str">
        <f aca="false">IF(A80="","",IF(COUNTIFS(Matrículas!$A$2:$A$201,A80,Matrículas!$E$2:$E$201,"Activa")&gt;0,"Activa",IF(COUNTIFS(Matrículas!$A$2:$A$201,A80,Matrículas!$E$2:$E$201,"Preinscrita")&gt;0,"Preinscrita",IF(COUNTIFS(Matrículas!$A$2:$A$201,A80,Matrículas!$E$2:$E$201,"Baja")&gt;0,"Baja","Sin matrícula"))))</f>
        <v/>
      </c>
      <c r="F80" s="16" t="str">
        <f aca="false">IF(A80="","",COUNTIFS(Matrículas!$A$2:$A$201,A80,Matrículas!$E$2:$E$201,"Activa"))</f>
        <v/>
      </c>
    </row>
    <row r="81" customFormat="false" ht="15" hidden="false" customHeight="false" outlineLevel="0" collapsed="false">
      <c r="A81" s="16"/>
      <c r="B81" s="16"/>
      <c r="C81" s="16"/>
      <c r="D81" s="16"/>
      <c r="E81" s="16" t="str">
        <f aca="false">IF(A81="","",IF(COUNTIFS(Matrículas!$A$2:$A$201,A81,Matrículas!$E$2:$E$201,"Activa")&gt;0,"Activa",IF(COUNTIFS(Matrículas!$A$2:$A$201,A81,Matrículas!$E$2:$E$201,"Preinscrita")&gt;0,"Preinscrita",IF(COUNTIFS(Matrículas!$A$2:$A$201,A81,Matrículas!$E$2:$E$201,"Baja")&gt;0,"Baja","Sin matrícula"))))</f>
        <v/>
      </c>
      <c r="F81" s="16" t="str">
        <f aca="false">IF(A81="","",COUNTIFS(Matrículas!$A$2:$A$201,A81,Matrículas!$E$2:$E$201,"Activa"))</f>
        <v/>
      </c>
    </row>
    <row r="82" customFormat="false" ht="15" hidden="false" customHeight="false" outlineLevel="0" collapsed="false">
      <c r="A82" s="16"/>
      <c r="B82" s="16"/>
      <c r="C82" s="16"/>
      <c r="D82" s="16"/>
      <c r="E82" s="16" t="str">
        <f aca="false">IF(A82="","",IF(COUNTIFS(Matrículas!$A$2:$A$201,A82,Matrículas!$E$2:$E$201,"Activa")&gt;0,"Activa",IF(COUNTIFS(Matrículas!$A$2:$A$201,A82,Matrículas!$E$2:$E$201,"Preinscrita")&gt;0,"Preinscrita",IF(COUNTIFS(Matrículas!$A$2:$A$201,A82,Matrículas!$E$2:$E$201,"Baja")&gt;0,"Baja","Sin matrícula"))))</f>
        <v/>
      </c>
      <c r="F82" s="16" t="str">
        <f aca="false">IF(A82="","",COUNTIFS(Matrículas!$A$2:$A$201,A82,Matrículas!$E$2:$E$201,"Activa"))</f>
        <v/>
      </c>
    </row>
    <row r="83" customFormat="false" ht="15" hidden="false" customHeight="false" outlineLevel="0" collapsed="false">
      <c r="A83" s="16"/>
      <c r="B83" s="16"/>
      <c r="C83" s="16"/>
      <c r="D83" s="16"/>
      <c r="E83" s="16" t="str">
        <f aca="false">IF(A83="","",IF(COUNTIFS(Matrículas!$A$2:$A$201,A83,Matrículas!$E$2:$E$201,"Activa")&gt;0,"Activa",IF(COUNTIFS(Matrículas!$A$2:$A$201,A83,Matrículas!$E$2:$E$201,"Preinscrita")&gt;0,"Preinscrita",IF(COUNTIFS(Matrículas!$A$2:$A$201,A83,Matrículas!$E$2:$E$201,"Baja")&gt;0,"Baja","Sin matrícula"))))</f>
        <v/>
      </c>
      <c r="F83" s="16" t="str">
        <f aca="false">IF(A83="","",COUNTIFS(Matrículas!$A$2:$A$201,A83,Matrículas!$E$2:$E$201,"Activa"))</f>
        <v/>
      </c>
    </row>
    <row r="84" customFormat="false" ht="15" hidden="false" customHeight="false" outlineLevel="0" collapsed="false">
      <c r="A84" s="16"/>
      <c r="B84" s="16"/>
      <c r="C84" s="16"/>
      <c r="D84" s="16"/>
      <c r="E84" s="16" t="str">
        <f aca="false">IF(A84="","",IF(COUNTIFS(Matrículas!$A$2:$A$201,A84,Matrículas!$E$2:$E$201,"Activa")&gt;0,"Activa",IF(COUNTIFS(Matrículas!$A$2:$A$201,A84,Matrículas!$E$2:$E$201,"Preinscrita")&gt;0,"Preinscrita",IF(COUNTIFS(Matrículas!$A$2:$A$201,A84,Matrículas!$E$2:$E$201,"Baja")&gt;0,"Baja","Sin matrícula"))))</f>
        <v/>
      </c>
      <c r="F84" s="16" t="str">
        <f aca="false">IF(A84="","",COUNTIFS(Matrículas!$A$2:$A$201,A84,Matrículas!$E$2:$E$201,"Activa"))</f>
        <v/>
      </c>
    </row>
    <row r="85" customFormat="false" ht="15" hidden="false" customHeight="false" outlineLevel="0" collapsed="false">
      <c r="A85" s="16"/>
      <c r="B85" s="16"/>
      <c r="C85" s="16"/>
      <c r="D85" s="16"/>
      <c r="E85" s="16" t="str">
        <f aca="false">IF(A85="","",IF(COUNTIFS(Matrículas!$A$2:$A$201,A85,Matrículas!$E$2:$E$201,"Activa")&gt;0,"Activa",IF(COUNTIFS(Matrículas!$A$2:$A$201,A85,Matrículas!$E$2:$E$201,"Preinscrita")&gt;0,"Preinscrita",IF(COUNTIFS(Matrículas!$A$2:$A$201,A85,Matrículas!$E$2:$E$201,"Baja")&gt;0,"Baja","Sin matrícula"))))</f>
        <v/>
      </c>
      <c r="F85" s="16" t="str">
        <f aca="false">IF(A85="","",COUNTIFS(Matrículas!$A$2:$A$201,A85,Matrículas!$E$2:$E$201,"Activa"))</f>
        <v/>
      </c>
    </row>
    <row r="86" customFormat="false" ht="15" hidden="false" customHeight="false" outlineLevel="0" collapsed="false">
      <c r="A86" s="16"/>
      <c r="B86" s="16"/>
      <c r="C86" s="16"/>
      <c r="D86" s="16"/>
      <c r="E86" s="16" t="str">
        <f aca="false">IF(A86="","",IF(COUNTIFS(Matrículas!$A$2:$A$201,A86,Matrículas!$E$2:$E$201,"Activa")&gt;0,"Activa",IF(COUNTIFS(Matrículas!$A$2:$A$201,A86,Matrículas!$E$2:$E$201,"Preinscrita")&gt;0,"Preinscrita",IF(COUNTIFS(Matrículas!$A$2:$A$201,A86,Matrículas!$E$2:$E$201,"Baja")&gt;0,"Baja","Sin matrícula"))))</f>
        <v/>
      </c>
      <c r="F86" s="16" t="str">
        <f aca="false">IF(A86="","",COUNTIFS(Matrículas!$A$2:$A$201,A86,Matrículas!$E$2:$E$201,"Activa"))</f>
        <v/>
      </c>
    </row>
    <row r="87" customFormat="false" ht="15" hidden="false" customHeight="false" outlineLevel="0" collapsed="false">
      <c r="A87" s="16"/>
      <c r="B87" s="16"/>
      <c r="C87" s="16"/>
      <c r="D87" s="16"/>
      <c r="E87" s="16" t="str">
        <f aca="false">IF(A87="","",IF(COUNTIFS(Matrículas!$A$2:$A$201,A87,Matrículas!$E$2:$E$201,"Activa")&gt;0,"Activa",IF(COUNTIFS(Matrículas!$A$2:$A$201,A87,Matrículas!$E$2:$E$201,"Preinscrita")&gt;0,"Preinscrita",IF(COUNTIFS(Matrículas!$A$2:$A$201,A87,Matrículas!$E$2:$E$201,"Baja")&gt;0,"Baja","Sin matrícula"))))</f>
        <v/>
      </c>
      <c r="F87" s="16" t="str">
        <f aca="false">IF(A87="","",COUNTIFS(Matrículas!$A$2:$A$201,A87,Matrículas!$E$2:$E$201,"Activa"))</f>
        <v/>
      </c>
    </row>
    <row r="88" customFormat="false" ht="15" hidden="false" customHeight="false" outlineLevel="0" collapsed="false">
      <c r="A88" s="16"/>
      <c r="B88" s="16"/>
      <c r="C88" s="16"/>
      <c r="D88" s="16"/>
      <c r="E88" s="16" t="str">
        <f aca="false">IF(A88="","",IF(COUNTIFS(Matrículas!$A$2:$A$201,A88,Matrículas!$E$2:$E$201,"Activa")&gt;0,"Activa",IF(COUNTIFS(Matrículas!$A$2:$A$201,A88,Matrículas!$E$2:$E$201,"Preinscrita")&gt;0,"Preinscrita",IF(COUNTIFS(Matrículas!$A$2:$A$201,A88,Matrículas!$E$2:$E$201,"Baja")&gt;0,"Baja","Sin matrícula"))))</f>
        <v/>
      </c>
      <c r="F88" s="16" t="str">
        <f aca="false">IF(A88="","",COUNTIFS(Matrículas!$A$2:$A$201,A88,Matrículas!$E$2:$E$201,"Activa"))</f>
        <v/>
      </c>
    </row>
    <row r="89" customFormat="false" ht="15" hidden="false" customHeight="false" outlineLevel="0" collapsed="false">
      <c r="A89" s="16"/>
      <c r="B89" s="16"/>
      <c r="C89" s="16"/>
      <c r="D89" s="16"/>
      <c r="E89" s="16" t="str">
        <f aca="false">IF(A89="","",IF(COUNTIFS(Matrículas!$A$2:$A$201,A89,Matrículas!$E$2:$E$201,"Activa")&gt;0,"Activa",IF(COUNTIFS(Matrículas!$A$2:$A$201,A89,Matrículas!$E$2:$E$201,"Preinscrita")&gt;0,"Preinscrita",IF(COUNTIFS(Matrículas!$A$2:$A$201,A89,Matrículas!$E$2:$E$201,"Baja")&gt;0,"Baja","Sin matrícula"))))</f>
        <v/>
      </c>
      <c r="F89" s="16" t="str">
        <f aca="false">IF(A89="","",COUNTIFS(Matrículas!$A$2:$A$201,A89,Matrículas!$E$2:$E$201,"Activa"))</f>
        <v/>
      </c>
    </row>
    <row r="90" customFormat="false" ht="15" hidden="false" customHeight="false" outlineLevel="0" collapsed="false">
      <c r="A90" s="16"/>
      <c r="B90" s="16"/>
      <c r="C90" s="16"/>
      <c r="D90" s="16"/>
      <c r="E90" s="16" t="str">
        <f aca="false">IF(A90="","",IF(COUNTIFS(Matrículas!$A$2:$A$201,A90,Matrículas!$E$2:$E$201,"Activa")&gt;0,"Activa",IF(COUNTIFS(Matrículas!$A$2:$A$201,A90,Matrículas!$E$2:$E$201,"Preinscrita")&gt;0,"Preinscrita",IF(COUNTIFS(Matrículas!$A$2:$A$201,A90,Matrículas!$E$2:$E$201,"Baja")&gt;0,"Baja","Sin matrícula"))))</f>
        <v/>
      </c>
      <c r="F90" s="16" t="str">
        <f aca="false">IF(A90="","",COUNTIFS(Matrículas!$A$2:$A$201,A90,Matrículas!$E$2:$E$201,"Activa"))</f>
        <v/>
      </c>
    </row>
    <row r="91" customFormat="false" ht="15" hidden="false" customHeight="false" outlineLevel="0" collapsed="false">
      <c r="A91" s="16"/>
      <c r="B91" s="16"/>
      <c r="C91" s="16"/>
      <c r="D91" s="16"/>
      <c r="E91" s="16" t="str">
        <f aca="false">IF(A91="","",IF(COUNTIFS(Matrículas!$A$2:$A$201,A91,Matrículas!$E$2:$E$201,"Activa")&gt;0,"Activa",IF(COUNTIFS(Matrículas!$A$2:$A$201,A91,Matrículas!$E$2:$E$201,"Preinscrita")&gt;0,"Preinscrita",IF(COUNTIFS(Matrículas!$A$2:$A$201,A91,Matrículas!$E$2:$E$201,"Baja")&gt;0,"Baja","Sin matrícula"))))</f>
        <v/>
      </c>
      <c r="F91" s="16" t="str">
        <f aca="false">IF(A91="","",COUNTIFS(Matrículas!$A$2:$A$201,A91,Matrículas!$E$2:$E$201,"Activa"))</f>
        <v/>
      </c>
    </row>
    <row r="92" customFormat="false" ht="15" hidden="false" customHeight="false" outlineLevel="0" collapsed="false">
      <c r="A92" s="16"/>
      <c r="B92" s="16"/>
      <c r="C92" s="16"/>
      <c r="D92" s="16"/>
      <c r="E92" s="16" t="str">
        <f aca="false">IF(A92="","",IF(COUNTIFS(Matrículas!$A$2:$A$201,A92,Matrículas!$E$2:$E$201,"Activa")&gt;0,"Activa",IF(COUNTIFS(Matrículas!$A$2:$A$201,A92,Matrículas!$E$2:$E$201,"Preinscrita")&gt;0,"Preinscrita",IF(COUNTIFS(Matrículas!$A$2:$A$201,A92,Matrículas!$E$2:$E$201,"Baja")&gt;0,"Baja","Sin matrícula"))))</f>
        <v/>
      </c>
      <c r="F92" s="16" t="str">
        <f aca="false">IF(A92="","",COUNTIFS(Matrículas!$A$2:$A$201,A92,Matrículas!$E$2:$E$201,"Activa"))</f>
        <v/>
      </c>
    </row>
    <row r="93" customFormat="false" ht="15" hidden="false" customHeight="false" outlineLevel="0" collapsed="false">
      <c r="A93" s="16"/>
      <c r="B93" s="16"/>
      <c r="C93" s="16"/>
      <c r="D93" s="16"/>
      <c r="E93" s="16" t="str">
        <f aca="false">IF(A93="","",IF(COUNTIFS(Matrículas!$A$2:$A$201,A93,Matrículas!$E$2:$E$201,"Activa")&gt;0,"Activa",IF(COUNTIFS(Matrículas!$A$2:$A$201,A93,Matrículas!$E$2:$E$201,"Preinscrita")&gt;0,"Preinscrita",IF(COUNTIFS(Matrículas!$A$2:$A$201,A93,Matrículas!$E$2:$E$201,"Baja")&gt;0,"Baja","Sin matrícula"))))</f>
        <v/>
      </c>
      <c r="F93" s="16" t="str">
        <f aca="false">IF(A93="","",COUNTIFS(Matrículas!$A$2:$A$201,A93,Matrículas!$E$2:$E$201,"Activa"))</f>
        <v/>
      </c>
    </row>
    <row r="94" customFormat="false" ht="15" hidden="false" customHeight="false" outlineLevel="0" collapsed="false">
      <c r="A94" s="16"/>
      <c r="B94" s="16"/>
      <c r="C94" s="16"/>
      <c r="D94" s="16"/>
      <c r="E94" s="16" t="str">
        <f aca="false">IF(A94="","",IF(COUNTIFS(Matrículas!$A$2:$A$201,A94,Matrículas!$E$2:$E$201,"Activa")&gt;0,"Activa",IF(COUNTIFS(Matrículas!$A$2:$A$201,A94,Matrículas!$E$2:$E$201,"Preinscrita")&gt;0,"Preinscrita",IF(COUNTIFS(Matrículas!$A$2:$A$201,A94,Matrículas!$E$2:$E$201,"Baja")&gt;0,"Baja","Sin matrícula"))))</f>
        <v/>
      </c>
      <c r="F94" s="16" t="str">
        <f aca="false">IF(A94="","",COUNTIFS(Matrículas!$A$2:$A$201,A94,Matrículas!$E$2:$E$201,"Activa"))</f>
        <v/>
      </c>
    </row>
    <row r="95" customFormat="false" ht="15" hidden="false" customHeight="false" outlineLevel="0" collapsed="false">
      <c r="A95" s="16"/>
      <c r="B95" s="16"/>
      <c r="C95" s="16"/>
      <c r="D95" s="16"/>
      <c r="E95" s="16" t="str">
        <f aca="false">IF(A95="","",IF(COUNTIFS(Matrículas!$A$2:$A$201,A95,Matrículas!$E$2:$E$201,"Activa")&gt;0,"Activa",IF(COUNTIFS(Matrículas!$A$2:$A$201,A95,Matrículas!$E$2:$E$201,"Preinscrita")&gt;0,"Preinscrita",IF(COUNTIFS(Matrículas!$A$2:$A$201,A95,Matrículas!$E$2:$E$201,"Baja")&gt;0,"Baja","Sin matrícula"))))</f>
        <v/>
      </c>
      <c r="F95" s="16" t="str">
        <f aca="false">IF(A95="","",COUNTIFS(Matrículas!$A$2:$A$201,A95,Matrículas!$E$2:$E$201,"Activa"))</f>
        <v/>
      </c>
    </row>
    <row r="96" customFormat="false" ht="15" hidden="false" customHeight="false" outlineLevel="0" collapsed="false">
      <c r="A96" s="16"/>
      <c r="B96" s="16"/>
      <c r="C96" s="16"/>
      <c r="D96" s="16"/>
      <c r="E96" s="16" t="str">
        <f aca="false">IF(A96="","",IF(COUNTIFS(Matrículas!$A$2:$A$201,A96,Matrículas!$E$2:$E$201,"Activa")&gt;0,"Activa",IF(COUNTIFS(Matrículas!$A$2:$A$201,A96,Matrículas!$E$2:$E$201,"Preinscrita")&gt;0,"Preinscrita",IF(COUNTIFS(Matrículas!$A$2:$A$201,A96,Matrículas!$E$2:$E$201,"Baja")&gt;0,"Baja","Sin matrícula"))))</f>
        <v/>
      </c>
      <c r="F96" s="16" t="str">
        <f aca="false">IF(A96="","",COUNTIFS(Matrículas!$A$2:$A$201,A96,Matrículas!$E$2:$E$201,"Activa"))</f>
        <v/>
      </c>
    </row>
    <row r="97" customFormat="false" ht="15" hidden="false" customHeight="false" outlineLevel="0" collapsed="false">
      <c r="A97" s="16"/>
      <c r="B97" s="16"/>
      <c r="C97" s="16"/>
      <c r="D97" s="16"/>
      <c r="E97" s="16" t="str">
        <f aca="false">IF(A97="","",IF(COUNTIFS(Matrículas!$A$2:$A$201,A97,Matrículas!$E$2:$E$201,"Activa")&gt;0,"Activa",IF(COUNTIFS(Matrículas!$A$2:$A$201,A97,Matrículas!$E$2:$E$201,"Preinscrita")&gt;0,"Preinscrita",IF(COUNTIFS(Matrículas!$A$2:$A$201,A97,Matrículas!$E$2:$E$201,"Baja")&gt;0,"Baja","Sin matrícula"))))</f>
        <v/>
      </c>
      <c r="F97" s="16" t="str">
        <f aca="false">IF(A97="","",COUNTIFS(Matrículas!$A$2:$A$201,A97,Matrículas!$E$2:$E$201,"Activa"))</f>
        <v/>
      </c>
    </row>
    <row r="98" customFormat="false" ht="15" hidden="false" customHeight="false" outlineLevel="0" collapsed="false">
      <c r="A98" s="16"/>
      <c r="B98" s="16"/>
      <c r="C98" s="16"/>
      <c r="D98" s="16"/>
      <c r="E98" s="16" t="str">
        <f aca="false">IF(A98="","",IF(COUNTIFS(Matrículas!$A$2:$A$201,A98,Matrículas!$E$2:$E$201,"Activa")&gt;0,"Activa",IF(COUNTIFS(Matrículas!$A$2:$A$201,A98,Matrículas!$E$2:$E$201,"Preinscrita")&gt;0,"Preinscrita",IF(COUNTIFS(Matrículas!$A$2:$A$201,A98,Matrículas!$E$2:$E$201,"Baja")&gt;0,"Baja","Sin matrícula"))))</f>
        <v/>
      </c>
      <c r="F98" s="16" t="str">
        <f aca="false">IF(A98="","",COUNTIFS(Matrículas!$A$2:$A$201,A98,Matrículas!$E$2:$E$201,"Activa"))</f>
        <v/>
      </c>
    </row>
    <row r="99" customFormat="false" ht="15" hidden="false" customHeight="false" outlineLevel="0" collapsed="false">
      <c r="A99" s="16"/>
      <c r="B99" s="16"/>
      <c r="C99" s="16"/>
      <c r="D99" s="16"/>
      <c r="E99" s="16" t="str">
        <f aca="false">IF(A99="","",IF(COUNTIFS(Matrículas!$A$2:$A$201,A99,Matrículas!$E$2:$E$201,"Activa")&gt;0,"Activa",IF(COUNTIFS(Matrículas!$A$2:$A$201,A99,Matrículas!$E$2:$E$201,"Preinscrita")&gt;0,"Preinscrita",IF(COUNTIFS(Matrículas!$A$2:$A$201,A99,Matrículas!$E$2:$E$201,"Baja")&gt;0,"Baja","Sin matrícula"))))</f>
        <v/>
      </c>
      <c r="F99" s="16" t="str">
        <f aca="false">IF(A99="","",COUNTIFS(Matrículas!$A$2:$A$201,A99,Matrículas!$E$2:$E$201,"Activa"))</f>
        <v/>
      </c>
    </row>
    <row r="100" customFormat="false" ht="15" hidden="false" customHeight="false" outlineLevel="0" collapsed="false">
      <c r="A100" s="16"/>
      <c r="B100" s="16"/>
      <c r="C100" s="16"/>
      <c r="D100" s="16"/>
      <c r="E100" s="16" t="str">
        <f aca="false">IF(A100="","",IF(COUNTIFS(Matrículas!$A$2:$A$201,A100,Matrículas!$E$2:$E$201,"Activa")&gt;0,"Activa",IF(COUNTIFS(Matrículas!$A$2:$A$201,A100,Matrículas!$E$2:$E$201,"Preinscrita")&gt;0,"Preinscrita",IF(COUNTIFS(Matrículas!$A$2:$A$201,A100,Matrículas!$E$2:$E$201,"Baja")&gt;0,"Baja","Sin matrícula"))))</f>
        <v/>
      </c>
      <c r="F100" s="16" t="str">
        <f aca="false">IF(A100="","",COUNTIFS(Matrículas!$A$2:$A$201,A100,Matrículas!$E$2:$E$201,"Activa"))</f>
        <v/>
      </c>
    </row>
    <row r="101" customFormat="false" ht="15" hidden="false" customHeight="false" outlineLevel="0" collapsed="false">
      <c r="A101" s="16"/>
      <c r="B101" s="16"/>
      <c r="C101" s="16"/>
      <c r="D101" s="16"/>
      <c r="E101" s="16" t="str">
        <f aca="false">IF(A101="","",IF(COUNTIFS(Matrículas!$A$2:$A$201,A101,Matrículas!$E$2:$E$201,"Activa")&gt;0,"Activa",IF(COUNTIFS(Matrículas!$A$2:$A$201,A101,Matrículas!$E$2:$E$201,"Preinscrita")&gt;0,"Preinscrita",IF(COUNTIFS(Matrículas!$A$2:$A$201,A101,Matrículas!$E$2:$E$201,"Baja")&gt;0,"Baja","Sin matrícula"))))</f>
        <v/>
      </c>
      <c r="F101" s="16" t="str">
        <f aca="false">IF(A101="","",COUNTIFS(Matrículas!$A$2:$A$201,A101,Matrículas!$E$2:$E$201,"Activa"))</f>
        <v/>
      </c>
    </row>
    <row r="102" customFormat="false" ht="15" hidden="false" customHeight="false" outlineLevel="0" collapsed="false">
      <c r="A102" s="16"/>
      <c r="B102" s="16"/>
      <c r="C102" s="16"/>
      <c r="D102" s="16"/>
      <c r="E102" s="16" t="str">
        <f aca="false">IF(A102="","",IF(COUNTIFS(Matrículas!$A$2:$A$201,A102,Matrículas!$E$2:$E$201,"Activa")&gt;0,"Activa",IF(COUNTIFS(Matrículas!$A$2:$A$201,A102,Matrículas!$E$2:$E$201,"Preinscrita")&gt;0,"Preinscrita",IF(COUNTIFS(Matrículas!$A$2:$A$201,A102,Matrículas!$E$2:$E$201,"Baja")&gt;0,"Baja","Sin matrícula"))))</f>
        <v/>
      </c>
      <c r="F102" s="16" t="str">
        <f aca="false">IF(A102="","",COUNTIFS(Matrículas!$A$2:$A$201,A102,Matrículas!$E$2:$E$201,"Activa"))</f>
        <v/>
      </c>
    </row>
    <row r="103" customFormat="false" ht="15" hidden="false" customHeight="false" outlineLevel="0" collapsed="false">
      <c r="A103" s="16"/>
      <c r="B103" s="16"/>
      <c r="C103" s="16"/>
      <c r="D103" s="16"/>
      <c r="E103" s="16" t="str">
        <f aca="false">IF(A103="","",IF(COUNTIFS(Matrículas!$A$2:$A$201,A103,Matrículas!$E$2:$E$201,"Activa")&gt;0,"Activa",IF(COUNTIFS(Matrículas!$A$2:$A$201,A103,Matrículas!$E$2:$E$201,"Preinscrita")&gt;0,"Preinscrita",IF(COUNTIFS(Matrículas!$A$2:$A$201,A103,Matrículas!$E$2:$E$201,"Baja")&gt;0,"Baja","Sin matrícula"))))</f>
        <v/>
      </c>
      <c r="F103" s="16" t="str">
        <f aca="false">IF(A103="","",COUNTIFS(Matrículas!$A$2:$A$201,A103,Matrículas!$E$2:$E$201,"Activa"))</f>
        <v/>
      </c>
    </row>
    <row r="104" customFormat="false" ht="15" hidden="false" customHeight="false" outlineLevel="0" collapsed="false">
      <c r="A104" s="16"/>
      <c r="B104" s="16"/>
      <c r="C104" s="16"/>
      <c r="D104" s="16"/>
      <c r="E104" s="16" t="str">
        <f aca="false">IF(A104="","",IF(COUNTIFS(Matrículas!$A$2:$A$201,A104,Matrículas!$E$2:$E$201,"Activa")&gt;0,"Activa",IF(COUNTIFS(Matrículas!$A$2:$A$201,A104,Matrículas!$E$2:$E$201,"Preinscrita")&gt;0,"Preinscrita",IF(COUNTIFS(Matrículas!$A$2:$A$201,A104,Matrículas!$E$2:$E$201,"Baja")&gt;0,"Baja","Sin matrícula"))))</f>
        <v/>
      </c>
      <c r="F104" s="16" t="str">
        <f aca="false">IF(A104="","",COUNTIFS(Matrículas!$A$2:$A$201,A104,Matrículas!$E$2:$E$201,"Activa"))</f>
        <v/>
      </c>
    </row>
    <row r="105" customFormat="false" ht="15" hidden="false" customHeight="false" outlineLevel="0" collapsed="false">
      <c r="A105" s="16"/>
      <c r="B105" s="16"/>
      <c r="C105" s="16"/>
      <c r="D105" s="16"/>
      <c r="E105" s="16" t="str">
        <f aca="false">IF(A105="","",IF(COUNTIFS(Matrículas!$A$2:$A$201,A105,Matrículas!$E$2:$E$201,"Activa")&gt;0,"Activa",IF(COUNTIFS(Matrículas!$A$2:$A$201,A105,Matrículas!$E$2:$E$201,"Preinscrita")&gt;0,"Preinscrita",IF(COUNTIFS(Matrículas!$A$2:$A$201,A105,Matrículas!$E$2:$E$201,"Baja")&gt;0,"Baja","Sin matrícula"))))</f>
        <v/>
      </c>
      <c r="F105" s="16" t="str">
        <f aca="false">IF(A105="","",COUNTIFS(Matrículas!$A$2:$A$201,A105,Matrículas!$E$2:$E$201,"Activa"))</f>
        <v/>
      </c>
    </row>
    <row r="106" customFormat="false" ht="15" hidden="false" customHeight="false" outlineLevel="0" collapsed="false">
      <c r="A106" s="16"/>
      <c r="B106" s="16"/>
      <c r="C106" s="16"/>
      <c r="D106" s="16"/>
      <c r="E106" s="16" t="str">
        <f aca="false">IF(A106="","",IF(COUNTIFS(Matrículas!$A$2:$A$201,A106,Matrículas!$E$2:$E$201,"Activa")&gt;0,"Activa",IF(COUNTIFS(Matrículas!$A$2:$A$201,A106,Matrículas!$E$2:$E$201,"Preinscrita")&gt;0,"Preinscrita",IF(COUNTIFS(Matrículas!$A$2:$A$201,A106,Matrículas!$E$2:$E$201,"Baja")&gt;0,"Baja","Sin matrícula"))))</f>
        <v/>
      </c>
      <c r="F106" s="16" t="str">
        <f aca="false">IF(A106="","",COUNTIFS(Matrículas!$A$2:$A$201,A106,Matrículas!$E$2:$E$201,"Activa"))</f>
        <v/>
      </c>
    </row>
    <row r="107" customFormat="false" ht="15" hidden="false" customHeight="false" outlineLevel="0" collapsed="false">
      <c r="A107" s="16"/>
      <c r="B107" s="16"/>
      <c r="C107" s="16"/>
      <c r="D107" s="16"/>
      <c r="E107" s="16" t="str">
        <f aca="false">IF(A107="","",IF(COUNTIFS(Matrículas!$A$2:$A$201,A107,Matrículas!$E$2:$E$201,"Activa")&gt;0,"Activa",IF(COUNTIFS(Matrículas!$A$2:$A$201,A107,Matrículas!$E$2:$E$201,"Preinscrita")&gt;0,"Preinscrita",IF(COUNTIFS(Matrículas!$A$2:$A$201,A107,Matrículas!$E$2:$E$201,"Baja")&gt;0,"Baja","Sin matrícula"))))</f>
        <v/>
      </c>
      <c r="F107" s="16" t="str">
        <f aca="false">IF(A107="","",COUNTIFS(Matrículas!$A$2:$A$201,A107,Matrículas!$E$2:$E$201,"Activa"))</f>
        <v/>
      </c>
    </row>
    <row r="108" customFormat="false" ht="15" hidden="false" customHeight="false" outlineLevel="0" collapsed="false">
      <c r="A108" s="16"/>
      <c r="B108" s="16"/>
      <c r="C108" s="16"/>
      <c r="D108" s="16"/>
      <c r="E108" s="16" t="str">
        <f aca="false">IF(A108="","",IF(COUNTIFS(Matrículas!$A$2:$A$201,A108,Matrículas!$E$2:$E$201,"Activa")&gt;0,"Activa",IF(COUNTIFS(Matrículas!$A$2:$A$201,A108,Matrículas!$E$2:$E$201,"Preinscrita")&gt;0,"Preinscrita",IF(COUNTIFS(Matrículas!$A$2:$A$201,A108,Matrículas!$E$2:$E$201,"Baja")&gt;0,"Baja","Sin matrícula"))))</f>
        <v/>
      </c>
      <c r="F108" s="16" t="str">
        <f aca="false">IF(A108="","",COUNTIFS(Matrículas!$A$2:$A$201,A108,Matrículas!$E$2:$E$201,"Activa"))</f>
        <v/>
      </c>
    </row>
    <row r="109" customFormat="false" ht="15" hidden="false" customHeight="false" outlineLevel="0" collapsed="false">
      <c r="A109" s="16"/>
      <c r="B109" s="16"/>
      <c r="C109" s="16"/>
      <c r="D109" s="16"/>
      <c r="E109" s="16" t="str">
        <f aca="false">IF(A109="","",IF(COUNTIFS(Matrículas!$A$2:$A$201,A109,Matrículas!$E$2:$E$201,"Activa")&gt;0,"Activa",IF(COUNTIFS(Matrículas!$A$2:$A$201,A109,Matrículas!$E$2:$E$201,"Preinscrita")&gt;0,"Preinscrita",IF(COUNTIFS(Matrículas!$A$2:$A$201,A109,Matrículas!$E$2:$E$201,"Baja")&gt;0,"Baja","Sin matrícula"))))</f>
        <v/>
      </c>
      <c r="F109" s="16" t="str">
        <f aca="false">IF(A109="","",COUNTIFS(Matrículas!$A$2:$A$201,A109,Matrículas!$E$2:$E$201,"Activa"))</f>
        <v/>
      </c>
    </row>
    <row r="110" customFormat="false" ht="15" hidden="false" customHeight="false" outlineLevel="0" collapsed="false">
      <c r="A110" s="16"/>
      <c r="B110" s="16"/>
      <c r="C110" s="16"/>
      <c r="D110" s="16"/>
      <c r="E110" s="16" t="str">
        <f aca="false">IF(A110="","",IF(COUNTIFS(Matrículas!$A$2:$A$201,A110,Matrículas!$E$2:$E$201,"Activa")&gt;0,"Activa",IF(COUNTIFS(Matrículas!$A$2:$A$201,A110,Matrículas!$E$2:$E$201,"Preinscrita")&gt;0,"Preinscrita",IF(COUNTIFS(Matrículas!$A$2:$A$201,A110,Matrículas!$E$2:$E$201,"Baja")&gt;0,"Baja","Sin matrícula"))))</f>
        <v/>
      </c>
      <c r="F110" s="16" t="str">
        <f aca="false">IF(A110="","",COUNTIFS(Matrículas!$A$2:$A$201,A110,Matrículas!$E$2:$E$201,"Activa"))</f>
        <v/>
      </c>
    </row>
    <row r="111" customFormat="false" ht="15" hidden="false" customHeight="false" outlineLevel="0" collapsed="false">
      <c r="A111" s="16"/>
      <c r="B111" s="16"/>
      <c r="C111" s="16"/>
      <c r="D111" s="16"/>
      <c r="E111" s="16" t="str">
        <f aca="false">IF(A111="","",IF(COUNTIFS(Matrículas!$A$2:$A$201,A111,Matrículas!$E$2:$E$201,"Activa")&gt;0,"Activa",IF(COUNTIFS(Matrículas!$A$2:$A$201,A111,Matrículas!$E$2:$E$201,"Preinscrita")&gt;0,"Preinscrita",IF(COUNTIFS(Matrículas!$A$2:$A$201,A111,Matrículas!$E$2:$E$201,"Baja")&gt;0,"Baja","Sin matrícula"))))</f>
        <v/>
      </c>
      <c r="F111" s="16" t="str">
        <f aca="false">IF(A111="","",COUNTIFS(Matrículas!$A$2:$A$201,A111,Matrículas!$E$2:$E$201,"Activa"))</f>
        <v/>
      </c>
    </row>
    <row r="112" customFormat="false" ht="15" hidden="false" customHeight="false" outlineLevel="0" collapsed="false">
      <c r="A112" s="16"/>
      <c r="B112" s="16"/>
      <c r="C112" s="16"/>
      <c r="D112" s="16"/>
      <c r="E112" s="16" t="str">
        <f aca="false">IF(A112="","",IF(COUNTIFS(Matrículas!$A$2:$A$201,A112,Matrículas!$E$2:$E$201,"Activa")&gt;0,"Activa",IF(COUNTIFS(Matrículas!$A$2:$A$201,A112,Matrículas!$E$2:$E$201,"Preinscrita")&gt;0,"Preinscrita",IF(COUNTIFS(Matrículas!$A$2:$A$201,A112,Matrículas!$E$2:$E$201,"Baja")&gt;0,"Baja","Sin matrícula"))))</f>
        <v/>
      </c>
      <c r="F112" s="16" t="str">
        <f aca="false">IF(A112="","",COUNTIFS(Matrículas!$A$2:$A$201,A112,Matrículas!$E$2:$E$201,"Activa"))</f>
        <v/>
      </c>
    </row>
    <row r="113" customFormat="false" ht="15" hidden="false" customHeight="false" outlineLevel="0" collapsed="false">
      <c r="A113" s="16"/>
      <c r="B113" s="16"/>
      <c r="C113" s="16"/>
      <c r="D113" s="16"/>
      <c r="E113" s="16" t="str">
        <f aca="false">IF(A113="","",IF(COUNTIFS(Matrículas!$A$2:$A$201,A113,Matrículas!$E$2:$E$201,"Activa")&gt;0,"Activa",IF(COUNTIFS(Matrículas!$A$2:$A$201,A113,Matrículas!$E$2:$E$201,"Preinscrita")&gt;0,"Preinscrita",IF(COUNTIFS(Matrículas!$A$2:$A$201,A113,Matrículas!$E$2:$E$201,"Baja")&gt;0,"Baja","Sin matrícula"))))</f>
        <v/>
      </c>
      <c r="F113" s="16" t="str">
        <f aca="false">IF(A113="","",COUNTIFS(Matrículas!$A$2:$A$201,A113,Matrículas!$E$2:$E$201,"Activa"))</f>
        <v/>
      </c>
    </row>
    <row r="114" customFormat="false" ht="15" hidden="false" customHeight="false" outlineLevel="0" collapsed="false">
      <c r="A114" s="16"/>
      <c r="B114" s="16"/>
      <c r="C114" s="16"/>
      <c r="D114" s="16"/>
      <c r="E114" s="16" t="str">
        <f aca="false">IF(A114="","",IF(COUNTIFS(Matrículas!$A$2:$A$201,A114,Matrículas!$E$2:$E$201,"Activa")&gt;0,"Activa",IF(COUNTIFS(Matrículas!$A$2:$A$201,A114,Matrículas!$E$2:$E$201,"Preinscrita")&gt;0,"Preinscrita",IF(COUNTIFS(Matrículas!$A$2:$A$201,A114,Matrículas!$E$2:$E$201,"Baja")&gt;0,"Baja","Sin matrícula"))))</f>
        <v/>
      </c>
      <c r="F114" s="16" t="str">
        <f aca="false">IF(A114="","",COUNTIFS(Matrículas!$A$2:$A$201,A114,Matrículas!$E$2:$E$201,"Activa"))</f>
        <v/>
      </c>
    </row>
    <row r="115" customFormat="false" ht="15" hidden="false" customHeight="false" outlineLevel="0" collapsed="false">
      <c r="A115" s="16"/>
      <c r="B115" s="16"/>
      <c r="C115" s="16"/>
      <c r="D115" s="16"/>
      <c r="E115" s="16" t="str">
        <f aca="false">IF(A115="","",IF(COUNTIFS(Matrículas!$A$2:$A$201,A115,Matrículas!$E$2:$E$201,"Activa")&gt;0,"Activa",IF(COUNTIFS(Matrículas!$A$2:$A$201,A115,Matrículas!$E$2:$E$201,"Preinscrita")&gt;0,"Preinscrita",IF(COUNTIFS(Matrículas!$A$2:$A$201,A115,Matrículas!$E$2:$E$201,"Baja")&gt;0,"Baja","Sin matrícula"))))</f>
        <v/>
      </c>
      <c r="F115" s="16" t="str">
        <f aca="false">IF(A115="","",COUNTIFS(Matrículas!$A$2:$A$201,A115,Matrículas!$E$2:$E$201,"Activa"))</f>
        <v/>
      </c>
    </row>
    <row r="116" customFormat="false" ht="15" hidden="false" customHeight="false" outlineLevel="0" collapsed="false">
      <c r="A116" s="16"/>
      <c r="B116" s="16"/>
      <c r="C116" s="16"/>
      <c r="D116" s="16"/>
      <c r="E116" s="16" t="str">
        <f aca="false">IF(A116="","",IF(COUNTIFS(Matrículas!$A$2:$A$201,A116,Matrículas!$E$2:$E$201,"Activa")&gt;0,"Activa",IF(COUNTIFS(Matrículas!$A$2:$A$201,A116,Matrículas!$E$2:$E$201,"Preinscrita")&gt;0,"Preinscrita",IF(COUNTIFS(Matrículas!$A$2:$A$201,A116,Matrículas!$E$2:$E$201,"Baja")&gt;0,"Baja","Sin matrícula"))))</f>
        <v/>
      </c>
      <c r="F116" s="16" t="str">
        <f aca="false">IF(A116="","",COUNTIFS(Matrículas!$A$2:$A$201,A116,Matrículas!$E$2:$E$201,"Activa"))</f>
        <v/>
      </c>
    </row>
    <row r="117" customFormat="false" ht="15" hidden="false" customHeight="false" outlineLevel="0" collapsed="false">
      <c r="A117" s="16"/>
      <c r="B117" s="16"/>
      <c r="C117" s="16"/>
      <c r="D117" s="16"/>
      <c r="E117" s="16" t="str">
        <f aca="false">IF(A117="","",IF(COUNTIFS(Matrículas!$A$2:$A$201,A117,Matrículas!$E$2:$E$201,"Activa")&gt;0,"Activa",IF(COUNTIFS(Matrículas!$A$2:$A$201,A117,Matrículas!$E$2:$E$201,"Preinscrita")&gt;0,"Preinscrita",IF(COUNTIFS(Matrículas!$A$2:$A$201,A117,Matrículas!$E$2:$E$201,"Baja")&gt;0,"Baja","Sin matrícula"))))</f>
        <v/>
      </c>
      <c r="F117" s="16" t="str">
        <f aca="false">IF(A117="","",COUNTIFS(Matrículas!$A$2:$A$201,A117,Matrículas!$E$2:$E$201,"Activa"))</f>
        <v/>
      </c>
    </row>
    <row r="118" customFormat="false" ht="15" hidden="false" customHeight="false" outlineLevel="0" collapsed="false">
      <c r="A118" s="16"/>
      <c r="B118" s="16"/>
      <c r="C118" s="16"/>
      <c r="D118" s="16"/>
      <c r="E118" s="16" t="str">
        <f aca="false">IF(A118="","",IF(COUNTIFS(Matrículas!$A$2:$A$201,A118,Matrículas!$E$2:$E$201,"Activa")&gt;0,"Activa",IF(COUNTIFS(Matrículas!$A$2:$A$201,A118,Matrículas!$E$2:$E$201,"Preinscrita")&gt;0,"Preinscrita",IF(COUNTIFS(Matrículas!$A$2:$A$201,A118,Matrículas!$E$2:$E$201,"Baja")&gt;0,"Baja","Sin matrícula"))))</f>
        <v/>
      </c>
      <c r="F118" s="16" t="str">
        <f aca="false">IF(A118="","",COUNTIFS(Matrículas!$A$2:$A$201,A118,Matrículas!$E$2:$E$201,"Activa"))</f>
        <v/>
      </c>
    </row>
    <row r="119" customFormat="false" ht="15" hidden="false" customHeight="false" outlineLevel="0" collapsed="false">
      <c r="A119" s="16"/>
      <c r="B119" s="16"/>
      <c r="C119" s="16"/>
      <c r="D119" s="16"/>
      <c r="E119" s="16" t="str">
        <f aca="false">IF(A119="","",IF(COUNTIFS(Matrículas!$A$2:$A$201,A119,Matrículas!$E$2:$E$201,"Activa")&gt;0,"Activa",IF(COUNTIFS(Matrículas!$A$2:$A$201,A119,Matrículas!$E$2:$E$201,"Preinscrita")&gt;0,"Preinscrita",IF(COUNTIFS(Matrículas!$A$2:$A$201,A119,Matrículas!$E$2:$E$201,"Baja")&gt;0,"Baja","Sin matrícula"))))</f>
        <v/>
      </c>
      <c r="F119" s="16" t="str">
        <f aca="false">IF(A119="","",COUNTIFS(Matrículas!$A$2:$A$201,A119,Matrículas!$E$2:$E$201,"Activa"))</f>
        <v/>
      </c>
    </row>
    <row r="120" customFormat="false" ht="15" hidden="false" customHeight="false" outlineLevel="0" collapsed="false">
      <c r="A120" s="16"/>
      <c r="B120" s="16"/>
      <c r="C120" s="16"/>
      <c r="D120" s="16"/>
      <c r="E120" s="16" t="str">
        <f aca="false">IF(A120="","",IF(COUNTIFS(Matrículas!$A$2:$A$201,A120,Matrículas!$E$2:$E$201,"Activa")&gt;0,"Activa",IF(COUNTIFS(Matrículas!$A$2:$A$201,A120,Matrículas!$E$2:$E$201,"Preinscrita")&gt;0,"Preinscrita",IF(COUNTIFS(Matrículas!$A$2:$A$201,A120,Matrículas!$E$2:$E$201,"Baja")&gt;0,"Baja","Sin matrícula"))))</f>
        <v/>
      </c>
      <c r="F120" s="16" t="str">
        <f aca="false">IF(A120="","",COUNTIFS(Matrículas!$A$2:$A$201,A120,Matrículas!$E$2:$E$201,"Activa"))</f>
        <v/>
      </c>
    </row>
    <row r="121" customFormat="false" ht="15" hidden="false" customHeight="false" outlineLevel="0" collapsed="false">
      <c r="A121" s="16"/>
      <c r="B121" s="16"/>
      <c r="C121" s="16"/>
      <c r="D121" s="16"/>
      <c r="E121" s="16" t="str">
        <f aca="false">IF(A121="","",IF(COUNTIFS(Matrículas!$A$2:$A$201,A121,Matrículas!$E$2:$E$201,"Activa")&gt;0,"Activa",IF(COUNTIFS(Matrículas!$A$2:$A$201,A121,Matrículas!$E$2:$E$201,"Preinscrita")&gt;0,"Preinscrita",IF(COUNTIFS(Matrículas!$A$2:$A$201,A121,Matrículas!$E$2:$E$201,"Baja")&gt;0,"Baja","Sin matrícula"))))</f>
        <v/>
      </c>
      <c r="F121" s="16" t="str">
        <f aca="false">IF(A121="","",COUNTIFS(Matrículas!$A$2:$A$201,A121,Matrículas!$E$2:$E$201,"Activa"))</f>
        <v/>
      </c>
    </row>
    <row r="122" customFormat="false" ht="15" hidden="false" customHeight="false" outlineLevel="0" collapsed="false">
      <c r="A122" s="16"/>
      <c r="B122" s="16"/>
      <c r="C122" s="16"/>
      <c r="D122" s="16"/>
      <c r="E122" s="16" t="str">
        <f aca="false">IF(A122="","",IF(COUNTIFS(Matrículas!$A$2:$A$201,A122,Matrículas!$E$2:$E$201,"Activa")&gt;0,"Activa",IF(COUNTIFS(Matrículas!$A$2:$A$201,A122,Matrículas!$E$2:$E$201,"Preinscrita")&gt;0,"Preinscrita",IF(COUNTIFS(Matrículas!$A$2:$A$201,A122,Matrículas!$E$2:$E$201,"Baja")&gt;0,"Baja","Sin matrícula"))))</f>
        <v/>
      </c>
      <c r="F122" s="16" t="str">
        <f aca="false">IF(A122="","",COUNTIFS(Matrículas!$A$2:$A$201,A122,Matrículas!$E$2:$E$201,"Activa"))</f>
        <v/>
      </c>
    </row>
    <row r="123" customFormat="false" ht="15" hidden="false" customHeight="false" outlineLevel="0" collapsed="false">
      <c r="A123" s="16"/>
      <c r="B123" s="16"/>
      <c r="C123" s="16"/>
      <c r="D123" s="16"/>
      <c r="E123" s="16" t="str">
        <f aca="false">IF(A123="","",IF(COUNTIFS(Matrículas!$A$2:$A$201,A123,Matrículas!$E$2:$E$201,"Activa")&gt;0,"Activa",IF(COUNTIFS(Matrículas!$A$2:$A$201,A123,Matrículas!$E$2:$E$201,"Preinscrita")&gt;0,"Preinscrita",IF(COUNTIFS(Matrículas!$A$2:$A$201,A123,Matrículas!$E$2:$E$201,"Baja")&gt;0,"Baja","Sin matrícula"))))</f>
        <v/>
      </c>
      <c r="F123" s="16" t="str">
        <f aca="false">IF(A123="","",COUNTIFS(Matrículas!$A$2:$A$201,A123,Matrículas!$E$2:$E$201,"Activa"))</f>
        <v/>
      </c>
    </row>
    <row r="124" customFormat="false" ht="15" hidden="false" customHeight="false" outlineLevel="0" collapsed="false">
      <c r="A124" s="16"/>
      <c r="B124" s="16"/>
      <c r="C124" s="16"/>
      <c r="D124" s="16"/>
      <c r="E124" s="16" t="str">
        <f aca="false">IF(A124="","",IF(COUNTIFS(Matrículas!$A$2:$A$201,A124,Matrículas!$E$2:$E$201,"Activa")&gt;0,"Activa",IF(COUNTIFS(Matrículas!$A$2:$A$201,A124,Matrículas!$E$2:$E$201,"Preinscrita")&gt;0,"Preinscrita",IF(COUNTIFS(Matrículas!$A$2:$A$201,A124,Matrículas!$E$2:$E$201,"Baja")&gt;0,"Baja","Sin matrícula"))))</f>
        <v/>
      </c>
      <c r="F124" s="16" t="str">
        <f aca="false">IF(A124="","",COUNTIFS(Matrículas!$A$2:$A$201,A124,Matrículas!$E$2:$E$201,"Activa"))</f>
        <v/>
      </c>
    </row>
    <row r="125" customFormat="false" ht="15" hidden="false" customHeight="false" outlineLevel="0" collapsed="false">
      <c r="A125" s="16"/>
      <c r="B125" s="16"/>
      <c r="C125" s="16"/>
      <c r="D125" s="16"/>
      <c r="E125" s="16" t="str">
        <f aca="false">IF(A125="","",IF(COUNTIFS(Matrículas!$A$2:$A$201,A125,Matrículas!$E$2:$E$201,"Activa")&gt;0,"Activa",IF(COUNTIFS(Matrículas!$A$2:$A$201,A125,Matrículas!$E$2:$E$201,"Preinscrita")&gt;0,"Preinscrita",IF(COUNTIFS(Matrículas!$A$2:$A$201,A125,Matrículas!$E$2:$E$201,"Baja")&gt;0,"Baja","Sin matrícula"))))</f>
        <v/>
      </c>
      <c r="F125" s="16" t="str">
        <f aca="false">IF(A125="","",COUNTIFS(Matrículas!$A$2:$A$201,A125,Matrículas!$E$2:$E$201,"Activa"))</f>
        <v/>
      </c>
    </row>
    <row r="126" customFormat="false" ht="15" hidden="false" customHeight="false" outlineLevel="0" collapsed="false">
      <c r="A126" s="16"/>
      <c r="B126" s="16"/>
      <c r="C126" s="16"/>
      <c r="D126" s="16"/>
      <c r="E126" s="16" t="str">
        <f aca="false">IF(A126="","",IF(COUNTIFS(Matrículas!$A$2:$A$201,A126,Matrículas!$E$2:$E$201,"Activa")&gt;0,"Activa",IF(COUNTIFS(Matrículas!$A$2:$A$201,A126,Matrículas!$E$2:$E$201,"Preinscrita")&gt;0,"Preinscrita",IF(COUNTIFS(Matrículas!$A$2:$A$201,A126,Matrículas!$E$2:$E$201,"Baja")&gt;0,"Baja","Sin matrícula"))))</f>
        <v/>
      </c>
      <c r="F126" s="16" t="str">
        <f aca="false">IF(A126="","",COUNTIFS(Matrículas!$A$2:$A$201,A126,Matrículas!$E$2:$E$201,"Activa"))</f>
        <v/>
      </c>
    </row>
    <row r="127" customFormat="false" ht="15" hidden="false" customHeight="false" outlineLevel="0" collapsed="false">
      <c r="A127" s="16"/>
      <c r="B127" s="16"/>
      <c r="C127" s="16"/>
      <c r="D127" s="16"/>
      <c r="E127" s="16" t="str">
        <f aca="false">IF(A127="","",IF(COUNTIFS(Matrículas!$A$2:$A$201,A127,Matrículas!$E$2:$E$201,"Activa")&gt;0,"Activa",IF(COUNTIFS(Matrículas!$A$2:$A$201,A127,Matrículas!$E$2:$E$201,"Preinscrita")&gt;0,"Preinscrita",IF(COUNTIFS(Matrículas!$A$2:$A$201,A127,Matrículas!$E$2:$E$201,"Baja")&gt;0,"Baja","Sin matrícula"))))</f>
        <v/>
      </c>
      <c r="F127" s="16" t="str">
        <f aca="false">IF(A127="","",COUNTIFS(Matrículas!$A$2:$A$201,A127,Matrículas!$E$2:$E$201,"Activa"))</f>
        <v/>
      </c>
    </row>
    <row r="128" customFormat="false" ht="15" hidden="false" customHeight="false" outlineLevel="0" collapsed="false">
      <c r="A128" s="16"/>
      <c r="B128" s="16"/>
      <c r="C128" s="16"/>
      <c r="D128" s="16"/>
      <c r="E128" s="16" t="str">
        <f aca="false">IF(A128="","",IF(COUNTIFS(Matrículas!$A$2:$A$201,A128,Matrículas!$E$2:$E$201,"Activa")&gt;0,"Activa",IF(COUNTIFS(Matrículas!$A$2:$A$201,A128,Matrículas!$E$2:$E$201,"Preinscrita")&gt;0,"Preinscrita",IF(COUNTIFS(Matrículas!$A$2:$A$201,A128,Matrículas!$E$2:$E$201,"Baja")&gt;0,"Baja","Sin matrícula"))))</f>
        <v/>
      </c>
      <c r="F128" s="16" t="str">
        <f aca="false">IF(A128="","",COUNTIFS(Matrículas!$A$2:$A$201,A128,Matrículas!$E$2:$E$201,"Activa"))</f>
        <v/>
      </c>
    </row>
    <row r="129" customFormat="false" ht="15" hidden="false" customHeight="false" outlineLevel="0" collapsed="false">
      <c r="A129" s="16"/>
      <c r="B129" s="16"/>
      <c r="C129" s="16"/>
      <c r="D129" s="16"/>
      <c r="E129" s="16" t="str">
        <f aca="false">IF(A129="","",IF(COUNTIFS(Matrículas!$A$2:$A$201,A129,Matrículas!$E$2:$E$201,"Activa")&gt;0,"Activa",IF(COUNTIFS(Matrículas!$A$2:$A$201,A129,Matrículas!$E$2:$E$201,"Preinscrita")&gt;0,"Preinscrita",IF(COUNTIFS(Matrículas!$A$2:$A$201,A129,Matrículas!$E$2:$E$201,"Baja")&gt;0,"Baja","Sin matrícula"))))</f>
        <v/>
      </c>
      <c r="F129" s="16" t="str">
        <f aca="false">IF(A129="","",COUNTIFS(Matrículas!$A$2:$A$201,A129,Matrículas!$E$2:$E$201,"Activa"))</f>
        <v/>
      </c>
    </row>
    <row r="130" customFormat="false" ht="15" hidden="false" customHeight="false" outlineLevel="0" collapsed="false">
      <c r="A130" s="16"/>
      <c r="B130" s="16"/>
      <c r="C130" s="16"/>
      <c r="D130" s="16"/>
      <c r="E130" s="16" t="str">
        <f aca="false">IF(A130="","",IF(COUNTIFS(Matrículas!$A$2:$A$201,A130,Matrículas!$E$2:$E$201,"Activa")&gt;0,"Activa",IF(COUNTIFS(Matrículas!$A$2:$A$201,A130,Matrículas!$E$2:$E$201,"Preinscrita")&gt;0,"Preinscrita",IF(COUNTIFS(Matrículas!$A$2:$A$201,A130,Matrículas!$E$2:$E$201,"Baja")&gt;0,"Baja","Sin matrícula"))))</f>
        <v/>
      </c>
      <c r="F130" s="16" t="str">
        <f aca="false">IF(A130="","",COUNTIFS(Matrículas!$A$2:$A$201,A130,Matrículas!$E$2:$E$201,"Activa"))</f>
        <v/>
      </c>
    </row>
    <row r="131" customFormat="false" ht="15" hidden="false" customHeight="false" outlineLevel="0" collapsed="false">
      <c r="A131" s="16"/>
      <c r="B131" s="16"/>
      <c r="C131" s="16"/>
      <c r="D131" s="16"/>
      <c r="E131" s="16" t="str">
        <f aca="false">IF(A131="","",IF(COUNTIFS(Matrículas!$A$2:$A$201,A131,Matrículas!$E$2:$E$201,"Activa")&gt;0,"Activa",IF(COUNTIFS(Matrículas!$A$2:$A$201,A131,Matrículas!$E$2:$E$201,"Preinscrita")&gt;0,"Preinscrita",IF(COUNTIFS(Matrículas!$A$2:$A$201,A131,Matrículas!$E$2:$E$201,"Baja")&gt;0,"Baja","Sin matrícula"))))</f>
        <v/>
      </c>
      <c r="F131" s="16" t="str">
        <f aca="false">IF(A131="","",COUNTIFS(Matrículas!$A$2:$A$201,A131,Matrículas!$E$2:$E$201,"Activa"))</f>
        <v/>
      </c>
    </row>
    <row r="132" customFormat="false" ht="15" hidden="false" customHeight="false" outlineLevel="0" collapsed="false">
      <c r="A132" s="16"/>
      <c r="B132" s="16"/>
      <c r="C132" s="16"/>
      <c r="D132" s="16"/>
      <c r="E132" s="16" t="str">
        <f aca="false">IF(A132="","",IF(COUNTIFS(Matrículas!$A$2:$A$201,A132,Matrículas!$E$2:$E$201,"Activa")&gt;0,"Activa",IF(COUNTIFS(Matrículas!$A$2:$A$201,A132,Matrículas!$E$2:$E$201,"Preinscrita")&gt;0,"Preinscrita",IF(COUNTIFS(Matrículas!$A$2:$A$201,A132,Matrículas!$E$2:$E$201,"Baja")&gt;0,"Baja","Sin matrícula"))))</f>
        <v/>
      </c>
      <c r="F132" s="16" t="str">
        <f aca="false">IF(A132="","",COUNTIFS(Matrículas!$A$2:$A$201,A132,Matrículas!$E$2:$E$201,"Activa"))</f>
        <v/>
      </c>
    </row>
    <row r="133" customFormat="false" ht="15" hidden="false" customHeight="false" outlineLevel="0" collapsed="false">
      <c r="A133" s="16"/>
      <c r="B133" s="16"/>
      <c r="C133" s="16"/>
      <c r="D133" s="16"/>
      <c r="E133" s="16" t="str">
        <f aca="false">IF(A133="","",IF(COUNTIFS(Matrículas!$A$2:$A$201,A133,Matrículas!$E$2:$E$201,"Activa")&gt;0,"Activa",IF(COUNTIFS(Matrículas!$A$2:$A$201,A133,Matrículas!$E$2:$E$201,"Preinscrita")&gt;0,"Preinscrita",IF(COUNTIFS(Matrículas!$A$2:$A$201,A133,Matrículas!$E$2:$E$201,"Baja")&gt;0,"Baja","Sin matrícula"))))</f>
        <v/>
      </c>
      <c r="F133" s="16" t="str">
        <f aca="false">IF(A133="","",COUNTIFS(Matrículas!$A$2:$A$201,A133,Matrículas!$E$2:$E$201,"Activa"))</f>
        <v/>
      </c>
    </row>
    <row r="134" customFormat="false" ht="15" hidden="false" customHeight="false" outlineLevel="0" collapsed="false">
      <c r="A134" s="16"/>
      <c r="B134" s="16"/>
      <c r="C134" s="16"/>
      <c r="D134" s="16"/>
      <c r="E134" s="16" t="str">
        <f aca="false">IF(A134="","",IF(COUNTIFS(Matrículas!$A$2:$A$201,A134,Matrículas!$E$2:$E$201,"Activa")&gt;0,"Activa",IF(COUNTIFS(Matrículas!$A$2:$A$201,A134,Matrículas!$E$2:$E$201,"Preinscrita")&gt;0,"Preinscrita",IF(COUNTIFS(Matrículas!$A$2:$A$201,A134,Matrículas!$E$2:$E$201,"Baja")&gt;0,"Baja","Sin matrícula"))))</f>
        <v/>
      </c>
      <c r="F134" s="16" t="str">
        <f aca="false">IF(A134="","",COUNTIFS(Matrículas!$A$2:$A$201,A134,Matrículas!$E$2:$E$201,"Activa"))</f>
        <v/>
      </c>
    </row>
    <row r="135" customFormat="false" ht="15" hidden="false" customHeight="false" outlineLevel="0" collapsed="false">
      <c r="A135" s="16"/>
      <c r="B135" s="16"/>
      <c r="C135" s="16"/>
      <c r="D135" s="16"/>
      <c r="E135" s="16" t="str">
        <f aca="false">IF(A135="","",IF(COUNTIFS(Matrículas!$A$2:$A$201,A135,Matrículas!$E$2:$E$201,"Activa")&gt;0,"Activa",IF(COUNTIFS(Matrículas!$A$2:$A$201,A135,Matrículas!$E$2:$E$201,"Preinscrita")&gt;0,"Preinscrita",IF(COUNTIFS(Matrículas!$A$2:$A$201,A135,Matrículas!$E$2:$E$201,"Baja")&gt;0,"Baja","Sin matrícula"))))</f>
        <v/>
      </c>
      <c r="F135" s="16" t="str">
        <f aca="false">IF(A135="","",COUNTIFS(Matrículas!$A$2:$A$201,A135,Matrículas!$E$2:$E$201,"Activa"))</f>
        <v/>
      </c>
    </row>
    <row r="136" customFormat="false" ht="15" hidden="false" customHeight="false" outlineLevel="0" collapsed="false">
      <c r="A136" s="16"/>
      <c r="B136" s="16"/>
      <c r="C136" s="16"/>
      <c r="D136" s="16"/>
      <c r="E136" s="16" t="str">
        <f aca="false">IF(A136="","",IF(COUNTIFS(Matrículas!$A$2:$A$201,A136,Matrículas!$E$2:$E$201,"Activa")&gt;0,"Activa",IF(COUNTIFS(Matrículas!$A$2:$A$201,A136,Matrículas!$E$2:$E$201,"Preinscrita")&gt;0,"Preinscrita",IF(COUNTIFS(Matrículas!$A$2:$A$201,A136,Matrículas!$E$2:$E$201,"Baja")&gt;0,"Baja","Sin matrícula"))))</f>
        <v/>
      </c>
      <c r="F136" s="16" t="str">
        <f aca="false">IF(A136="","",COUNTIFS(Matrículas!$A$2:$A$201,A136,Matrículas!$E$2:$E$201,"Activa"))</f>
        <v/>
      </c>
    </row>
    <row r="137" customFormat="false" ht="15" hidden="false" customHeight="false" outlineLevel="0" collapsed="false">
      <c r="A137" s="16"/>
      <c r="B137" s="16"/>
      <c r="C137" s="16"/>
      <c r="D137" s="16"/>
      <c r="E137" s="16" t="str">
        <f aca="false">IF(A137="","",IF(COUNTIFS(Matrículas!$A$2:$A$201,A137,Matrículas!$E$2:$E$201,"Activa")&gt;0,"Activa",IF(COUNTIFS(Matrículas!$A$2:$A$201,A137,Matrículas!$E$2:$E$201,"Preinscrita")&gt;0,"Preinscrita",IF(COUNTIFS(Matrículas!$A$2:$A$201,A137,Matrículas!$E$2:$E$201,"Baja")&gt;0,"Baja","Sin matrícula"))))</f>
        <v/>
      </c>
      <c r="F137" s="16" t="str">
        <f aca="false">IF(A137="","",COUNTIFS(Matrículas!$A$2:$A$201,A137,Matrículas!$E$2:$E$201,"Activa"))</f>
        <v/>
      </c>
    </row>
    <row r="138" customFormat="false" ht="15" hidden="false" customHeight="false" outlineLevel="0" collapsed="false">
      <c r="A138" s="16"/>
      <c r="B138" s="16"/>
      <c r="C138" s="16"/>
      <c r="D138" s="16"/>
      <c r="E138" s="16" t="str">
        <f aca="false">IF(A138="","",IF(COUNTIFS(Matrículas!$A$2:$A$201,A138,Matrículas!$E$2:$E$201,"Activa")&gt;0,"Activa",IF(COUNTIFS(Matrículas!$A$2:$A$201,A138,Matrículas!$E$2:$E$201,"Preinscrita")&gt;0,"Preinscrita",IF(COUNTIFS(Matrículas!$A$2:$A$201,A138,Matrículas!$E$2:$E$201,"Baja")&gt;0,"Baja","Sin matrícula"))))</f>
        <v/>
      </c>
      <c r="F138" s="16" t="str">
        <f aca="false">IF(A138="","",COUNTIFS(Matrículas!$A$2:$A$201,A138,Matrículas!$E$2:$E$201,"Activa"))</f>
        <v/>
      </c>
    </row>
    <row r="139" customFormat="false" ht="15" hidden="false" customHeight="false" outlineLevel="0" collapsed="false">
      <c r="A139" s="16"/>
      <c r="B139" s="16"/>
      <c r="C139" s="16"/>
      <c r="D139" s="16"/>
      <c r="E139" s="16" t="str">
        <f aca="false">IF(A139="","",IF(COUNTIFS(Matrículas!$A$2:$A$201,A139,Matrículas!$E$2:$E$201,"Activa")&gt;0,"Activa",IF(COUNTIFS(Matrículas!$A$2:$A$201,A139,Matrículas!$E$2:$E$201,"Preinscrita")&gt;0,"Preinscrita",IF(COUNTIFS(Matrículas!$A$2:$A$201,A139,Matrículas!$E$2:$E$201,"Baja")&gt;0,"Baja","Sin matrícula"))))</f>
        <v/>
      </c>
      <c r="F139" s="16" t="str">
        <f aca="false">IF(A139="","",COUNTIFS(Matrículas!$A$2:$A$201,A139,Matrículas!$E$2:$E$201,"Activa"))</f>
        <v/>
      </c>
    </row>
    <row r="140" customFormat="false" ht="15" hidden="false" customHeight="false" outlineLevel="0" collapsed="false">
      <c r="A140" s="16"/>
      <c r="B140" s="16"/>
      <c r="C140" s="16"/>
      <c r="D140" s="16"/>
      <c r="E140" s="16" t="str">
        <f aca="false">IF(A140="","",IF(COUNTIFS(Matrículas!$A$2:$A$201,A140,Matrículas!$E$2:$E$201,"Activa")&gt;0,"Activa",IF(COUNTIFS(Matrículas!$A$2:$A$201,A140,Matrículas!$E$2:$E$201,"Preinscrita")&gt;0,"Preinscrita",IF(COUNTIFS(Matrículas!$A$2:$A$201,A140,Matrículas!$E$2:$E$201,"Baja")&gt;0,"Baja","Sin matrícula"))))</f>
        <v/>
      </c>
      <c r="F140" s="16" t="str">
        <f aca="false">IF(A140="","",COUNTIFS(Matrículas!$A$2:$A$201,A140,Matrículas!$E$2:$E$201,"Activa"))</f>
        <v/>
      </c>
    </row>
    <row r="141" customFormat="false" ht="15" hidden="false" customHeight="false" outlineLevel="0" collapsed="false">
      <c r="A141" s="16"/>
      <c r="B141" s="16"/>
      <c r="C141" s="16"/>
      <c r="D141" s="16"/>
      <c r="E141" s="16" t="str">
        <f aca="false">IF(A141="","",IF(COUNTIFS(Matrículas!$A$2:$A$201,A141,Matrículas!$E$2:$E$201,"Activa")&gt;0,"Activa",IF(COUNTIFS(Matrículas!$A$2:$A$201,A141,Matrículas!$E$2:$E$201,"Preinscrita")&gt;0,"Preinscrita",IF(COUNTIFS(Matrículas!$A$2:$A$201,A141,Matrículas!$E$2:$E$201,"Baja")&gt;0,"Baja","Sin matrícula"))))</f>
        <v/>
      </c>
      <c r="F141" s="16" t="str">
        <f aca="false">IF(A141="","",COUNTIFS(Matrículas!$A$2:$A$201,A141,Matrículas!$E$2:$E$201,"Activa"))</f>
        <v/>
      </c>
    </row>
    <row r="142" customFormat="false" ht="15" hidden="false" customHeight="false" outlineLevel="0" collapsed="false">
      <c r="A142" s="16"/>
      <c r="B142" s="16"/>
      <c r="C142" s="16"/>
      <c r="D142" s="16"/>
      <c r="E142" s="16" t="str">
        <f aca="false">IF(A142="","",IF(COUNTIFS(Matrículas!$A$2:$A$201,A142,Matrículas!$E$2:$E$201,"Activa")&gt;0,"Activa",IF(COUNTIFS(Matrículas!$A$2:$A$201,A142,Matrículas!$E$2:$E$201,"Preinscrita")&gt;0,"Preinscrita",IF(COUNTIFS(Matrículas!$A$2:$A$201,A142,Matrículas!$E$2:$E$201,"Baja")&gt;0,"Baja","Sin matrícula"))))</f>
        <v/>
      </c>
      <c r="F142" s="16" t="str">
        <f aca="false">IF(A142="","",COUNTIFS(Matrículas!$A$2:$A$201,A142,Matrículas!$E$2:$E$201,"Activa"))</f>
        <v/>
      </c>
    </row>
    <row r="143" customFormat="false" ht="15" hidden="false" customHeight="false" outlineLevel="0" collapsed="false">
      <c r="A143" s="16"/>
      <c r="B143" s="16"/>
      <c r="C143" s="16"/>
      <c r="D143" s="16"/>
      <c r="E143" s="16" t="str">
        <f aca="false">IF(A143="","",IF(COUNTIFS(Matrículas!$A$2:$A$201,A143,Matrículas!$E$2:$E$201,"Activa")&gt;0,"Activa",IF(COUNTIFS(Matrículas!$A$2:$A$201,A143,Matrículas!$E$2:$E$201,"Preinscrita")&gt;0,"Preinscrita",IF(COUNTIFS(Matrículas!$A$2:$A$201,A143,Matrículas!$E$2:$E$201,"Baja")&gt;0,"Baja","Sin matrícula"))))</f>
        <v/>
      </c>
      <c r="F143" s="16" t="str">
        <f aca="false">IF(A143="","",COUNTIFS(Matrículas!$A$2:$A$201,A143,Matrículas!$E$2:$E$201,"Activa"))</f>
        <v/>
      </c>
    </row>
    <row r="144" customFormat="false" ht="15" hidden="false" customHeight="false" outlineLevel="0" collapsed="false">
      <c r="A144" s="16"/>
      <c r="B144" s="16"/>
      <c r="C144" s="16"/>
      <c r="D144" s="16"/>
      <c r="E144" s="16" t="str">
        <f aca="false">IF(A144="","",IF(COUNTIFS(Matrículas!$A$2:$A$201,A144,Matrículas!$E$2:$E$201,"Activa")&gt;0,"Activa",IF(COUNTIFS(Matrículas!$A$2:$A$201,A144,Matrículas!$E$2:$E$201,"Preinscrita")&gt;0,"Preinscrita",IF(COUNTIFS(Matrículas!$A$2:$A$201,A144,Matrículas!$E$2:$E$201,"Baja")&gt;0,"Baja","Sin matrícula"))))</f>
        <v/>
      </c>
      <c r="F144" s="16" t="str">
        <f aca="false">IF(A144="","",COUNTIFS(Matrículas!$A$2:$A$201,A144,Matrículas!$E$2:$E$201,"Activa"))</f>
        <v/>
      </c>
    </row>
    <row r="145" customFormat="false" ht="15" hidden="false" customHeight="false" outlineLevel="0" collapsed="false">
      <c r="A145" s="16"/>
      <c r="B145" s="16"/>
      <c r="C145" s="16"/>
      <c r="D145" s="16"/>
      <c r="E145" s="16" t="str">
        <f aca="false">IF(A145="","",IF(COUNTIFS(Matrículas!$A$2:$A$201,A145,Matrículas!$E$2:$E$201,"Activa")&gt;0,"Activa",IF(COUNTIFS(Matrículas!$A$2:$A$201,A145,Matrículas!$E$2:$E$201,"Preinscrita")&gt;0,"Preinscrita",IF(COUNTIFS(Matrículas!$A$2:$A$201,A145,Matrículas!$E$2:$E$201,"Baja")&gt;0,"Baja","Sin matrícula"))))</f>
        <v/>
      </c>
      <c r="F145" s="16" t="str">
        <f aca="false">IF(A145="","",COUNTIFS(Matrículas!$A$2:$A$201,A145,Matrículas!$E$2:$E$201,"Activa"))</f>
        <v/>
      </c>
    </row>
    <row r="146" customFormat="false" ht="15" hidden="false" customHeight="false" outlineLevel="0" collapsed="false">
      <c r="A146" s="16"/>
      <c r="B146" s="16"/>
      <c r="C146" s="16"/>
      <c r="D146" s="16"/>
      <c r="E146" s="16" t="str">
        <f aca="false">IF(A146="","",IF(COUNTIFS(Matrículas!$A$2:$A$201,A146,Matrículas!$E$2:$E$201,"Activa")&gt;0,"Activa",IF(COUNTIFS(Matrículas!$A$2:$A$201,A146,Matrículas!$E$2:$E$201,"Preinscrita")&gt;0,"Preinscrita",IF(COUNTIFS(Matrículas!$A$2:$A$201,A146,Matrículas!$E$2:$E$201,"Baja")&gt;0,"Baja","Sin matrícula"))))</f>
        <v/>
      </c>
      <c r="F146" s="16" t="str">
        <f aca="false">IF(A146="","",COUNTIFS(Matrículas!$A$2:$A$201,A146,Matrículas!$E$2:$E$201,"Activa"))</f>
        <v/>
      </c>
    </row>
    <row r="147" customFormat="false" ht="15" hidden="false" customHeight="false" outlineLevel="0" collapsed="false">
      <c r="A147" s="16"/>
      <c r="B147" s="16"/>
      <c r="C147" s="16"/>
      <c r="D147" s="16"/>
      <c r="E147" s="16" t="str">
        <f aca="false">IF(A147="","",IF(COUNTIFS(Matrículas!$A$2:$A$201,A147,Matrículas!$E$2:$E$201,"Activa")&gt;0,"Activa",IF(COUNTIFS(Matrículas!$A$2:$A$201,A147,Matrículas!$E$2:$E$201,"Preinscrita")&gt;0,"Preinscrita",IF(COUNTIFS(Matrículas!$A$2:$A$201,A147,Matrículas!$E$2:$E$201,"Baja")&gt;0,"Baja","Sin matrícula"))))</f>
        <v/>
      </c>
      <c r="F147" s="16" t="str">
        <f aca="false">IF(A147="","",COUNTIFS(Matrículas!$A$2:$A$201,A147,Matrículas!$E$2:$E$201,"Activa"))</f>
        <v/>
      </c>
    </row>
    <row r="148" customFormat="false" ht="15" hidden="false" customHeight="false" outlineLevel="0" collapsed="false">
      <c r="A148" s="16"/>
      <c r="B148" s="16"/>
      <c r="C148" s="16"/>
      <c r="D148" s="16"/>
      <c r="E148" s="16" t="str">
        <f aca="false">IF(A148="","",IF(COUNTIFS(Matrículas!$A$2:$A$201,A148,Matrículas!$E$2:$E$201,"Activa")&gt;0,"Activa",IF(COUNTIFS(Matrículas!$A$2:$A$201,A148,Matrículas!$E$2:$E$201,"Preinscrita")&gt;0,"Preinscrita",IF(COUNTIFS(Matrículas!$A$2:$A$201,A148,Matrículas!$E$2:$E$201,"Baja")&gt;0,"Baja","Sin matrícula"))))</f>
        <v/>
      </c>
      <c r="F148" s="16" t="str">
        <f aca="false">IF(A148="","",COUNTIFS(Matrículas!$A$2:$A$201,A148,Matrículas!$E$2:$E$201,"Activa"))</f>
        <v/>
      </c>
    </row>
    <row r="149" customFormat="false" ht="15" hidden="false" customHeight="false" outlineLevel="0" collapsed="false">
      <c r="A149" s="16"/>
      <c r="B149" s="16"/>
      <c r="C149" s="16"/>
      <c r="D149" s="16"/>
      <c r="E149" s="16" t="str">
        <f aca="false">IF(A149="","",IF(COUNTIFS(Matrículas!$A$2:$A$201,A149,Matrículas!$E$2:$E$201,"Activa")&gt;0,"Activa",IF(COUNTIFS(Matrículas!$A$2:$A$201,A149,Matrículas!$E$2:$E$201,"Preinscrita")&gt;0,"Preinscrita",IF(COUNTIFS(Matrículas!$A$2:$A$201,A149,Matrículas!$E$2:$E$201,"Baja")&gt;0,"Baja","Sin matrícula"))))</f>
        <v/>
      </c>
      <c r="F149" s="16" t="str">
        <f aca="false">IF(A149="","",COUNTIFS(Matrículas!$A$2:$A$201,A149,Matrículas!$E$2:$E$201,"Activa"))</f>
        <v/>
      </c>
    </row>
    <row r="150" customFormat="false" ht="15" hidden="false" customHeight="false" outlineLevel="0" collapsed="false">
      <c r="A150" s="16"/>
      <c r="B150" s="16"/>
      <c r="C150" s="16"/>
      <c r="D150" s="16"/>
      <c r="E150" s="16" t="str">
        <f aca="false">IF(A150="","",IF(COUNTIFS(Matrículas!$A$2:$A$201,A150,Matrículas!$E$2:$E$201,"Activa")&gt;0,"Activa",IF(COUNTIFS(Matrículas!$A$2:$A$201,A150,Matrículas!$E$2:$E$201,"Preinscrita")&gt;0,"Preinscrita",IF(COUNTIFS(Matrículas!$A$2:$A$201,A150,Matrículas!$E$2:$E$201,"Baja")&gt;0,"Baja","Sin matrícula"))))</f>
        <v/>
      </c>
      <c r="F150" s="16" t="str">
        <f aca="false">IF(A150="","",COUNTIFS(Matrículas!$A$2:$A$201,A150,Matrículas!$E$2:$E$201,"Activa"))</f>
        <v/>
      </c>
    </row>
    <row r="151" customFormat="false" ht="15" hidden="false" customHeight="false" outlineLevel="0" collapsed="false">
      <c r="A151" s="16"/>
      <c r="B151" s="16"/>
      <c r="C151" s="16"/>
      <c r="D151" s="16"/>
      <c r="E151" s="16" t="str">
        <f aca="false">IF(A151="","",IF(COUNTIFS(Matrículas!$A$2:$A$201,A151,Matrículas!$E$2:$E$201,"Activa")&gt;0,"Activa",IF(COUNTIFS(Matrículas!$A$2:$A$201,A151,Matrículas!$E$2:$E$201,"Preinscrita")&gt;0,"Preinscrita",IF(COUNTIFS(Matrículas!$A$2:$A$201,A151,Matrículas!$E$2:$E$201,"Baja")&gt;0,"Baja","Sin matrícula"))))</f>
        <v/>
      </c>
      <c r="F151" s="16" t="str">
        <f aca="false">IF(A151="","",COUNTIFS(Matrículas!$A$2:$A$201,A151,Matrículas!$E$2:$E$201,"Activa"))</f>
        <v/>
      </c>
    </row>
    <row r="152" customFormat="false" ht="15" hidden="false" customHeight="false" outlineLevel="0" collapsed="false">
      <c r="A152" s="16"/>
      <c r="B152" s="16"/>
      <c r="C152" s="16"/>
      <c r="D152" s="16"/>
      <c r="E152" s="16" t="str">
        <f aca="false">IF(A152="","",IF(COUNTIFS(Matrículas!$A$2:$A$201,A152,Matrículas!$E$2:$E$201,"Activa")&gt;0,"Activa",IF(COUNTIFS(Matrículas!$A$2:$A$201,A152,Matrículas!$E$2:$E$201,"Preinscrita")&gt;0,"Preinscrita",IF(COUNTIFS(Matrículas!$A$2:$A$201,A152,Matrículas!$E$2:$E$201,"Baja")&gt;0,"Baja","Sin matrícula"))))</f>
        <v/>
      </c>
      <c r="F152" s="16" t="str">
        <f aca="false">IF(A152="","",COUNTIFS(Matrículas!$A$2:$A$201,A152,Matrículas!$E$2:$E$201,"Activa"))</f>
        <v/>
      </c>
    </row>
    <row r="153" customFormat="false" ht="15" hidden="false" customHeight="false" outlineLevel="0" collapsed="false">
      <c r="A153" s="16"/>
      <c r="B153" s="16"/>
      <c r="C153" s="16"/>
      <c r="D153" s="16"/>
      <c r="E153" s="16" t="str">
        <f aca="false">IF(A153="","",IF(COUNTIFS(Matrículas!$A$2:$A$201,A153,Matrículas!$E$2:$E$201,"Activa")&gt;0,"Activa",IF(COUNTIFS(Matrículas!$A$2:$A$201,A153,Matrículas!$E$2:$E$201,"Preinscrita")&gt;0,"Preinscrita",IF(COUNTIFS(Matrículas!$A$2:$A$201,A153,Matrículas!$E$2:$E$201,"Baja")&gt;0,"Baja","Sin matrícula"))))</f>
        <v/>
      </c>
      <c r="F153" s="16" t="str">
        <f aca="false">IF(A153="","",COUNTIFS(Matrículas!$A$2:$A$201,A153,Matrículas!$E$2:$E$201,"Activa"))</f>
        <v/>
      </c>
    </row>
    <row r="154" customFormat="false" ht="15" hidden="false" customHeight="false" outlineLevel="0" collapsed="false">
      <c r="A154" s="16"/>
      <c r="B154" s="16"/>
      <c r="C154" s="16"/>
      <c r="D154" s="16"/>
      <c r="E154" s="16" t="str">
        <f aca="false">IF(A154="","",IF(COUNTIFS(Matrículas!$A$2:$A$201,A154,Matrículas!$E$2:$E$201,"Activa")&gt;0,"Activa",IF(COUNTIFS(Matrículas!$A$2:$A$201,A154,Matrículas!$E$2:$E$201,"Preinscrita")&gt;0,"Preinscrita",IF(COUNTIFS(Matrículas!$A$2:$A$201,A154,Matrículas!$E$2:$E$201,"Baja")&gt;0,"Baja","Sin matrícula"))))</f>
        <v/>
      </c>
      <c r="F154" s="16" t="str">
        <f aca="false">IF(A154="","",COUNTIFS(Matrículas!$A$2:$A$201,A154,Matrículas!$E$2:$E$201,"Activa"))</f>
        <v/>
      </c>
    </row>
    <row r="155" customFormat="false" ht="15" hidden="false" customHeight="false" outlineLevel="0" collapsed="false">
      <c r="A155" s="16"/>
      <c r="B155" s="16"/>
      <c r="C155" s="16"/>
      <c r="D155" s="16"/>
      <c r="E155" s="16" t="str">
        <f aca="false">IF(A155="","",IF(COUNTIFS(Matrículas!$A$2:$A$201,A155,Matrículas!$E$2:$E$201,"Activa")&gt;0,"Activa",IF(COUNTIFS(Matrículas!$A$2:$A$201,A155,Matrículas!$E$2:$E$201,"Preinscrita")&gt;0,"Preinscrita",IF(COUNTIFS(Matrículas!$A$2:$A$201,A155,Matrículas!$E$2:$E$201,"Baja")&gt;0,"Baja","Sin matrícula"))))</f>
        <v/>
      </c>
      <c r="F155" s="16" t="str">
        <f aca="false">IF(A155="","",COUNTIFS(Matrículas!$A$2:$A$201,A155,Matrículas!$E$2:$E$201,"Activa"))</f>
        <v/>
      </c>
    </row>
    <row r="156" customFormat="false" ht="15" hidden="false" customHeight="false" outlineLevel="0" collapsed="false">
      <c r="A156" s="16"/>
      <c r="B156" s="16"/>
      <c r="C156" s="16"/>
      <c r="D156" s="16"/>
      <c r="E156" s="16" t="str">
        <f aca="false">IF(A156="","",IF(COUNTIFS(Matrículas!$A$2:$A$201,A156,Matrículas!$E$2:$E$201,"Activa")&gt;0,"Activa",IF(COUNTIFS(Matrículas!$A$2:$A$201,A156,Matrículas!$E$2:$E$201,"Preinscrita")&gt;0,"Preinscrita",IF(COUNTIFS(Matrículas!$A$2:$A$201,A156,Matrículas!$E$2:$E$201,"Baja")&gt;0,"Baja","Sin matrícula"))))</f>
        <v/>
      </c>
      <c r="F156" s="16" t="str">
        <f aca="false">IF(A156="","",COUNTIFS(Matrículas!$A$2:$A$201,A156,Matrículas!$E$2:$E$201,"Activa"))</f>
        <v/>
      </c>
    </row>
    <row r="157" customFormat="false" ht="15" hidden="false" customHeight="false" outlineLevel="0" collapsed="false">
      <c r="A157" s="16"/>
      <c r="B157" s="16"/>
      <c r="C157" s="16"/>
      <c r="D157" s="16"/>
      <c r="E157" s="16" t="str">
        <f aca="false">IF(A157="","",IF(COUNTIFS(Matrículas!$A$2:$A$201,A157,Matrículas!$E$2:$E$201,"Activa")&gt;0,"Activa",IF(COUNTIFS(Matrículas!$A$2:$A$201,A157,Matrículas!$E$2:$E$201,"Preinscrita")&gt;0,"Preinscrita",IF(COUNTIFS(Matrículas!$A$2:$A$201,A157,Matrículas!$E$2:$E$201,"Baja")&gt;0,"Baja","Sin matrícula"))))</f>
        <v/>
      </c>
      <c r="F157" s="16" t="str">
        <f aca="false">IF(A157="","",COUNTIFS(Matrículas!$A$2:$A$201,A157,Matrículas!$E$2:$E$201,"Activa"))</f>
        <v/>
      </c>
    </row>
    <row r="158" customFormat="false" ht="15" hidden="false" customHeight="false" outlineLevel="0" collapsed="false">
      <c r="A158" s="16"/>
      <c r="B158" s="16"/>
      <c r="C158" s="16"/>
      <c r="D158" s="16"/>
      <c r="E158" s="16" t="str">
        <f aca="false">IF(A158="","",IF(COUNTIFS(Matrículas!$A$2:$A$201,A158,Matrículas!$E$2:$E$201,"Activa")&gt;0,"Activa",IF(COUNTIFS(Matrículas!$A$2:$A$201,A158,Matrículas!$E$2:$E$201,"Preinscrita")&gt;0,"Preinscrita",IF(COUNTIFS(Matrículas!$A$2:$A$201,A158,Matrículas!$E$2:$E$201,"Baja")&gt;0,"Baja","Sin matrícula"))))</f>
        <v/>
      </c>
      <c r="F158" s="16" t="str">
        <f aca="false">IF(A158="","",COUNTIFS(Matrículas!$A$2:$A$201,A158,Matrículas!$E$2:$E$201,"Activa"))</f>
        <v/>
      </c>
    </row>
    <row r="159" customFormat="false" ht="15" hidden="false" customHeight="false" outlineLevel="0" collapsed="false">
      <c r="A159" s="16"/>
      <c r="B159" s="16"/>
      <c r="C159" s="16"/>
      <c r="D159" s="16"/>
      <c r="E159" s="16" t="str">
        <f aca="false">IF(A159="","",IF(COUNTIFS(Matrículas!$A$2:$A$201,A159,Matrículas!$E$2:$E$201,"Activa")&gt;0,"Activa",IF(COUNTIFS(Matrículas!$A$2:$A$201,A159,Matrículas!$E$2:$E$201,"Preinscrita")&gt;0,"Preinscrita",IF(COUNTIFS(Matrículas!$A$2:$A$201,A159,Matrículas!$E$2:$E$201,"Baja")&gt;0,"Baja","Sin matrícula"))))</f>
        <v/>
      </c>
      <c r="F159" s="16" t="str">
        <f aca="false">IF(A159="","",COUNTIFS(Matrículas!$A$2:$A$201,A159,Matrículas!$E$2:$E$201,"Activa"))</f>
        <v/>
      </c>
    </row>
    <row r="160" customFormat="false" ht="15" hidden="false" customHeight="false" outlineLevel="0" collapsed="false">
      <c r="A160" s="16"/>
      <c r="B160" s="16"/>
      <c r="C160" s="16"/>
      <c r="D160" s="16"/>
      <c r="E160" s="16" t="str">
        <f aca="false">IF(A160="","",IF(COUNTIFS(Matrículas!$A$2:$A$201,A160,Matrículas!$E$2:$E$201,"Activa")&gt;0,"Activa",IF(COUNTIFS(Matrículas!$A$2:$A$201,A160,Matrículas!$E$2:$E$201,"Preinscrita")&gt;0,"Preinscrita",IF(COUNTIFS(Matrículas!$A$2:$A$201,A160,Matrículas!$E$2:$E$201,"Baja")&gt;0,"Baja","Sin matrícula"))))</f>
        <v/>
      </c>
      <c r="F160" s="16" t="str">
        <f aca="false">IF(A160="","",COUNTIFS(Matrículas!$A$2:$A$201,A160,Matrículas!$E$2:$E$201,"Activa"))</f>
        <v/>
      </c>
    </row>
    <row r="161" customFormat="false" ht="15" hidden="false" customHeight="false" outlineLevel="0" collapsed="false">
      <c r="A161" s="16"/>
      <c r="B161" s="16"/>
      <c r="C161" s="16"/>
      <c r="D161" s="16"/>
      <c r="E161" s="16" t="str">
        <f aca="false">IF(A161="","",IF(COUNTIFS(Matrículas!$A$2:$A$201,A161,Matrículas!$E$2:$E$201,"Activa")&gt;0,"Activa",IF(COUNTIFS(Matrículas!$A$2:$A$201,A161,Matrículas!$E$2:$E$201,"Preinscrita")&gt;0,"Preinscrita",IF(COUNTIFS(Matrículas!$A$2:$A$201,A161,Matrículas!$E$2:$E$201,"Baja")&gt;0,"Baja","Sin matrícula"))))</f>
        <v/>
      </c>
      <c r="F161" s="16" t="str">
        <f aca="false">IF(A161="","",COUNTIFS(Matrículas!$A$2:$A$201,A161,Matrículas!$E$2:$E$201,"Activa"))</f>
        <v/>
      </c>
    </row>
    <row r="162" customFormat="false" ht="15" hidden="false" customHeight="false" outlineLevel="0" collapsed="false">
      <c r="A162" s="16"/>
      <c r="B162" s="16"/>
      <c r="C162" s="16"/>
      <c r="D162" s="16"/>
      <c r="E162" s="16" t="str">
        <f aca="false">IF(A162="","",IF(COUNTIFS(Matrículas!$A$2:$A$201,A162,Matrículas!$E$2:$E$201,"Activa")&gt;0,"Activa",IF(COUNTIFS(Matrículas!$A$2:$A$201,A162,Matrículas!$E$2:$E$201,"Preinscrita")&gt;0,"Preinscrita",IF(COUNTIFS(Matrículas!$A$2:$A$201,A162,Matrículas!$E$2:$E$201,"Baja")&gt;0,"Baja","Sin matrícula"))))</f>
        <v/>
      </c>
      <c r="F162" s="16" t="str">
        <f aca="false">IF(A162="","",COUNTIFS(Matrículas!$A$2:$A$201,A162,Matrículas!$E$2:$E$201,"Activa"))</f>
        <v/>
      </c>
    </row>
    <row r="163" customFormat="false" ht="15" hidden="false" customHeight="false" outlineLevel="0" collapsed="false">
      <c r="A163" s="16"/>
      <c r="B163" s="16"/>
      <c r="C163" s="16"/>
      <c r="D163" s="16"/>
      <c r="E163" s="16" t="str">
        <f aca="false">IF(A163="","",IF(COUNTIFS(Matrículas!$A$2:$A$201,A163,Matrículas!$E$2:$E$201,"Activa")&gt;0,"Activa",IF(COUNTIFS(Matrículas!$A$2:$A$201,A163,Matrículas!$E$2:$E$201,"Preinscrita")&gt;0,"Preinscrita",IF(COUNTIFS(Matrículas!$A$2:$A$201,A163,Matrículas!$E$2:$E$201,"Baja")&gt;0,"Baja","Sin matrícula"))))</f>
        <v/>
      </c>
      <c r="F163" s="16" t="str">
        <f aca="false">IF(A163="","",COUNTIFS(Matrículas!$A$2:$A$201,A163,Matrículas!$E$2:$E$201,"Activa"))</f>
        <v/>
      </c>
    </row>
    <row r="164" customFormat="false" ht="15" hidden="false" customHeight="false" outlineLevel="0" collapsed="false">
      <c r="A164" s="16"/>
      <c r="B164" s="16"/>
      <c r="C164" s="16"/>
      <c r="D164" s="16"/>
      <c r="E164" s="16" t="str">
        <f aca="false">IF(A164="","",IF(COUNTIFS(Matrículas!$A$2:$A$201,A164,Matrículas!$E$2:$E$201,"Activa")&gt;0,"Activa",IF(COUNTIFS(Matrículas!$A$2:$A$201,A164,Matrículas!$E$2:$E$201,"Preinscrita")&gt;0,"Preinscrita",IF(COUNTIFS(Matrículas!$A$2:$A$201,A164,Matrículas!$E$2:$E$201,"Baja")&gt;0,"Baja","Sin matrícula"))))</f>
        <v/>
      </c>
      <c r="F164" s="16" t="str">
        <f aca="false">IF(A164="","",COUNTIFS(Matrículas!$A$2:$A$201,A164,Matrículas!$E$2:$E$201,"Activa"))</f>
        <v/>
      </c>
    </row>
    <row r="165" customFormat="false" ht="15" hidden="false" customHeight="false" outlineLevel="0" collapsed="false">
      <c r="A165" s="16"/>
      <c r="B165" s="16"/>
      <c r="C165" s="16"/>
      <c r="D165" s="16"/>
      <c r="E165" s="16" t="str">
        <f aca="false">IF(A165="","",IF(COUNTIFS(Matrículas!$A$2:$A$201,A165,Matrículas!$E$2:$E$201,"Activa")&gt;0,"Activa",IF(COUNTIFS(Matrículas!$A$2:$A$201,A165,Matrículas!$E$2:$E$201,"Preinscrita")&gt;0,"Preinscrita",IF(COUNTIFS(Matrículas!$A$2:$A$201,A165,Matrículas!$E$2:$E$201,"Baja")&gt;0,"Baja","Sin matrícula"))))</f>
        <v/>
      </c>
      <c r="F165" s="16" t="str">
        <f aca="false">IF(A165="","",COUNTIFS(Matrículas!$A$2:$A$201,A165,Matrículas!$E$2:$E$201,"Activa"))</f>
        <v/>
      </c>
    </row>
    <row r="166" customFormat="false" ht="15" hidden="false" customHeight="false" outlineLevel="0" collapsed="false">
      <c r="A166" s="16"/>
      <c r="B166" s="16"/>
      <c r="C166" s="16"/>
      <c r="D166" s="16"/>
      <c r="E166" s="16" t="str">
        <f aca="false">IF(A166="","",IF(COUNTIFS(Matrículas!$A$2:$A$201,A166,Matrículas!$E$2:$E$201,"Activa")&gt;0,"Activa",IF(COUNTIFS(Matrículas!$A$2:$A$201,A166,Matrículas!$E$2:$E$201,"Preinscrita")&gt;0,"Preinscrita",IF(COUNTIFS(Matrículas!$A$2:$A$201,A166,Matrículas!$E$2:$E$201,"Baja")&gt;0,"Baja","Sin matrícula"))))</f>
        <v/>
      </c>
      <c r="F166" s="16" t="str">
        <f aca="false">IF(A166="","",COUNTIFS(Matrículas!$A$2:$A$201,A166,Matrículas!$E$2:$E$201,"Activa"))</f>
        <v/>
      </c>
    </row>
    <row r="167" customFormat="false" ht="15" hidden="false" customHeight="false" outlineLevel="0" collapsed="false">
      <c r="A167" s="16"/>
      <c r="B167" s="16"/>
      <c r="C167" s="16"/>
      <c r="D167" s="16"/>
      <c r="E167" s="16" t="str">
        <f aca="false">IF(A167="","",IF(COUNTIFS(Matrículas!$A$2:$A$201,A167,Matrículas!$E$2:$E$201,"Activa")&gt;0,"Activa",IF(COUNTIFS(Matrículas!$A$2:$A$201,A167,Matrículas!$E$2:$E$201,"Preinscrita")&gt;0,"Preinscrita",IF(COUNTIFS(Matrículas!$A$2:$A$201,A167,Matrículas!$E$2:$E$201,"Baja")&gt;0,"Baja","Sin matrícula"))))</f>
        <v/>
      </c>
      <c r="F167" s="16" t="str">
        <f aca="false">IF(A167="","",COUNTIFS(Matrículas!$A$2:$A$201,A167,Matrículas!$E$2:$E$201,"Activa"))</f>
        <v/>
      </c>
    </row>
    <row r="168" customFormat="false" ht="15" hidden="false" customHeight="false" outlineLevel="0" collapsed="false">
      <c r="A168" s="16"/>
      <c r="B168" s="16"/>
      <c r="C168" s="16"/>
      <c r="D168" s="16"/>
      <c r="E168" s="16" t="str">
        <f aca="false">IF(A168="","",IF(COUNTIFS(Matrículas!$A$2:$A$201,A168,Matrículas!$E$2:$E$201,"Activa")&gt;0,"Activa",IF(COUNTIFS(Matrículas!$A$2:$A$201,A168,Matrículas!$E$2:$E$201,"Preinscrita")&gt;0,"Preinscrita",IF(COUNTIFS(Matrículas!$A$2:$A$201,A168,Matrículas!$E$2:$E$201,"Baja")&gt;0,"Baja","Sin matrícula"))))</f>
        <v/>
      </c>
      <c r="F168" s="16" t="str">
        <f aca="false">IF(A168="","",COUNTIFS(Matrículas!$A$2:$A$201,A168,Matrículas!$E$2:$E$201,"Activa"))</f>
        <v/>
      </c>
    </row>
    <row r="169" customFormat="false" ht="15" hidden="false" customHeight="false" outlineLevel="0" collapsed="false">
      <c r="A169" s="16"/>
      <c r="B169" s="16"/>
      <c r="C169" s="16"/>
      <c r="D169" s="16"/>
      <c r="E169" s="16" t="str">
        <f aca="false">IF(A169="","",IF(COUNTIFS(Matrículas!$A$2:$A$201,A169,Matrículas!$E$2:$E$201,"Activa")&gt;0,"Activa",IF(COUNTIFS(Matrículas!$A$2:$A$201,A169,Matrículas!$E$2:$E$201,"Preinscrita")&gt;0,"Preinscrita",IF(COUNTIFS(Matrículas!$A$2:$A$201,A169,Matrículas!$E$2:$E$201,"Baja")&gt;0,"Baja","Sin matrícula"))))</f>
        <v/>
      </c>
      <c r="F169" s="16" t="str">
        <f aca="false">IF(A169="","",COUNTIFS(Matrículas!$A$2:$A$201,A169,Matrículas!$E$2:$E$201,"Activa"))</f>
        <v/>
      </c>
    </row>
    <row r="170" customFormat="false" ht="15" hidden="false" customHeight="false" outlineLevel="0" collapsed="false">
      <c r="A170" s="16"/>
      <c r="B170" s="16"/>
      <c r="C170" s="16"/>
      <c r="D170" s="16"/>
      <c r="E170" s="16" t="str">
        <f aca="false">IF(A170="","",IF(COUNTIFS(Matrículas!$A$2:$A$201,A170,Matrículas!$E$2:$E$201,"Activa")&gt;0,"Activa",IF(COUNTIFS(Matrículas!$A$2:$A$201,A170,Matrículas!$E$2:$E$201,"Preinscrita")&gt;0,"Preinscrita",IF(COUNTIFS(Matrículas!$A$2:$A$201,A170,Matrículas!$E$2:$E$201,"Baja")&gt;0,"Baja","Sin matrícula"))))</f>
        <v/>
      </c>
      <c r="F170" s="16" t="str">
        <f aca="false">IF(A170="","",COUNTIFS(Matrículas!$A$2:$A$201,A170,Matrículas!$E$2:$E$201,"Activa"))</f>
        <v/>
      </c>
    </row>
    <row r="171" customFormat="false" ht="15" hidden="false" customHeight="false" outlineLevel="0" collapsed="false">
      <c r="A171" s="16"/>
      <c r="B171" s="16"/>
      <c r="C171" s="16"/>
      <c r="D171" s="16"/>
      <c r="E171" s="16" t="str">
        <f aca="false">IF(A171="","",IF(COUNTIFS(Matrículas!$A$2:$A$201,A171,Matrículas!$E$2:$E$201,"Activa")&gt;0,"Activa",IF(COUNTIFS(Matrículas!$A$2:$A$201,A171,Matrículas!$E$2:$E$201,"Preinscrita")&gt;0,"Preinscrita",IF(COUNTIFS(Matrículas!$A$2:$A$201,A171,Matrículas!$E$2:$E$201,"Baja")&gt;0,"Baja","Sin matrícula"))))</f>
        <v/>
      </c>
      <c r="F171" s="16" t="str">
        <f aca="false">IF(A171="","",COUNTIFS(Matrículas!$A$2:$A$201,A171,Matrículas!$E$2:$E$201,"Activa"))</f>
        <v/>
      </c>
    </row>
    <row r="172" customFormat="false" ht="15" hidden="false" customHeight="false" outlineLevel="0" collapsed="false">
      <c r="A172" s="16"/>
      <c r="B172" s="16"/>
      <c r="C172" s="16"/>
      <c r="D172" s="16"/>
      <c r="E172" s="16" t="str">
        <f aca="false">IF(A172="","",IF(COUNTIFS(Matrículas!$A$2:$A$201,A172,Matrículas!$E$2:$E$201,"Activa")&gt;0,"Activa",IF(COUNTIFS(Matrículas!$A$2:$A$201,A172,Matrículas!$E$2:$E$201,"Preinscrita")&gt;0,"Preinscrita",IF(COUNTIFS(Matrículas!$A$2:$A$201,A172,Matrículas!$E$2:$E$201,"Baja")&gt;0,"Baja","Sin matrícula"))))</f>
        <v/>
      </c>
      <c r="F172" s="16" t="str">
        <f aca="false">IF(A172="","",COUNTIFS(Matrículas!$A$2:$A$201,A172,Matrículas!$E$2:$E$201,"Activa"))</f>
        <v/>
      </c>
    </row>
    <row r="173" customFormat="false" ht="15" hidden="false" customHeight="false" outlineLevel="0" collapsed="false">
      <c r="A173" s="16"/>
      <c r="B173" s="16"/>
      <c r="C173" s="16"/>
      <c r="D173" s="16"/>
      <c r="E173" s="16" t="str">
        <f aca="false">IF(A173="","",IF(COUNTIFS(Matrículas!$A$2:$A$201,A173,Matrículas!$E$2:$E$201,"Activa")&gt;0,"Activa",IF(COUNTIFS(Matrículas!$A$2:$A$201,A173,Matrículas!$E$2:$E$201,"Preinscrita")&gt;0,"Preinscrita",IF(COUNTIFS(Matrículas!$A$2:$A$201,A173,Matrículas!$E$2:$E$201,"Baja")&gt;0,"Baja","Sin matrícula"))))</f>
        <v/>
      </c>
      <c r="F173" s="16" t="str">
        <f aca="false">IF(A173="","",COUNTIFS(Matrículas!$A$2:$A$201,A173,Matrículas!$E$2:$E$201,"Activa"))</f>
        <v/>
      </c>
    </row>
    <row r="174" customFormat="false" ht="15" hidden="false" customHeight="false" outlineLevel="0" collapsed="false">
      <c r="A174" s="16"/>
      <c r="B174" s="16"/>
      <c r="C174" s="16"/>
      <c r="D174" s="16"/>
      <c r="E174" s="16" t="str">
        <f aca="false">IF(A174="","",IF(COUNTIFS(Matrículas!$A$2:$A$201,A174,Matrículas!$E$2:$E$201,"Activa")&gt;0,"Activa",IF(COUNTIFS(Matrículas!$A$2:$A$201,A174,Matrículas!$E$2:$E$201,"Preinscrita")&gt;0,"Preinscrita",IF(COUNTIFS(Matrículas!$A$2:$A$201,A174,Matrículas!$E$2:$E$201,"Baja")&gt;0,"Baja","Sin matrícula"))))</f>
        <v/>
      </c>
      <c r="F174" s="16" t="str">
        <f aca="false">IF(A174="","",COUNTIFS(Matrículas!$A$2:$A$201,A174,Matrículas!$E$2:$E$201,"Activa"))</f>
        <v/>
      </c>
    </row>
    <row r="175" customFormat="false" ht="15" hidden="false" customHeight="false" outlineLevel="0" collapsed="false">
      <c r="A175" s="16"/>
      <c r="B175" s="16"/>
      <c r="C175" s="16"/>
      <c r="D175" s="16"/>
      <c r="E175" s="16" t="str">
        <f aca="false">IF(A175="","",IF(COUNTIFS(Matrículas!$A$2:$A$201,A175,Matrículas!$E$2:$E$201,"Activa")&gt;0,"Activa",IF(COUNTIFS(Matrículas!$A$2:$A$201,A175,Matrículas!$E$2:$E$201,"Preinscrita")&gt;0,"Preinscrita",IF(COUNTIFS(Matrículas!$A$2:$A$201,A175,Matrículas!$E$2:$E$201,"Baja")&gt;0,"Baja","Sin matrícula"))))</f>
        <v/>
      </c>
      <c r="F175" s="16" t="str">
        <f aca="false">IF(A175="","",COUNTIFS(Matrículas!$A$2:$A$201,A175,Matrículas!$E$2:$E$201,"Activa"))</f>
        <v/>
      </c>
    </row>
    <row r="176" customFormat="false" ht="15" hidden="false" customHeight="false" outlineLevel="0" collapsed="false">
      <c r="A176" s="16"/>
      <c r="B176" s="16"/>
      <c r="C176" s="16"/>
      <c r="D176" s="16"/>
      <c r="E176" s="16" t="str">
        <f aca="false">IF(A176="","",IF(COUNTIFS(Matrículas!$A$2:$A$201,A176,Matrículas!$E$2:$E$201,"Activa")&gt;0,"Activa",IF(COUNTIFS(Matrículas!$A$2:$A$201,A176,Matrículas!$E$2:$E$201,"Preinscrita")&gt;0,"Preinscrita",IF(COUNTIFS(Matrículas!$A$2:$A$201,A176,Matrículas!$E$2:$E$201,"Baja")&gt;0,"Baja","Sin matrícula"))))</f>
        <v/>
      </c>
      <c r="F176" s="16" t="str">
        <f aca="false">IF(A176="","",COUNTIFS(Matrículas!$A$2:$A$201,A176,Matrículas!$E$2:$E$201,"Activa"))</f>
        <v/>
      </c>
    </row>
    <row r="177" customFormat="false" ht="15" hidden="false" customHeight="false" outlineLevel="0" collapsed="false">
      <c r="A177" s="16"/>
      <c r="B177" s="16"/>
      <c r="C177" s="16"/>
      <c r="D177" s="16"/>
      <c r="E177" s="16" t="str">
        <f aca="false">IF(A177="","",IF(COUNTIFS(Matrículas!$A$2:$A$201,A177,Matrículas!$E$2:$E$201,"Activa")&gt;0,"Activa",IF(COUNTIFS(Matrículas!$A$2:$A$201,A177,Matrículas!$E$2:$E$201,"Preinscrita")&gt;0,"Preinscrita",IF(COUNTIFS(Matrículas!$A$2:$A$201,A177,Matrículas!$E$2:$E$201,"Baja")&gt;0,"Baja","Sin matrícula"))))</f>
        <v/>
      </c>
      <c r="F177" s="16" t="str">
        <f aca="false">IF(A177="","",COUNTIFS(Matrículas!$A$2:$A$201,A177,Matrículas!$E$2:$E$201,"Activa"))</f>
        <v/>
      </c>
    </row>
    <row r="178" customFormat="false" ht="15" hidden="false" customHeight="false" outlineLevel="0" collapsed="false">
      <c r="A178" s="16"/>
      <c r="B178" s="16"/>
      <c r="C178" s="16"/>
      <c r="D178" s="16"/>
      <c r="E178" s="16" t="str">
        <f aca="false">IF(A178="","",IF(COUNTIFS(Matrículas!$A$2:$A$201,A178,Matrículas!$E$2:$E$201,"Activa")&gt;0,"Activa",IF(COUNTIFS(Matrículas!$A$2:$A$201,A178,Matrículas!$E$2:$E$201,"Preinscrita")&gt;0,"Preinscrita",IF(COUNTIFS(Matrículas!$A$2:$A$201,A178,Matrículas!$E$2:$E$201,"Baja")&gt;0,"Baja","Sin matrícula"))))</f>
        <v/>
      </c>
      <c r="F178" s="16" t="str">
        <f aca="false">IF(A178="","",COUNTIFS(Matrículas!$A$2:$A$201,A178,Matrículas!$E$2:$E$201,"Activa"))</f>
        <v/>
      </c>
    </row>
    <row r="179" customFormat="false" ht="15" hidden="false" customHeight="false" outlineLevel="0" collapsed="false">
      <c r="A179" s="16"/>
      <c r="B179" s="16"/>
      <c r="C179" s="16"/>
      <c r="D179" s="16"/>
      <c r="E179" s="16" t="str">
        <f aca="false">IF(A179="","",IF(COUNTIFS(Matrículas!$A$2:$A$201,A179,Matrículas!$E$2:$E$201,"Activa")&gt;0,"Activa",IF(COUNTIFS(Matrículas!$A$2:$A$201,A179,Matrículas!$E$2:$E$201,"Preinscrita")&gt;0,"Preinscrita",IF(COUNTIFS(Matrículas!$A$2:$A$201,A179,Matrículas!$E$2:$E$201,"Baja")&gt;0,"Baja","Sin matrícula"))))</f>
        <v/>
      </c>
      <c r="F179" s="16" t="str">
        <f aca="false">IF(A179="","",COUNTIFS(Matrículas!$A$2:$A$201,A179,Matrículas!$E$2:$E$201,"Activa"))</f>
        <v/>
      </c>
    </row>
    <row r="180" customFormat="false" ht="15" hidden="false" customHeight="false" outlineLevel="0" collapsed="false">
      <c r="A180" s="16"/>
      <c r="B180" s="16"/>
      <c r="C180" s="16"/>
      <c r="D180" s="16"/>
      <c r="E180" s="16" t="str">
        <f aca="false">IF(A180="","",IF(COUNTIFS(Matrículas!$A$2:$A$201,A180,Matrículas!$E$2:$E$201,"Activa")&gt;0,"Activa",IF(COUNTIFS(Matrículas!$A$2:$A$201,A180,Matrículas!$E$2:$E$201,"Preinscrita")&gt;0,"Preinscrita",IF(COUNTIFS(Matrículas!$A$2:$A$201,A180,Matrículas!$E$2:$E$201,"Baja")&gt;0,"Baja","Sin matrícula"))))</f>
        <v/>
      </c>
      <c r="F180" s="16" t="str">
        <f aca="false">IF(A180="","",COUNTIFS(Matrículas!$A$2:$A$201,A180,Matrículas!$E$2:$E$201,"Activa"))</f>
        <v/>
      </c>
    </row>
    <row r="181" customFormat="false" ht="15" hidden="false" customHeight="false" outlineLevel="0" collapsed="false">
      <c r="A181" s="16"/>
      <c r="B181" s="16"/>
      <c r="C181" s="16"/>
      <c r="D181" s="16"/>
      <c r="E181" s="16" t="str">
        <f aca="false">IF(A181="","",IF(COUNTIFS(Matrículas!$A$2:$A$201,A181,Matrículas!$E$2:$E$201,"Activa")&gt;0,"Activa",IF(COUNTIFS(Matrículas!$A$2:$A$201,A181,Matrículas!$E$2:$E$201,"Preinscrita")&gt;0,"Preinscrita",IF(COUNTIFS(Matrículas!$A$2:$A$201,A181,Matrículas!$E$2:$E$201,"Baja")&gt;0,"Baja","Sin matrícula"))))</f>
        <v/>
      </c>
      <c r="F181" s="16" t="str">
        <f aca="false">IF(A181="","",COUNTIFS(Matrículas!$A$2:$A$201,A181,Matrículas!$E$2:$E$201,"Activa"))</f>
        <v/>
      </c>
    </row>
    <row r="182" customFormat="false" ht="15" hidden="false" customHeight="false" outlineLevel="0" collapsed="false">
      <c r="A182" s="16"/>
      <c r="B182" s="16"/>
      <c r="C182" s="16"/>
      <c r="D182" s="16"/>
      <c r="E182" s="16" t="str">
        <f aca="false">IF(A182="","",IF(COUNTIFS(Matrículas!$A$2:$A$201,A182,Matrículas!$E$2:$E$201,"Activa")&gt;0,"Activa",IF(COUNTIFS(Matrículas!$A$2:$A$201,A182,Matrículas!$E$2:$E$201,"Preinscrita")&gt;0,"Preinscrita",IF(COUNTIFS(Matrículas!$A$2:$A$201,A182,Matrículas!$E$2:$E$201,"Baja")&gt;0,"Baja","Sin matrícula"))))</f>
        <v/>
      </c>
      <c r="F182" s="16" t="str">
        <f aca="false">IF(A182="","",COUNTIFS(Matrículas!$A$2:$A$201,A182,Matrículas!$E$2:$E$201,"Activa"))</f>
        <v/>
      </c>
    </row>
    <row r="183" customFormat="false" ht="15" hidden="false" customHeight="false" outlineLevel="0" collapsed="false">
      <c r="A183" s="16"/>
      <c r="B183" s="16"/>
      <c r="C183" s="16"/>
      <c r="D183" s="16"/>
      <c r="E183" s="16" t="str">
        <f aca="false">IF(A183="","",IF(COUNTIFS(Matrículas!$A$2:$A$201,A183,Matrículas!$E$2:$E$201,"Activa")&gt;0,"Activa",IF(COUNTIFS(Matrículas!$A$2:$A$201,A183,Matrículas!$E$2:$E$201,"Preinscrita")&gt;0,"Preinscrita",IF(COUNTIFS(Matrículas!$A$2:$A$201,A183,Matrículas!$E$2:$E$201,"Baja")&gt;0,"Baja","Sin matrícula"))))</f>
        <v/>
      </c>
      <c r="F183" s="16" t="str">
        <f aca="false">IF(A183="","",COUNTIFS(Matrículas!$A$2:$A$201,A183,Matrículas!$E$2:$E$201,"Activa"))</f>
        <v/>
      </c>
    </row>
    <row r="184" customFormat="false" ht="15" hidden="false" customHeight="false" outlineLevel="0" collapsed="false">
      <c r="A184" s="16"/>
      <c r="B184" s="16"/>
      <c r="C184" s="16"/>
      <c r="D184" s="16"/>
      <c r="E184" s="16" t="str">
        <f aca="false">IF(A184="","",IF(COUNTIFS(Matrículas!$A$2:$A$201,A184,Matrículas!$E$2:$E$201,"Activa")&gt;0,"Activa",IF(COUNTIFS(Matrículas!$A$2:$A$201,A184,Matrículas!$E$2:$E$201,"Preinscrita")&gt;0,"Preinscrita",IF(COUNTIFS(Matrículas!$A$2:$A$201,A184,Matrículas!$E$2:$E$201,"Baja")&gt;0,"Baja","Sin matrícula"))))</f>
        <v/>
      </c>
      <c r="F184" s="16" t="str">
        <f aca="false">IF(A184="","",COUNTIFS(Matrículas!$A$2:$A$201,A184,Matrículas!$E$2:$E$201,"Activa"))</f>
        <v/>
      </c>
    </row>
    <row r="185" customFormat="false" ht="15" hidden="false" customHeight="false" outlineLevel="0" collapsed="false">
      <c r="A185" s="16"/>
      <c r="B185" s="16"/>
      <c r="C185" s="16"/>
      <c r="D185" s="16"/>
      <c r="E185" s="16" t="str">
        <f aca="false">IF(A185="","",IF(COUNTIFS(Matrículas!$A$2:$A$201,A185,Matrículas!$E$2:$E$201,"Activa")&gt;0,"Activa",IF(COUNTIFS(Matrículas!$A$2:$A$201,A185,Matrículas!$E$2:$E$201,"Preinscrita")&gt;0,"Preinscrita",IF(COUNTIFS(Matrículas!$A$2:$A$201,A185,Matrículas!$E$2:$E$201,"Baja")&gt;0,"Baja","Sin matrícula"))))</f>
        <v/>
      </c>
      <c r="F185" s="16" t="str">
        <f aca="false">IF(A185="","",COUNTIFS(Matrículas!$A$2:$A$201,A185,Matrículas!$E$2:$E$201,"Activa"))</f>
        <v/>
      </c>
    </row>
    <row r="186" customFormat="false" ht="15" hidden="false" customHeight="false" outlineLevel="0" collapsed="false">
      <c r="A186" s="16"/>
      <c r="B186" s="16"/>
      <c r="C186" s="16"/>
      <c r="D186" s="16"/>
      <c r="E186" s="16" t="str">
        <f aca="false">IF(A186="","",IF(COUNTIFS(Matrículas!$A$2:$A$201,A186,Matrículas!$E$2:$E$201,"Activa")&gt;0,"Activa",IF(COUNTIFS(Matrículas!$A$2:$A$201,A186,Matrículas!$E$2:$E$201,"Preinscrita")&gt;0,"Preinscrita",IF(COUNTIFS(Matrículas!$A$2:$A$201,A186,Matrículas!$E$2:$E$201,"Baja")&gt;0,"Baja","Sin matrícula"))))</f>
        <v/>
      </c>
      <c r="F186" s="16" t="str">
        <f aca="false">IF(A186="","",COUNTIFS(Matrículas!$A$2:$A$201,A186,Matrículas!$E$2:$E$201,"Activa"))</f>
        <v/>
      </c>
    </row>
    <row r="187" customFormat="false" ht="15" hidden="false" customHeight="false" outlineLevel="0" collapsed="false">
      <c r="A187" s="16"/>
      <c r="B187" s="16"/>
      <c r="C187" s="16"/>
      <c r="D187" s="16"/>
      <c r="E187" s="16" t="str">
        <f aca="false">IF(A187="","",IF(COUNTIFS(Matrículas!$A$2:$A$201,A187,Matrículas!$E$2:$E$201,"Activa")&gt;0,"Activa",IF(COUNTIFS(Matrículas!$A$2:$A$201,A187,Matrículas!$E$2:$E$201,"Preinscrita")&gt;0,"Preinscrita",IF(COUNTIFS(Matrículas!$A$2:$A$201,A187,Matrículas!$E$2:$E$201,"Baja")&gt;0,"Baja","Sin matrícula"))))</f>
        <v/>
      </c>
      <c r="F187" s="16" t="str">
        <f aca="false">IF(A187="","",COUNTIFS(Matrículas!$A$2:$A$201,A187,Matrículas!$E$2:$E$201,"Activa"))</f>
        <v/>
      </c>
    </row>
    <row r="188" customFormat="false" ht="15" hidden="false" customHeight="false" outlineLevel="0" collapsed="false">
      <c r="A188" s="16"/>
      <c r="B188" s="16"/>
      <c r="C188" s="16"/>
      <c r="D188" s="16"/>
      <c r="E188" s="16" t="str">
        <f aca="false">IF(A188="","",IF(COUNTIFS(Matrículas!$A$2:$A$201,A188,Matrículas!$E$2:$E$201,"Activa")&gt;0,"Activa",IF(COUNTIFS(Matrículas!$A$2:$A$201,A188,Matrículas!$E$2:$E$201,"Preinscrita")&gt;0,"Preinscrita",IF(COUNTIFS(Matrículas!$A$2:$A$201,A188,Matrículas!$E$2:$E$201,"Baja")&gt;0,"Baja","Sin matrícula"))))</f>
        <v/>
      </c>
      <c r="F188" s="16" t="str">
        <f aca="false">IF(A188="","",COUNTIFS(Matrículas!$A$2:$A$201,A188,Matrículas!$E$2:$E$201,"Activa"))</f>
        <v/>
      </c>
    </row>
    <row r="189" customFormat="false" ht="15" hidden="false" customHeight="false" outlineLevel="0" collapsed="false">
      <c r="A189" s="16"/>
      <c r="B189" s="16"/>
      <c r="C189" s="16"/>
      <c r="D189" s="16"/>
      <c r="E189" s="16" t="str">
        <f aca="false">IF(A189="","",IF(COUNTIFS(Matrículas!$A$2:$A$201,A189,Matrículas!$E$2:$E$201,"Activa")&gt;0,"Activa",IF(COUNTIFS(Matrículas!$A$2:$A$201,A189,Matrículas!$E$2:$E$201,"Preinscrita")&gt;0,"Preinscrita",IF(COUNTIFS(Matrículas!$A$2:$A$201,A189,Matrículas!$E$2:$E$201,"Baja")&gt;0,"Baja","Sin matrícula"))))</f>
        <v/>
      </c>
      <c r="F189" s="16" t="str">
        <f aca="false">IF(A189="","",COUNTIFS(Matrículas!$A$2:$A$201,A189,Matrículas!$E$2:$E$201,"Activa"))</f>
        <v/>
      </c>
    </row>
    <row r="190" customFormat="false" ht="15" hidden="false" customHeight="false" outlineLevel="0" collapsed="false">
      <c r="A190" s="16"/>
      <c r="B190" s="16"/>
      <c r="C190" s="16"/>
      <c r="D190" s="16"/>
      <c r="E190" s="16" t="str">
        <f aca="false">IF(A190="","",IF(COUNTIFS(Matrículas!$A$2:$A$201,A190,Matrículas!$E$2:$E$201,"Activa")&gt;0,"Activa",IF(COUNTIFS(Matrículas!$A$2:$A$201,A190,Matrículas!$E$2:$E$201,"Preinscrita")&gt;0,"Preinscrita",IF(COUNTIFS(Matrículas!$A$2:$A$201,A190,Matrículas!$E$2:$E$201,"Baja")&gt;0,"Baja","Sin matrícula"))))</f>
        <v/>
      </c>
      <c r="F190" s="16" t="str">
        <f aca="false">IF(A190="","",COUNTIFS(Matrículas!$A$2:$A$201,A190,Matrículas!$E$2:$E$201,"Activa"))</f>
        <v/>
      </c>
    </row>
    <row r="191" customFormat="false" ht="15" hidden="false" customHeight="false" outlineLevel="0" collapsed="false">
      <c r="A191" s="16"/>
      <c r="B191" s="16"/>
      <c r="C191" s="16"/>
      <c r="D191" s="16"/>
      <c r="E191" s="16" t="str">
        <f aca="false">IF(A191="","",IF(COUNTIFS(Matrículas!$A$2:$A$201,A191,Matrículas!$E$2:$E$201,"Activa")&gt;0,"Activa",IF(COUNTIFS(Matrículas!$A$2:$A$201,A191,Matrículas!$E$2:$E$201,"Preinscrita")&gt;0,"Preinscrita",IF(COUNTIFS(Matrículas!$A$2:$A$201,A191,Matrículas!$E$2:$E$201,"Baja")&gt;0,"Baja","Sin matrícula"))))</f>
        <v/>
      </c>
      <c r="F191" s="16" t="str">
        <f aca="false">IF(A191="","",COUNTIFS(Matrículas!$A$2:$A$201,A191,Matrículas!$E$2:$E$201,"Activa"))</f>
        <v/>
      </c>
    </row>
    <row r="192" customFormat="false" ht="15" hidden="false" customHeight="false" outlineLevel="0" collapsed="false">
      <c r="A192" s="16"/>
      <c r="B192" s="16"/>
      <c r="C192" s="16"/>
      <c r="D192" s="16"/>
      <c r="E192" s="16" t="str">
        <f aca="false">IF(A192="","",IF(COUNTIFS(Matrículas!$A$2:$A$201,A192,Matrículas!$E$2:$E$201,"Activa")&gt;0,"Activa",IF(COUNTIFS(Matrículas!$A$2:$A$201,A192,Matrículas!$E$2:$E$201,"Preinscrita")&gt;0,"Preinscrita",IF(COUNTIFS(Matrículas!$A$2:$A$201,A192,Matrículas!$E$2:$E$201,"Baja")&gt;0,"Baja","Sin matrícula"))))</f>
        <v/>
      </c>
      <c r="F192" s="16" t="str">
        <f aca="false">IF(A192="","",COUNTIFS(Matrículas!$A$2:$A$201,A192,Matrículas!$E$2:$E$201,"Activa"))</f>
        <v/>
      </c>
    </row>
    <row r="193" customFormat="false" ht="15" hidden="false" customHeight="false" outlineLevel="0" collapsed="false">
      <c r="A193" s="16"/>
      <c r="B193" s="16"/>
      <c r="C193" s="16"/>
      <c r="D193" s="16"/>
      <c r="E193" s="16" t="str">
        <f aca="false">IF(A193="","",IF(COUNTIFS(Matrículas!$A$2:$A$201,A193,Matrículas!$E$2:$E$201,"Activa")&gt;0,"Activa",IF(COUNTIFS(Matrículas!$A$2:$A$201,A193,Matrículas!$E$2:$E$201,"Preinscrita")&gt;0,"Preinscrita",IF(COUNTIFS(Matrículas!$A$2:$A$201,A193,Matrículas!$E$2:$E$201,"Baja")&gt;0,"Baja","Sin matrícula"))))</f>
        <v/>
      </c>
      <c r="F193" s="16" t="str">
        <f aca="false">IF(A193="","",COUNTIFS(Matrículas!$A$2:$A$201,A193,Matrículas!$E$2:$E$201,"Activa"))</f>
        <v/>
      </c>
    </row>
    <row r="194" customFormat="false" ht="15" hidden="false" customHeight="false" outlineLevel="0" collapsed="false">
      <c r="A194" s="16"/>
      <c r="B194" s="16"/>
      <c r="C194" s="16"/>
      <c r="D194" s="16"/>
      <c r="E194" s="16" t="str">
        <f aca="false">IF(A194="","",IF(COUNTIFS(Matrículas!$A$2:$A$201,A194,Matrículas!$E$2:$E$201,"Activa")&gt;0,"Activa",IF(COUNTIFS(Matrículas!$A$2:$A$201,A194,Matrículas!$E$2:$E$201,"Preinscrita")&gt;0,"Preinscrita",IF(COUNTIFS(Matrículas!$A$2:$A$201,A194,Matrículas!$E$2:$E$201,"Baja")&gt;0,"Baja","Sin matrícula"))))</f>
        <v/>
      </c>
      <c r="F194" s="16" t="str">
        <f aca="false">IF(A194="","",COUNTIFS(Matrículas!$A$2:$A$201,A194,Matrículas!$E$2:$E$201,"Activa"))</f>
        <v/>
      </c>
    </row>
    <row r="195" customFormat="false" ht="15" hidden="false" customHeight="false" outlineLevel="0" collapsed="false">
      <c r="A195" s="16"/>
      <c r="B195" s="16"/>
      <c r="C195" s="16"/>
      <c r="D195" s="16"/>
      <c r="E195" s="16" t="str">
        <f aca="false">IF(A195="","",IF(COUNTIFS(Matrículas!$A$2:$A$201,A195,Matrículas!$E$2:$E$201,"Activa")&gt;0,"Activa",IF(COUNTIFS(Matrículas!$A$2:$A$201,A195,Matrículas!$E$2:$E$201,"Preinscrita")&gt;0,"Preinscrita",IF(COUNTIFS(Matrículas!$A$2:$A$201,A195,Matrículas!$E$2:$E$201,"Baja")&gt;0,"Baja","Sin matrícula"))))</f>
        <v/>
      </c>
      <c r="F195" s="16" t="str">
        <f aca="false">IF(A195="","",COUNTIFS(Matrículas!$A$2:$A$201,A195,Matrículas!$E$2:$E$201,"Activa"))</f>
        <v/>
      </c>
    </row>
    <row r="196" customFormat="false" ht="15" hidden="false" customHeight="false" outlineLevel="0" collapsed="false">
      <c r="A196" s="16"/>
      <c r="B196" s="16"/>
      <c r="C196" s="16"/>
      <c r="D196" s="16"/>
      <c r="E196" s="16" t="str">
        <f aca="false">IF(A196="","",IF(COUNTIFS(Matrículas!$A$2:$A$201,A196,Matrículas!$E$2:$E$201,"Activa")&gt;0,"Activa",IF(COUNTIFS(Matrículas!$A$2:$A$201,A196,Matrículas!$E$2:$E$201,"Preinscrita")&gt;0,"Preinscrita",IF(COUNTIFS(Matrículas!$A$2:$A$201,A196,Matrículas!$E$2:$E$201,"Baja")&gt;0,"Baja","Sin matrícula"))))</f>
        <v/>
      </c>
      <c r="F196" s="16" t="str">
        <f aca="false">IF(A196="","",COUNTIFS(Matrículas!$A$2:$A$201,A196,Matrículas!$E$2:$E$201,"Activa"))</f>
        <v/>
      </c>
    </row>
    <row r="197" customFormat="false" ht="15" hidden="false" customHeight="false" outlineLevel="0" collapsed="false">
      <c r="A197" s="16"/>
      <c r="B197" s="16"/>
      <c r="C197" s="16"/>
      <c r="D197" s="16"/>
      <c r="E197" s="16" t="str">
        <f aca="false">IF(A197="","",IF(COUNTIFS(Matrículas!$A$2:$A$201,A197,Matrículas!$E$2:$E$201,"Activa")&gt;0,"Activa",IF(COUNTIFS(Matrículas!$A$2:$A$201,A197,Matrículas!$E$2:$E$201,"Preinscrita")&gt;0,"Preinscrita",IF(COUNTIFS(Matrículas!$A$2:$A$201,A197,Matrículas!$E$2:$E$201,"Baja")&gt;0,"Baja","Sin matrícula"))))</f>
        <v/>
      </c>
      <c r="F197" s="16" t="str">
        <f aca="false">IF(A197="","",COUNTIFS(Matrículas!$A$2:$A$201,A197,Matrículas!$E$2:$E$201,"Activa"))</f>
        <v/>
      </c>
    </row>
    <row r="198" customFormat="false" ht="15" hidden="false" customHeight="false" outlineLevel="0" collapsed="false">
      <c r="A198" s="16"/>
      <c r="B198" s="16"/>
      <c r="C198" s="16"/>
      <c r="D198" s="16"/>
      <c r="E198" s="16" t="str">
        <f aca="false">IF(A198="","",IF(COUNTIFS(Matrículas!$A$2:$A$201,A198,Matrículas!$E$2:$E$201,"Activa")&gt;0,"Activa",IF(COUNTIFS(Matrículas!$A$2:$A$201,A198,Matrículas!$E$2:$E$201,"Preinscrita")&gt;0,"Preinscrita",IF(COUNTIFS(Matrículas!$A$2:$A$201,A198,Matrículas!$E$2:$E$201,"Baja")&gt;0,"Baja","Sin matrícula"))))</f>
        <v/>
      </c>
      <c r="F198" s="16" t="str">
        <f aca="false">IF(A198="","",COUNTIFS(Matrículas!$A$2:$A$201,A198,Matrículas!$E$2:$E$201,"Activa"))</f>
        <v/>
      </c>
    </row>
    <row r="199" customFormat="false" ht="15" hidden="false" customHeight="false" outlineLevel="0" collapsed="false">
      <c r="A199" s="16"/>
      <c r="B199" s="16"/>
      <c r="C199" s="16"/>
      <c r="D199" s="16"/>
      <c r="E199" s="16" t="str">
        <f aca="false">IF(A199="","",IF(COUNTIFS(Matrículas!$A$2:$A$201,A199,Matrículas!$E$2:$E$201,"Activa")&gt;0,"Activa",IF(COUNTIFS(Matrículas!$A$2:$A$201,A199,Matrículas!$E$2:$E$201,"Preinscrita")&gt;0,"Preinscrita",IF(COUNTIFS(Matrículas!$A$2:$A$201,A199,Matrículas!$E$2:$E$201,"Baja")&gt;0,"Baja","Sin matrícula"))))</f>
        <v/>
      </c>
      <c r="F199" s="16" t="str">
        <f aca="false">IF(A199="","",COUNTIFS(Matrículas!$A$2:$A$201,A199,Matrículas!$E$2:$E$201,"Activa"))</f>
        <v/>
      </c>
    </row>
    <row r="200" customFormat="false" ht="15" hidden="false" customHeight="false" outlineLevel="0" collapsed="false">
      <c r="A200" s="16"/>
      <c r="B200" s="16"/>
      <c r="C200" s="16"/>
      <c r="D200" s="16"/>
      <c r="E200" s="16" t="str">
        <f aca="false">IF(A200="","",IF(COUNTIFS(Matrículas!$A$2:$A$201,A200,Matrículas!$E$2:$E$201,"Activa")&gt;0,"Activa",IF(COUNTIFS(Matrículas!$A$2:$A$201,A200,Matrículas!$E$2:$E$201,"Preinscrita")&gt;0,"Preinscrita",IF(COUNTIFS(Matrículas!$A$2:$A$201,A200,Matrículas!$E$2:$E$201,"Baja")&gt;0,"Baja","Sin matrícula"))))</f>
        <v/>
      </c>
      <c r="F200" s="16" t="str">
        <f aca="false">IF(A200="","",COUNTIFS(Matrículas!$A$2:$A$201,A200,Matrículas!$E$2:$E$201,"Activa"))</f>
        <v/>
      </c>
    </row>
    <row r="201" customFormat="false" ht="15" hidden="false" customHeight="false" outlineLevel="0" collapsed="false">
      <c r="A201" s="16"/>
      <c r="B201" s="16"/>
      <c r="C201" s="16"/>
      <c r="D201" s="16"/>
      <c r="E201" s="16" t="str">
        <f aca="false">IF(A201="","",IF(COUNTIFS(Matrículas!$A$2:$A$201,A201,Matrículas!$E$2:$E$201,"Activa")&gt;0,"Activa",IF(COUNTIFS(Matrículas!$A$2:$A$201,A201,Matrículas!$E$2:$E$201,"Preinscrita")&gt;0,"Preinscrita",IF(COUNTIFS(Matrículas!$A$2:$A$201,A201,Matrículas!$E$2:$E$201,"Baja")&gt;0,"Baja","Sin matrícula"))))</f>
        <v/>
      </c>
      <c r="F201" s="16" t="str">
        <f aca="false">IF(A201="","",COUNTIFS(Matrículas!$A$2:$A$201,A201,Matrículas!$E$2:$E$201,"Activa"))</f>
        <v/>
      </c>
    </row>
  </sheetData>
  <autoFilter ref="A1:F2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7" min="5" style="0" width="11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30"/>
    <col collapsed="false" customWidth="true" hidden="false" outlineLevel="0" max="13" min="13" style="0" width="9"/>
    <col collapsed="false" customWidth="true" hidden="false" outlineLevel="0" max="14" min="14" style="0" width="10"/>
    <col collapsed="false" customWidth="true" hidden="false" outlineLevel="0" max="15" min="15" style="0" width="40"/>
    <col collapsed="false" customWidth="true" hidden="false" outlineLevel="0" max="16" min="16" style="0" width="10"/>
    <col collapsed="false" customWidth="true" hidden="false" outlineLevel="0" max="17" min="17" style="0" width="9"/>
    <col collapsed="false" customWidth="true" hidden="false" outlineLevel="0" max="18" min="18" style="0" width="11"/>
    <col collapsed="false" customWidth="true" hidden="false" outlineLevel="0" max="19" min="19" style="0" width="12"/>
    <col collapsed="false" customWidth="true" hidden="false" outlineLevel="0" max="20" min="20" style="0" width="11"/>
    <col collapsed="false" customWidth="true" hidden="false" outlineLevel="0" max="21" min="21" style="0" width="30"/>
    <col collapsed="false" customWidth="true" hidden="false" outlineLevel="0" max="22" min="22" style="0" width="10"/>
    <col collapsed="false" customWidth="true" hidden="false" outlineLevel="0" max="25" min="23" style="0" width="8"/>
  </cols>
  <sheetData>
    <row r="1" customFormat="false" ht="30" hidden="false" customHeight="true" outlineLevel="0" collapsed="false">
      <c r="A1" s="15" t="s">
        <v>96</v>
      </c>
      <c r="B1" s="15" t="s">
        <v>193</v>
      </c>
      <c r="C1" s="15" t="s">
        <v>194</v>
      </c>
      <c r="D1" s="15" t="s">
        <v>195</v>
      </c>
      <c r="E1" s="15" t="s">
        <v>196</v>
      </c>
      <c r="F1" s="15" t="s">
        <v>197</v>
      </c>
      <c r="G1" s="15" t="s">
        <v>198</v>
      </c>
      <c r="H1" s="15" t="s">
        <v>199</v>
      </c>
      <c r="I1" s="15" t="s">
        <v>200</v>
      </c>
      <c r="J1" s="15" t="s">
        <v>201</v>
      </c>
      <c r="K1" s="15" t="s">
        <v>202</v>
      </c>
      <c r="L1" s="35" t="s">
        <v>203</v>
      </c>
      <c r="M1" s="35" t="s">
        <v>70</v>
      </c>
      <c r="N1" s="35" t="s">
        <v>204</v>
      </c>
      <c r="O1" s="35" t="s">
        <v>82</v>
      </c>
      <c r="P1" s="35" t="s">
        <v>205</v>
      </c>
      <c r="Q1" s="35" t="s">
        <v>206</v>
      </c>
      <c r="R1" s="35" t="s">
        <v>207</v>
      </c>
      <c r="S1" s="35" t="s">
        <v>208</v>
      </c>
      <c r="T1" s="35" t="s">
        <v>71</v>
      </c>
      <c r="U1" s="35" t="s">
        <v>74</v>
      </c>
      <c r="V1" s="35" t="s">
        <v>209</v>
      </c>
      <c r="W1" s="35" t="s">
        <v>210</v>
      </c>
      <c r="X1" s="35" t="s">
        <v>211</v>
      </c>
      <c r="Y1" s="35" t="s">
        <v>212</v>
      </c>
    </row>
    <row r="2" customFormat="false" ht="15" hidden="false" customHeight="false" outlineLevel="0" collapsed="false">
      <c r="A2" s="16" t="s">
        <v>102</v>
      </c>
      <c r="B2" s="16" t="s">
        <v>213</v>
      </c>
      <c r="C2" s="32" t="n">
        <v>45302</v>
      </c>
      <c r="D2" s="16" t="s">
        <v>0</v>
      </c>
      <c r="E2" s="16" t="s">
        <v>1</v>
      </c>
      <c r="F2" s="32"/>
      <c r="G2" s="16" t="s">
        <v>0</v>
      </c>
      <c r="H2" s="16" t="s">
        <v>0</v>
      </c>
      <c r="I2" s="16" t="s">
        <v>0</v>
      </c>
      <c r="J2" s="16" t="s">
        <v>0</v>
      </c>
      <c r="K2" s="16" t="s">
        <v>0</v>
      </c>
      <c r="L2" s="16" t="str">
        <f aca="false">IF(A2="","",IFERROR(INDEX(Alumnos!$B$2:$B$201,MATCH(A2,Alumnos!$A$2:$A$201,0)),"Estudiante no registrado"))</f>
        <v>Karen Zúñiga Fontalvo</v>
      </c>
      <c r="M2" s="16" t="str">
        <f aca="false">IF(A2="","",IFERROR(INDEX(Grupos!$B$2:$B$50,MATCH(B2,Grupos!$A$2:$A$50,0)),"Grupo no existe"))</f>
        <v>TLPC</v>
      </c>
      <c r="N2" s="16" t="n">
        <f aca="false">IF(A2="","",COUNTIF(G2:K2,"No"))</f>
        <v>0</v>
      </c>
      <c r="O2" s="16" t="str">
        <f aca="false">IF(A2="","",_xlfn.TEXTJOIN(", ",TRUE(),IF(G2="No","copia del documento",""),IF(H2="No","pago de inscripción y seguro",""),IF(I2="No","contrato",""),IF(J2="No","certificado de estudios",""),IF(K2="No","acuerdo de financiación","")))</f>
        <v/>
      </c>
      <c r="P2" s="16" t="n">
        <f aca="false">IF(OR(A2="",E2="Preinscrita"),0,COUNTIFS(Sesiones!$B$2:$B$401,B2,Sesiones!$C$2:$C$401,"&gt;="&amp;C2,Sesiones!$C$2:$C$401,"&lt;="&amp;IF(F2="",Panel!$C$4,MIN(F2,Panel!$C$4))))</f>
        <v>12</v>
      </c>
      <c r="Q2" s="16" t="n">
        <f aca="false">IF(A2="","",COUNTIFS(Asistencia!$B$2:$B$3001,A2,Asistencia!$D$2:$D$3001,B2,Asistencia!$C$2:$C$3001,"Sí",Asistencia!$E$2:$E$3001,"&gt;="&amp;C2,Asistencia!$E$2:$E$3001,"&lt;="&amp;IF(F2="",Panel!$C$4,MIN(F2,Panel!$C$4))))</f>
        <v>11</v>
      </c>
      <c r="R2" s="16" t="n">
        <f aca="false">IF(A2="","",COUNTIFS(Asistencia!$B$2:$B$3001,A2,Asistencia!$D$2:$D$3001,B2,Asistencia!$C$2:$C$3001,"Justificada",Asistencia!$E$2:$E$3001,"&gt;="&amp;C2,Asistencia!$E$2:$E$3001,"&lt;="&amp;IF(F2="",Panel!$C$4,MIN(F2,Panel!$C$4))))</f>
        <v>0</v>
      </c>
      <c r="S2" s="16" t="n">
        <f aca="false">IF(A2="","",COUNTIFS(Asistencia!$B$2:$B$3001,A2,Asistencia!$D$2:$D$3001,B2,Asistencia!$E$2:$E$3001,"&gt;="&amp;C2,Asistencia!$E$2:$E$3001,"&lt;="&amp;IF(F2="",Panel!$C$4,MIN(F2,Panel!$C$4))))</f>
        <v>12</v>
      </c>
      <c r="T2" s="33" t="n">
        <f aca="false">IF(OR(A2="",P2=0),"",Q2/P2)</f>
        <v>0.916666666666667</v>
      </c>
      <c r="U2" s="16" t="str">
        <f aca="false">IF(A2="","",IF(L2="Estudiante no registrado","Estudiante sin ficha",IF(M2="Grupo no existe","Grupo mal escrito",IF(AND(E2="Baja",F2=""),"Baja sin fecha",IF(AND(E2&lt;&gt;"Preinscrita",S2&lt;P2),IF(P2-S2=1,"Falta 1 registro de asistencia","Faltan "&amp;(P2-S2)&amp;" registros de asistencia"),IF(AND(E2="Activa",T2&lt;&gt;"",T2&lt;Panel!$C$5),"Asistencia por debajo del umbral",IF(AND(E2&lt;&gt;"Baja",N2&gt;0),"Documentación pendiente","")))))))</f>
        <v/>
      </c>
      <c r="V2" s="36" t="str">
        <f aca="false">IF(A2="","",A2&amp;"|"&amp;COUNTIF($A$2:A2,A2))</f>
        <v>A-231|1</v>
      </c>
      <c r="W2" s="36" t="str">
        <f aca="false">IF(AND(A2&lt;&gt;"",E2&lt;&gt;"Baja",N2&gt;0),ROW(),"")</f>
        <v/>
      </c>
      <c r="X2" s="36" t="str">
        <f aca="false">IF(AND(A2&lt;&gt;"",E2="Activa",T2&lt;&gt;"",T2&lt;Panel!$C$5),ROW(),"")</f>
        <v/>
      </c>
      <c r="Y2" s="36" t="str">
        <f aca="false">IF(AND(A2&lt;&gt;"",E2="Preinscrita"),ROW(),"")</f>
        <v/>
      </c>
    </row>
    <row r="3" customFormat="false" ht="15" hidden="false" customHeight="false" outlineLevel="0" collapsed="false">
      <c r="A3" s="16" t="s">
        <v>105</v>
      </c>
      <c r="B3" s="16" t="s">
        <v>213</v>
      </c>
      <c r="C3" s="32" t="n">
        <v>45303</v>
      </c>
      <c r="D3" s="16" t="s">
        <v>3</v>
      </c>
      <c r="E3" s="16" t="s">
        <v>6</v>
      </c>
      <c r="F3" s="32" t="n">
        <v>45457</v>
      </c>
      <c r="G3" s="16" t="s">
        <v>0</v>
      </c>
      <c r="H3" s="16" t="s">
        <v>0</v>
      </c>
      <c r="I3" s="16" t="s">
        <v>0</v>
      </c>
      <c r="J3" s="16" t="s">
        <v>0</v>
      </c>
      <c r="K3" s="16" t="s">
        <v>5</v>
      </c>
      <c r="L3" s="16" t="str">
        <f aca="false">IF(A3="","",IFERROR(INDEX(Alumnos!$B$2:$B$201,MATCH(A3,Alumnos!$A$2:$A$201,0)),"Estudiante no registrado"))</f>
        <v>Angélica Escorcia Vergara</v>
      </c>
      <c r="M3" s="16" t="str">
        <f aca="false">IF(A3="","",IFERROR(INDEX(Grupos!$B$2:$B$50,MATCH(B3,Grupos!$A$2:$A$50,0)),"Grupo no existe"))</f>
        <v>TLPC</v>
      </c>
      <c r="N3" s="16" t="n">
        <f aca="false">IF(A3="","",COUNTIF(G3:K3,"No"))</f>
        <v>0</v>
      </c>
      <c r="O3" s="16" t="str">
        <f aca="false">IF(A3="","",_xlfn.TEXTJOIN(", ",TRUE(),IF(G3="No","copia del documento",""),IF(H3="No","pago de inscripción y seguro",""),IF(I3="No","contrato",""),IF(J3="No","certificado de estudios",""),IF(K3="No","acuerdo de financiación","")))</f>
        <v/>
      </c>
      <c r="P3" s="16" t="n">
        <f aca="false">IF(OR(A3="",E3="Preinscrita"),0,COUNTIFS(Sesiones!$B$2:$B$401,B3,Sesiones!$C$2:$C$401,"&gt;="&amp;C3,Sesiones!$C$2:$C$401,"&lt;="&amp;IF(F3="",Panel!$C$4,MIN(F3,Panel!$C$4))))</f>
        <v>6</v>
      </c>
      <c r="Q3" s="16" t="n">
        <f aca="false">IF(A3="","",COUNTIFS(Asistencia!$B$2:$B$3001,A3,Asistencia!$D$2:$D$3001,B3,Asistencia!$C$2:$C$3001,"Sí",Asistencia!$E$2:$E$3001,"&gt;="&amp;C3,Asistencia!$E$2:$E$3001,"&lt;="&amp;IF(F3="",Panel!$C$4,MIN(F3,Panel!$C$4))))</f>
        <v>1</v>
      </c>
      <c r="R3" s="16" t="n">
        <f aca="false">IF(A3="","",COUNTIFS(Asistencia!$B$2:$B$3001,A3,Asistencia!$D$2:$D$3001,B3,Asistencia!$C$2:$C$3001,"Justificada",Asistencia!$E$2:$E$3001,"&gt;="&amp;C3,Asistencia!$E$2:$E$3001,"&lt;="&amp;IF(F3="",Panel!$C$4,MIN(F3,Panel!$C$4))))</f>
        <v>2</v>
      </c>
      <c r="S3" s="16" t="n">
        <f aca="false">IF(A3="","",COUNTIFS(Asistencia!$B$2:$B$3001,A3,Asistencia!$D$2:$D$3001,B3,Asistencia!$E$2:$E$3001,"&gt;="&amp;C3,Asistencia!$E$2:$E$3001,"&lt;="&amp;IF(F3="",Panel!$C$4,MIN(F3,Panel!$C$4))))</f>
        <v>6</v>
      </c>
      <c r="T3" s="33" t="n">
        <f aca="false">IF(OR(A3="",P3=0),"",Q3/P3)</f>
        <v>0.166666666666667</v>
      </c>
      <c r="U3" s="16" t="str">
        <f aca="false">IF(A3="","",IF(L3="Estudiante no registrado","Estudiante sin ficha",IF(M3="Grupo no existe","Grupo mal escrito",IF(AND(E3="Baja",F3=""),"Baja sin fecha",IF(AND(E3&lt;&gt;"Preinscrita",S3&lt;P3),IF(P3-S3=1,"Falta 1 registro de asistencia","Faltan "&amp;(P3-S3)&amp;" registros de asistencia"),IF(AND(E3="Activa",T3&lt;&gt;"",T3&lt;Panel!$C$5),"Asistencia por debajo del umbral",IF(AND(E3&lt;&gt;"Baja",N3&gt;0),"Documentación pendiente","")))))))</f>
        <v/>
      </c>
      <c r="V3" s="36" t="str">
        <f aca="false">IF(A3="","",A3&amp;"|"&amp;COUNTIF($A$2:A3,A3))</f>
        <v>A-232|1</v>
      </c>
      <c r="W3" s="36" t="str">
        <f aca="false">IF(AND(A3&lt;&gt;"",E3&lt;&gt;"Baja",N3&gt;0),ROW(),"")</f>
        <v/>
      </c>
      <c r="X3" s="36" t="str">
        <f aca="false">IF(AND(A3&lt;&gt;"",E3="Activa",T3&lt;&gt;"",T3&lt;Panel!$C$5),ROW(),"")</f>
        <v/>
      </c>
      <c r="Y3" s="36" t="str">
        <f aca="false">IF(AND(A3&lt;&gt;"",E3="Preinscrita"),ROW(),"")</f>
        <v/>
      </c>
    </row>
    <row r="4" customFormat="false" ht="15" hidden="false" customHeight="false" outlineLevel="0" collapsed="false">
      <c r="A4" s="16" t="s">
        <v>108</v>
      </c>
      <c r="B4" s="16" t="s">
        <v>213</v>
      </c>
      <c r="C4" s="32" t="n">
        <v>45304</v>
      </c>
      <c r="D4" s="16" t="s">
        <v>0</v>
      </c>
      <c r="E4" s="16" t="s">
        <v>1</v>
      </c>
      <c r="F4" s="32"/>
      <c r="G4" s="16" t="s">
        <v>0</v>
      </c>
      <c r="H4" s="16" t="s">
        <v>0</v>
      </c>
      <c r="I4" s="16" t="s">
        <v>0</v>
      </c>
      <c r="J4" s="16" t="s">
        <v>0</v>
      </c>
      <c r="K4" s="16" t="s">
        <v>3</v>
      </c>
      <c r="L4" s="16" t="str">
        <f aca="false">IF(A4="","",IFERROR(INDEX(Alumnos!$B$2:$B$201,MATCH(A4,Alumnos!$A$2:$A$201,0)),"Estudiante no registrado"))</f>
        <v>Luis Carlos Rangel De la Hoz</v>
      </c>
      <c r="M4" s="16" t="str">
        <f aca="false">IF(A4="","",IFERROR(INDEX(Grupos!$B$2:$B$50,MATCH(B4,Grupos!$A$2:$A$50,0)),"Grupo no existe"))</f>
        <v>TLPC</v>
      </c>
      <c r="N4" s="16" t="n">
        <f aca="false">IF(A4="","",COUNTIF(G4:K4,"No"))</f>
        <v>1</v>
      </c>
      <c r="O4" s="16" t="str">
        <f aca="false">IF(A4="","",_xlfn.TEXTJOIN(", ",TRUE(),IF(G4="No","copia del documento",""),IF(H4="No","pago de inscripción y seguro",""),IF(I4="No","contrato",""),IF(J4="No","certificado de estudios",""),IF(K4="No","acuerdo de financiación","")))</f>
        <v>acuerdo de financiación</v>
      </c>
      <c r="P4" s="16" t="n">
        <f aca="false">IF(OR(A4="",E4="Preinscrita"),0,COUNTIFS(Sesiones!$B$2:$B$401,B4,Sesiones!$C$2:$C$401,"&gt;="&amp;C4,Sesiones!$C$2:$C$401,"&lt;="&amp;IF(F4="",Panel!$C$4,MIN(F4,Panel!$C$4))))</f>
        <v>12</v>
      </c>
      <c r="Q4" s="16" t="n">
        <f aca="false">IF(A4="","",COUNTIFS(Asistencia!$B$2:$B$3001,A4,Asistencia!$D$2:$D$3001,B4,Asistencia!$C$2:$C$3001,"Sí",Asistencia!$E$2:$E$3001,"&gt;="&amp;C4,Asistencia!$E$2:$E$3001,"&lt;="&amp;IF(F4="",Panel!$C$4,MIN(F4,Panel!$C$4))))</f>
        <v>11</v>
      </c>
      <c r="R4" s="16" t="n">
        <f aca="false">IF(A4="","",COUNTIFS(Asistencia!$B$2:$B$3001,A4,Asistencia!$D$2:$D$3001,B4,Asistencia!$C$2:$C$3001,"Justificada",Asistencia!$E$2:$E$3001,"&gt;="&amp;C4,Asistencia!$E$2:$E$3001,"&lt;="&amp;IF(F4="",Panel!$C$4,MIN(F4,Panel!$C$4))))</f>
        <v>0</v>
      </c>
      <c r="S4" s="16" t="n">
        <f aca="false">IF(A4="","",COUNTIFS(Asistencia!$B$2:$B$3001,A4,Asistencia!$D$2:$D$3001,B4,Asistencia!$E$2:$E$3001,"&gt;="&amp;C4,Asistencia!$E$2:$E$3001,"&lt;="&amp;IF(F4="",Panel!$C$4,MIN(F4,Panel!$C$4))))</f>
        <v>12</v>
      </c>
      <c r="T4" s="33" t="n">
        <f aca="false">IF(OR(A4="",P4=0),"",Q4/P4)</f>
        <v>0.916666666666667</v>
      </c>
      <c r="U4" s="16" t="str">
        <f aca="false">IF(A4="","",IF(L4="Estudiante no registrado","Estudiante sin ficha",IF(M4="Grupo no existe","Grupo mal escrito",IF(AND(E4="Baja",F4=""),"Baja sin fecha",IF(AND(E4&lt;&gt;"Preinscrita",S4&lt;P4),IF(P4-S4=1,"Falta 1 registro de asistencia","Faltan "&amp;(P4-S4)&amp;" registros de asistencia"),IF(AND(E4="Activa",T4&lt;&gt;"",T4&lt;Panel!$C$5),"Asistencia por debajo del umbral",IF(AND(E4&lt;&gt;"Baja",N4&gt;0),"Documentación pendiente","")))))))</f>
        <v>Documentación pendiente</v>
      </c>
      <c r="V4" s="36" t="str">
        <f aca="false">IF(A4="","",A4&amp;"|"&amp;COUNTIF($A$2:A4,A4))</f>
        <v>A-233|1</v>
      </c>
      <c r="W4" s="36" t="n">
        <f aca="false">IF(AND(A4&lt;&gt;"",E4&lt;&gt;"Baja",N4&gt;0),ROW(),"")</f>
        <v>4</v>
      </c>
      <c r="X4" s="36" t="str">
        <f aca="false">IF(AND(A4&lt;&gt;"",E4="Activa",T4&lt;&gt;"",T4&lt;Panel!$C$5),ROW(),"")</f>
        <v/>
      </c>
      <c r="Y4" s="36" t="str">
        <f aca="false">IF(AND(A4&lt;&gt;"",E4="Preinscrita"),ROW(),"")</f>
        <v/>
      </c>
    </row>
    <row r="5" customFormat="false" ht="15" hidden="false" customHeight="false" outlineLevel="0" collapsed="false">
      <c r="A5" s="16" t="s">
        <v>110</v>
      </c>
      <c r="B5" s="16" t="s">
        <v>214</v>
      </c>
      <c r="C5" s="32" t="n">
        <v>45306</v>
      </c>
      <c r="D5" s="16" t="s">
        <v>0</v>
      </c>
      <c r="E5" s="16" t="s">
        <v>1</v>
      </c>
      <c r="F5" s="32"/>
      <c r="G5" s="16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tr">
        <f aca="false">IF(A5="","",IFERROR(INDEX(Alumnos!$B$2:$B$201,MATCH(A5,Alumnos!$A$2:$A$201,0)),"Estudiante no registrado"))</f>
        <v>Andrea Navarro Castro</v>
      </c>
      <c r="M5" s="16" t="str">
        <f aca="false">IF(A5="","",IFERROR(INDEX(Grupos!$B$2:$B$50,MATCH(B5,Grupos!$A$2:$A$50,0)),"Grupo no existe"))</f>
        <v>TLPC</v>
      </c>
      <c r="N5" s="16" t="n">
        <f aca="false">IF(A5="","",COUNTIF(G5:K5,"No"))</f>
        <v>0</v>
      </c>
      <c r="O5" s="16" t="str">
        <f aca="false">IF(A5="","",_xlfn.TEXTJOIN(", ",TRUE(),IF(G5="No","copia del documento",""),IF(H5="No","pago de inscripción y seguro",""),IF(I5="No","contrato",""),IF(J5="No","certificado de estudios",""),IF(K5="No","acuerdo de financiación","")))</f>
        <v/>
      </c>
      <c r="P5" s="16" t="n">
        <f aca="false">IF(OR(A5="",E5="Preinscrita"),0,COUNTIFS(Sesiones!$B$2:$B$401,B5,Sesiones!$C$2:$C$401,"&gt;="&amp;C5,Sesiones!$C$2:$C$401,"&lt;="&amp;IF(F5="",Panel!$C$4,MIN(F5,Panel!$C$4))))</f>
        <v>12</v>
      </c>
      <c r="Q5" s="16" t="n">
        <f aca="false">IF(A5="","",COUNTIFS(Asistencia!$B$2:$B$3001,A5,Asistencia!$D$2:$D$3001,B5,Asistencia!$C$2:$C$3001,"Sí",Asistencia!$E$2:$E$3001,"&gt;="&amp;C5,Asistencia!$E$2:$E$3001,"&lt;="&amp;IF(F5="",Panel!$C$4,MIN(F5,Panel!$C$4))))</f>
        <v>12</v>
      </c>
      <c r="R5" s="16" t="n">
        <f aca="false">IF(A5="","",COUNTIFS(Asistencia!$B$2:$B$3001,A5,Asistencia!$D$2:$D$3001,B5,Asistencia!$C$2:$C$3001,"Justificada",Asistencia!$E$2:$E$3001,"&gt;="&amp;C5,Asistencia!$E$2:$E$3001,"&lt;="&amp;IF(F5="",Panel!$C$4,MIN(F5,Panel!$C$4))))</f>
        <v>0</v>
      </c>
      <c r="S5" s="16" t="n">
        <f aca="false">IF(A5="","",COUNTIFS(Asistencia!$B$2:$B$3001,A5,Asistencia!$D$2:$D$3001,B5,Asistencia!$E$2:$E$3001,"&gt;="&amp;C5,Asistencia!$E$2:$E$3001,"&lt;="&amp;IF(F5="",Panel!$C$4,MIN(F5,Panel!$C$4))))</f>
        <v>12</v>
      </c>
      <c r="T5" s="33" t="n">
        <f aca="false">IF(OR(A5="",P5=0),"",Q5/P5)</f>
        <v>1</v>
      </c>
      <c r="U5" s="16" t="str">
        <f aca="false">IF(A5="","",IF(L5="Estudiante no registrado","Estudiante sin ficha",IF(M5="Grupo no existe","Grupo mal escrito",IF(AND(E5="Baja",F5=""),"Baja sin fecha",IF(AND(E5&lt;&gt;"Preinscrita",S5&lt;P5),IF(P5-S5=1,"Falta 1 registro de asistencia","Faltan "&amp;(P5-S5)&amp;" registros de asistencia"),IF(AND(E5="Activa",T5&lt;&gt;"",T5&lt;Panel!$C$5),"Asistencia por debajo del umbral",IF(AND(E5&lt;&gt;"Baja",N5&gt;0),"Documentación pendiente","")))))))</f>
        <v/>
      </c>
      <c r="V5" s="36" t="str">
        <f aca="false">IF(A5="","",A5&amp;"|"&amp;COUNTIF($A$2:A5,A5))</f>
        <v>A-234|1</v>
      </c>
      <c r="W5" s="36" t="str">
        <f aca="false">IF(AND(A5&lt;&gt;"",E5&lt;&gt;"Baja",N5&gt;0),ROW(),"")</f>
        <v/>
      </c>
      <c r="X5" s="36" t="str">
        <f aca="false">IF(AND(A5&lt;&gt;"",E5="Activa",T5&lt;&gt;"",T5&lt;Panel!$C$5),ROW(),"")</f>
        <v/>
      </c>
      <c r="Y5" s="36" t="str">
        <f aca="false">IF(AND(A5&lt;&gt;"",E5="Preinscrita"),ROW(),"")</f>
        <v/>
      </c>
    </row>
    <row r="6" customFormat="false" ht="15" hidden="false" customHeight="false" outlineLevel="0" collapsed="false">
      <c r="A6" s="16" t="s">
        <v>113</v>
      </c>
      <c r="B6" s="16" t="s">
        <v>213</v>
      </c>
      <c r="C6" s="32" t="n">
        <v>45307</v>
      </c>
      <c r="D6" s="16" t="s">
        <v>3</v>
      </c>
      <c r="E6" s="16" t="s">
        <v>1</v>
      </c>
      <c r="F6" s="32"/>
      <c r="G6" s="16" t="s">
        <v>0</v>
      </c>
      <c r="H6" s="16" t="s">
        <v>0</v>
      </c>
      <c r="I6" s="16" t="s">
        <v>0</v>
      </c>
      <c r="J6" s="16" t="s">
        <v>0</v>
      </c>
      <c r="K6" s="16" t="s">
        <v>5</v>
      </c>
      <c r="L6" s="16" t="str">
        <f aca="false">IF(A6="","",IFERROR(INDEX(Alumnos!$B$2:$B$201,MATCH(A6,Alumnos!$A$2:$A$201,0)),"Estudiante no registrado"))</f>
        <v>Jesús Vergara Fontalvo</v>
      </c>
      <c r="M6" s="16" t="str">
        <f aca="false">IF(A6="","",IFERROR(INDEX(Grupos!$B$2:$B$50,MATCH(B6,Grupos!$A$2:$A$50,0)),"Grupo no existe"))</f>
        <v>TLPC</v>
      </c>
      <c r="N6" s="16" t="n">
        <f aca="false">IF(A6="","",COUNTIF(G6:K6,"No"))</f>
        <v>0</v>
      </c>
      <c r="O6" s="16" t="str">
        <f aca="false">IF(A6="","",_xlfn.TEXTJOIN(", ",TRUE(),IF(G6="No","copia del documento",""),IF(H6="No","pago de inscripción y seguro",""),IF(I6="No","contrato",""),IF(J6="No","certificado de estudios",""),IF(K6="No","acuerdo de financiación","")))</f>
        <v/>
      </c>
      <c r="P6" s="16" t="n">
        <f aca="false">IF(OR(A6="",E6="Preinscrita"),0,COUNTIFS(Sesiones!$B$2:$B$401,B6,Sesiones!$C$2:$C$401,"&gt;="&amp;C6,Sesiones!$C$2:$C$401,"&lt;="&amp;IF(F6="",Panel!$C$4,MIN(F6,Panel!$C$4))))</f>
        <v>12</v>
      </c>
      <c r="Q6" s="16" t="n">
        <f aca="false">IF(A6="","",COUNTIFS(Asistencia!$B$2:$B$3001,A6,Asistencia!$D$2:$D$3001,B6,Asistencia!$C$2:$C$3001,"Sí",Asistencia!$E$2:$E$3001,"&gt;="&amp;C6,Asistencia!$E$2:$E$3001,"&lt;="&amp;IF(F6="",Panel!$C$4,MIN(F6,Panel!$C$4))))</f>
        <v>10</v>
      </c>
      <c r="R6" s="16" t="n">
        <f aca="false">IF(A6="","",COUNTIFS(Asistencia!$B$2:$B$3001,A6,Asistencia!$D$2:$D$3001,B6,Asistencia!$C$2:$C$3001,"Justificada",Asistencia!$E$2:$E$3001,"&gt;="&amp;C6,Asistencia!$E$2:$E$3001,"&lt;="&amp;IF(F6="",Panel!$C$4,MIN(F6,Panel!$C$4))))</f>
        <v>1</v>
      </c>
      <c r="S6" s="16" t="n">
        <f aca="false">IF(A6="","",COUNTIFS(Asistencia!$B$2:$B$3001,A6,Asistencia!$D$2:$D$3001,B6,Asistencia!$E$2:$E$3001,"&gt;="&amp;C6,Asistencia!$E$2:$E$3001,"&lt;="&amp;IF(F6="",Panel!$C$4,MIN(F6,Panel!$C$4))))</f>
        <v>12</v>
      </c>
      <c r="T6" s="33" t="n">
        <f aca="false">IF(OR(A6="",P6=0),"",Q6/P6)</f>
        <v>0.833333333333333</v>
      </c>
      <c r="U6" s="16" t="str">
        <f aca="false">IF(A6="","",IF(L6="Estudiante no registrado","Estudiante sin ficha",IF(M6="Grupo no existe","Grupo mal escrito",IF(AND(E6="Baja",F6=""),"Baja sin fecha",IF(AND(E6&lt;&gt;"Preinscrita",S6&lt;P6),IF(P6-S6=1,"Falta 1 registro de asistencia","Faltan "&amp;(P6-S6)&amp;" registros de asistencia"),IF(AND(E6="Activa",T6&lt;&gt;"",T6&lt;Panel!$C$5),"Asistencia por debajo del umbral",IF(AND(E6&lt;&gt;"Baja",N6&gt;0),"Documentación pendiente","")))))))</f>
        <v/>
      </c>
      <c r="V6" s="36" t="str">
        <f aca="false">IF(A6="","",A6&amp;"|"&amp;COUNTIF($A$2:A6,A6))</f>
        <v>A-235|1</v>
      </c>
      <c r="W6" s="36" t="str">
        <f aca="false">IF(AND(A6&lt;&gt;"",E6&lt;&gt;"Baja",N6&gt;0),ROW(),"")</f>
        <v/>
      </c>
      <c r="X6" s="36" t="str">
        <f aca="false">IF(AND(A6&lt;&gt;"",E6="Activa",T6&lt;&gt;"",T6&lt;Panel!$C$5),ROW(),"")</f>
        <v/>
      </c>
      <c r="Y6" s="36" t="str">
        <f aca="false">IF(AND(A6&lt;&gt;"",E6="Preinscrita"),ROW(),"")</f>
        <v/>
      </c>
    </row>
    <row r="7" customFormat="false" ht="15" hidden="false" customHeight="false" outlineLevel="0" collapsed="false">
      <c r="A7" s="16" t="s">
        <v>116</v>
      </c>
      <c r="B7" s="16" t="s">
        <v>213</v>
      </c>
      <c r="C7" s="32" t="n">
        <v>45308</v>
      </c>
      <c r="D7" s="16" t="s">
        <v>0</v>
      </c>
      <c r="E7" s="16" t="s">
        <v>1</v>
      </c>
      <c r="F7" s="32"/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tr">
        <f aca="false">IF(A7="","",IFERROR(INDEX(Alumnos!$B$2:$B$201,MATCH(A7,Alumnos!$A$2:$A$201,0)),"Estudiante no registrado"))</f>
        <v>Natalia Castro Jiménez</v>
      </c>
      <c r="M7" s="16" t="str">
        <f aca="false">IF(A7="","",IFERROR(INDEX(Grupos!$B$2:$B$50,MATCH(B7,Grupos!$A$2:$A$50,0)),"Grupo no existe"))</f>
        <v>TLPC</v>
      </c>
      <c r="N7" s="16" t="n">
        <f aca="false">IF(A7="","",COUNTIF(G7:K7,"No"))</f>
        <v>0</v>
      </c>
      <c r="O7" s="16" t="str">
        <f aca="false">IF(A7="","",_xlfn.TEXTJOIN(", ",TRUE(),IF(G7="No","copia del documento",""),IF(H7="No","pago de inscripción y seguro",""),IF(I7="No","contrato",""),IF(J7="No","certificado de estudios",""),IF(K7="No","acuerdo de financiación","")))</f>
        <v/>
      </c>
      <c r="P7" s="16" t="n">
        <f aca="false">IF(OR(A7="",E7="Preinscrita"),0,COUNTIFS(Sesiones!$B$2:$B$401,B7,Sesiones!$C$2:$C$401,"&gt;="&amp;C7,Sesiones!$C$2:$C$401,"&lt;="&amp;IF(F7="",Panel!$C$4,MIN(F7,Panel!$C$4))))</f>
        <v>12</v>
      </c>
      <c r="Q7" s="16" t="n">
        <f aca="false">IF(A7="","",COUNTIFS(Asistencia!$B$2:$B$3001,A7,Asistencia!$D$2:$D$3001,B7,Asistencia!$C$2:$C$3001,"Sí",Asistencia!$E$2:$E$3001,"&gt;="&amp;C7,Asistencia!$E$2:$E$3001,"&lt;="&amp;IF(F7="",Panel!$C$4,MIN(F7,Panel!$C$4))))</f>
        <v>6</v>
      </c>
      <c r="R7" s="16" t="n">
        <f aca="false">IF(A7="","",COUNTIFS(Asistencia!$B$2:$B$3001,A7,Asistencia!$D$2:$D$3001,B7,Asistencia!$C$2:$C$3001,"Justificada",Asistencia!$E$2:$E$3001,"&gt;="&amp;C7,Asistencia!$E$2:$E$3001,"&lt;="&amp;IF(F7="",Panel!$C$4,MIN(F7,Panel!$C$4))))</f>
        <v>3</v>
      </c>
      <c r="S7" s="16" t="n">
        <f aca="false">IF(A7="","",COUNTIFS(Asistencia!$B$2:$B$3001,A7,Asistencia!$D$2:$D$3001,B7,Asistencia!$E$2:$E$3001,"&gt;="&amp;C7,Asistencia!$E$2:$E$3001,"&lt;="&amp;IF(F7="",Panel!$C$4,MIN(F7,Panel!$C$4))))</f>
        <v>12</v>
      </c>
      <c r="T7" s="33" t="n">
        <f aca="false">IF(OR(A7="",P7=0),"",Q7/P7)</f>
        <v>0.5</v>
      </c>
      <c r="U7" s="16" t="str">
        <f aca="false">IF(A7="","",IF(L7="Estudiante no registrado","Estudiante sin ficha",IF(M7="Grupo no existe","Grupo mal escrito",IF(AND(E7="Baja",F7=""),"Baja sin fecha",IF(AND(E7&lt;&gt;"Preinscrita",S7&lt;P7),IF(P7-S7=1,"Falta 1 registro de asistencia","Faltan "&amp;(P7-S7)&amp;" registros de asistencia"),IF(AND(E7="Activa",T7&lt;&gt;"",T7&lt;Panel!$C$5),"Asistencia por debajo del umbral",IF(AND(E7&lt;&gt;"Baja",N7&gt;0),"Documentación pendiente","")))))))</f>
        <v>Asistencia por debajo del umbral</v>
      </c>
      <c r="V7" s="36" t="str">
        <f aca="false">IF(A7="","",A7&amp;"|"&amp;COUNTIF($A$2:A7,A7))</f>
        <v>A-236|1</v>
      </c>
      <c r="W7" s="36" t="str">
        <f aca="false">IF(AND(A7&lt;&gt;"",E7&lt;&gt;"Baja",N7&gt;0),ROW(),"")</f>
        <v/>
      </c>
      <c r="X7" s="36" t="n">
        <f aca="false">IF(AND(A7&lt;&gt;"",E7="Activa",T7&lt;&gt;"",T7&lt;Panel!$C$5),ROW(),"")</f>
        <v>7</v>
      </c>
      <c r="Y7" s="36" t="str">
        <f aca="false">IF(AND(A7&lt;&gt;"",E7="Preinscrita"),ROW(),"")</f>
        <v/>
      </c>
    </row>
    <row r="8" customFormat="false" ht="15" hidden="false" customHeight="false" outlineLevel="0" collapsed="false">
      <c r="A8" s="16" t="s">
        <v>119</v>
      </c>
      <c r="B8" s="16" t="s">
        <v>214</v>
      </c>
      <c r="C8" s="32" t="n">
        <v>45309</v>
      </c>
      <c r="D8" s="16" t="s">
        <v>3</v>
      </c>
      <c r="E8" s="16" t="s">
        <v>1</v>
      </c>
      <c r="F8" s="32"/>
      <c r="G8" s="16" t="s">
        <v>0</v>
      </c>
      <c r="H8" s="16" t="s">
        <v>0</v>
      </c>
      <c r="I8" s="16" t="s">
        <v>0</v>
      </c>
      <c r="J8" s="16" t="s">
        <v>0</v>
      </c>
      <c r="K8" s="16" t="s">
        <v>5</v>
      </c>
      <c r="L8" s="16" t="str">
        <f aca="false">IF(A8="","",IFERROR(INDEX(Alumnos!$B$2:$B$201,MATCH(A8,Alumnos!$A$2:$A$201,0)),"Estudiante no registrado"))</f>
        <v>Leidy Cantillo Zúñiga</v>
      </c>
      <c r="M8" s="16" t="str">
        <f aca="false">IF(A8="","",IFERROR(INDEX(Grupos!$B$2:$B$50,MATCH(B8,Grupos!$A$2:$A$50,0)),"Grupo no existe"))</f>
        <v>TLPC</v>
      </c>
      <c r="N8" s="16" t="n">
        <f aca="false">IF(A8="","",COUNTIF(G8:K8,"No"))</f>
        <v>0</v>
      </c>
      <c r="O8" s="16" t="str">
        <f aca="false">IF(A8="","",_xlfn.TEXTJOIN(", ",TRUE(),IF(G8="No","copia del documento",""),IF(H8="No","pago de inscripción y seguro",""),IF(I8="No","contrato",""),IF(J8="No","certificado de estudios",""),IF(K8="No","acuerdo de financiación","")))</f>
        <v/>
      </c>
      <c r="P8" s="16" t="n">
        <f aca="false">IF(OR(A8="",E8="Preinscrita"),0,COUNTIFS(Sesiones!$B$2:$B$401,B8,Sesiones!$C$2:$C$401,"&gt;="&amp;C8,Sesiones!$C$2:$C$401,"&lt;="&amp;IF(F8="",Panel!$C$4,MIN(F8,Panel!$C$4))))</f>
        <v>12</v>
      </c>
      <c r="Q8" s="16" t="n">
        <f aca="false">IF(A8="","",COUNTIFS(Asistencia!$B$2:$B$3001,A8,Asistencia!$D$2:$D$3001,B8,Asistencia!$C$2:$C$3001,"Sí",Asistencia!$E$2:$E$3001,"&gt;="&amp;C8,Asistencia!$E$2:$E$3001,"&lt;="&amp;IF(F8="",Panel!$C$4,MIN(F8,Panel!$C$4))))</f>
        <v>11</v>
      </c>
      <c r="R8" s="16" t="n">
        <f aca="false">IF(A8="","",COUNTIFS(Asistencia!$B$2:$B$3001,A8,Asistencia!$D$2:$D$3001,B8,Asistencia!$C$2:$C$3001,"Justificada",Asistencia!$E$2:$E$3001,"&gt;="&amp;C8,Asistencia!$E$2:$E$3001,"&lt;="&amp;IF(F8="",Panel!$C$4,MIN(F8,Panel!$C$4))))</f>
        <v>1</v>
      </c>
      <c r="S8" s="16" t="n">
        <f aca="false">IF(A8="","",COUNTIFS(Asistencia!$B$2:$B$3001,A8,Asistencia!$D$2:$D$3001,B8,Asistencia!$E$2:$E$3001,"&gt;="&amp;C8,Asistencia!$E$2:$E$3001,"&lt;="&amp;IF(F8="",Panel!$C$4,MIN(F8,Panel!$C$4))))</f>
        <v>12</v>
      </c>
      <c r="T8" s="33" t="n">
        <f aca="false">IF(OR(A8="",P8=0),"",Q8/P8)</f>
        <v>0.916666666666667</v>
      </c>
      <c r="U8" s="16" t="str">
        <f aca="false">IF(A8="","",IF(L8="Estudiante no registrado","Estudiante sin ficha",IF(M8="Grupo no existe","Grupo mal escrito",IF(AND(E8="Baja",F8=""),"Baja sin fecha",IF(AND(E8&lt;&gt;"Preinscrita",S8&lt;P8),IF(P8-S8=1,"Falta 1 registro de asistencia","Faltan "&amp;(P8-S8)&amp;" registros de asistencia"),IF(AND(E8="Activa",T8&lt;&gt;"",T8&lt;Panel!$C$5),"Asistencia por debajo del umbral",IF(AND(E8&lt;&gt;"Baja",N8&gt;0),"Documentación pendiente","")))))))</f>
        <v/>
      </c>
      <c r="V8" s="36" t="str">
        <f aca="false">IF(A8="","",A8&amp;"|"&amp;COUNTIF($A$2:A8,A8))</f>
        <v>A-237|1</v>
      </c>
      <c r="W8" s="36" t="str">
        <f aca="false">IF(AND(A8&lt;&gt;"",E8&lt;&gt;"Baja",N8&gt;0),ROW(),"")</f>
        <v/>
      </c>
      <c r="X8" s="36" t="str">
        <f aca="false">IF(AND(A8&lt;&gt;"",E8="Activa",T8&lt;&gt;"",T8&lt;Panel!$C$5),ROW(),"")</f>
        <v/>
      </c>
      <c r="Y8" s="36" t="str">
        <f aca="false">IF(AND(A8&lt;&gt;"",E8="Preinscrita"),ROW(),"")</f>
        <v/>
      </c>
    </row>
    <row r="9" customFormat="false" ht="15" hidden="false" customHeight="false" outlineLevel="0" collapsed="false">
      <c r="A9" s="16" t="s">
        <v>122</v>
      </c>
      <c r="B9" s="16" t="s">
        <v>213</v>
      </c>
      <c r="C9" s="32" t="n">
        <v>45310</v>
      </c>
      <c r="D9" s="16" t="s">
        <v>3</v>
      </c>
      <c r="E9" s="16" t="s">
        <v>1</v>
      </c>
      <c r="F9" s="32"/>
      <c r="G9" s="16" t="s">
        <v>0</v>
      </c>
      <c r="H9" s="16" t="s">
        <v>0</v>
      </c>
      <c r="I9" s="16" t="s">
        <v>0</v>
      </c>
      <c r="J9" s="16" t="s">
        <v>0</v>
      </c>
      <c r="K9" s="16" t="s">
        <v>5</v>
      </c>
      <c r="L9" s="16" t="str">
        <f aca="false">IF(A9="","",IFERROR(INDEX(Alumnos!$B$2:$B$201,MATCH(A9,Alumnos!$A$2:$A$201,0)),"Estudiante no registrado"))</f>
        <v>Sofía Torres Fontalvo</v>
      </c>
      <c r="M9" s="16" t="str">
        <f aca="false">IF(A9="","",IFERROR(INDEX(Grupos!$B$2:$B$50,MATCH(B9,Grupos!$A$2:$A$50,0)),"Grupo no existe"))</f>
        <v>TLPC</v>
      </c>
      <c r="N9" s="16" t="n">
        <f aca="false">IF(A9="","",COUNTIF(G9:K9,"No"))</f>
        <v>0</v>
      </c>
      <c r="O9" s="16" t="str">
        <f aca="false">IF(A9="","",_xlfn.TEXTJOIN(", ",TRUE(),IF(G9="No","copia del documento",""),IF(H9="No","pago de inscripción y seguro",""),IF(I9="No","contrato",""),IF(J9="No","certificado de estudios",""),IF(K9="No","acuerdo de financiación","")))</f>
        <v/>
      </c>
      <c r="P9" s="16" t="n">
        <f aca="false">IF(OR(A9="",E9="Preinscrita"),0,COUNTIFS(Sesiones!$B$2:$B$401,B9,Sesiones!$C$2:$C$401,"&gt;="&amp;C9,Sesiones!$C$2:$C$401,"&lt;="&amp;IF(F9="",Panel!$C$4,MIN(F9,Panel!$C$4))))</f>
        <v>12</v>
      </c>
      <c r="Q9" s="16" t="n">
        <f aca="false">IF(A9="","",COUNTIFS(Asistencia!$B$2:$B$3001,A9,Asistencia!$D$2:$D$3001,B9,Asistencia!$C$2:$C$3001,"Sí",Asistencia!$E$2:$E$3001,"&gt;="&amp;C9,Asistencia!$E$2:$E$3001,"&lt;="&amp;IF(F9="",Panel!$C$4,MIN(F9,Panel!$C$4))))</f>
        <v>11</v>
      </c>
      <c r="R9" s="16" t="n">
        <f aca="false">IF(A9="","",COUNTIFS(Asistencia!$B$2:$B$3001,A9,Asistencia!$D$2:$D$3001,B9,Asistencia!$C$2:$C$3001,"Justificada",Asistencia!$E$2:$E$3001,"&gt;="&amp;C9,Asistencia!$E$2:$E$3001,"&lt;="&amp;IF(F9="",Panel!$C$4,MIN(F9,Panel!$C$4))))</f>
        <v>0</v>
      </c>
      <c r="S9" s="16" t="n">
        <f aca="false">IF(A9="","",COUNTIFS(Asistencia!$B$2:$B$3001,A9,Asistencia!$D$2:$D$3001,B9,Asistencia!$E$2:$E$3001,"&gt;="&amp;C9,Asistencia!$E$2:$E$3001,"&lt;="&amp;IF(F9="",Panel!$C$4,MIN(F9,Panel!$C$4))))</f>
        <v>12</v>
      </c>
      <c r="T9" s="33" t="n">
        <f aca="false">IF(OR(A9="",P9=0),"",Q9/P9)</f>
        <v>0.916666666666667</v>
      </c>
      <c r="U9" s="16" t="str">
        <f aca="false">IF(A9="","",IF(L9="Estudiante no registrado","Estudiante sin ficha",IF(M9="Grupo no existe","Grupo mal escrito",IF(AND(E9="Baja",F9=""),"Baja sin fecha",IF(AND(E9&lt;&gt;"Preinscrita",S9&lt;P9),IF(P9-S9=1,"Falta 1 registro de asistencia","Faltan "&amp;(P9-S9)&amp;" registros de asistencia"),IF(AND(E9="Activa",T9&lt;&gt;"",T9&lt;Panel!$C$5),"Asistencia por debajo del umbral",IF(AND(E9&lt;&gt;"Baja",N9&gt;0),"Documentación pendiente","")))))))</f>
        <v/>
      </c>
      <c r="V9" s="36" t="str">
        <f aca="false">IF(A9="","",A9&amp;"|"&amp;COUNTIF($A$2:A9,A9))</f>
        <v>A-238|1</v>
      </c>
      <c r="W9" s="36" t="str">
        <f aca="false">IF(AND(A9&lt;&gt;"",E9&lt;&gt;"Baja",N9&gt;0),ROW(),"")</f>
        <v/>
      </c>
      <c r="X9" s="36" t="str">
        <f aca="false">IF(AND(A9&lt;&gt;"",E9="Activa",T9&lt;&gt;"",T9&lt;Panel!$C$5),ROW(),"")</f>
        <v/>
      </c>
      <c r="Y9" s="36" t="str">
        <f aca="false">IF(AND(A9&lt;&gt;"",E9="Preinscrita"),ROW(),"")</f>
        <v/>
      </c>
    </row>
    <row r="10" customFormat="false" ht="15" hidden="false" customHeight="false" outlineLevel="0" collapsed="false">
      <c r="A10" s="16" t="s">
        <v>124</v>
      </c>
      <c r="B10" s="16" t="s">
        <v>213</v>
      </c>
      <c r="C10" s="32" t="n">
        <v>45311</v>
      </c>
      <c r="D10" s="16" t="s">
        <v>0</v>
      </c>
      <c r="E10" s="16" t="s">
        <v>1</v>
      </c>
      <c r="F10" s="32"/>
      <c r="G10" s="16" t="s">
        <v>0</v>
      </c>
      <c r="H10" s="16" t="s">
        <v>0</v>
      </c>
      <c r="I10" s="16" t="s">
        <v>0</v>
      </c>
      <c r="J10" s="16" t="s">
        <v>3</v>
      </c>
      <c r="K10" s="16" t="s">
        <v>3</v>
      </c>
      <c r="L10" s="16" t="str">
        <f aca="false">IF(A10="","",IFERROR(INDEX(Alumnos!$B$2:$B$201,MATCH(A10,Alumnos!$A$2:$A$201,0)),"Estudiante no registrado"))</f>
        <v>Katherine Gómez Martínez</v>
      </c>
      <c r="M10" s="16" t="str">
        <f aca="false">IF(A10="","",IFERROR(INDEX(Grupos!$B$2:$B$50,MATCH(B10,Grupos!$A$2:$A$50,0)),"Grupo no existe"))</f>
        <v>TLPC</v>
      </c>
      <c r="N10" s="16" t="n">
        <f aca="false">IF(A10="","",COUNTIF(G10:K10,"No"))</f>
        <v>2</v>
      </c>
      <c r="O10" s="16" t="str">
        <f aca="false">IF(A10="","",_xlfn.TEXTJOIN(", ",TRUE(),IF(G10="No","copia del documento",""),IF(H10="No","pago de inscripción y seguro",""),IF(I10="No","contrato",""),IF(J10="No","certificado de estudios",""),IF(K10="No","acuerdo de financiación","")))</f>
        <v>certificado de estudios, acuerdo de financiación</v>
      </c>
      <c r="P10" s="16" t="n">
        <f aca="false">IF(OR(A10="",E10="Preinscrita"),0,COUNTIFS(Sesiones!$B$2:$B$401,B10,Sesiones!$C$2:$C$401,"&gt;="&amp;C10,Sesiones!$C$2:$C$401,"&lt;="&amp;IF(F10="",Panel!$C$4,MIN(F10,Panel!$C$4))))</f>
        <v>12</v>
      </c>
      <c r="Q10" s="16" t="n">
        <f aca="false">IF(A10="","",COUNTIFS(Asistencia!$B$2:$B$3001,A10,Asistencia!$D$2:$D$3001,B10,Asistencia!$C$2:$C$3001,"Sí",Asistencia!$E$2:$E$3001,"&gt;="&amp;C10,Asistencia!$E$2:$E$3001,"&lt;="&amp;IF(F10="",Panel!$C$4,MIN(F10,Panel!$C$4))))</f>
        <v>12</v>
      </c>
      <c r="R10" s="16" t="n">
        <f aca="false">IF(A10="","",COUNTIFS(Asistencia!$B$2:$B$3001,A10,Asistencia!$D$2:$D$3001,B10,Asistencia!$C$2:$C$3001,"Justificada",Asistencia!$E$2:$E$3001,"&gt;="&amp;C10,Asistencia!$E$2:$E$3001,"&lt;="&amp;IF(F10="",Panel!$C$4,MIN(F10,Panel!$C$4))))</f>
        <v>0</v>
      </c>
      <c r="S10" s="16" t="n">
        <f aca="false">IF(A10="","",COUNTIFS(Asistencia!$B$2:$B$3001,A10,Asistencia!$D$2:$D$3001,B10,Asistencia!$E$2:$E$3001,"&gt;="&amp;C10,Asistencia!$E$2:$E$3001,"&lt;="&amp;IF(F10="",Panel!$C$4,MIN(F10,Panel!$C$4))))</f>
        <v>12</v>
      </c>
      <c r="T10" s="33" t="n">
        <f aca="false">IF(OR(A10="",P10=0),"",Q10/P10)</f>
        <v>1</v>
      </c>
      <c r="U10" s="16" t="str">
        <f aca="false">IF(A10="","",IF(L10="Estudiante no registrado","Estudiante sin ficha",IF(M10="Grupo no existe","Grupo mal escrito",IF(AND(E10="Baja",F10=""),"Baja sin fecha",IF(AND(E10&lt;&gt;"Preinscrita",S10&lt;P10),IF(P10-S10=1,"Falta 1 registro de asistencia","Faltan "&amp;(P10-S10)&amp;" registros de asistencia"),IF(AND(E10="Activa",T10&lt;&gt;"",T10&lt;Panel!$C$5),"Asistencia por debajo del umbral",IF(AND(E10&lt;&gt;"Baja",N10&gt;0),"Documentación pendiente","")))))))</f>
        <v>Documentación pendiente</v>
      </c>
      <c r="V10" s="36" t="str">
        <f aca="false">IF(A10="","",A10&amp;"|"&amp;COUNTIF($A$2:A10,A10))</f>
        <v>A-239|1</v>
      </c>
      <c r="W10" s="36" t="n">
        <f aca="false">IF(AND(A10&lt;&gt;"",E10&lt;&gt;"Baja",N10&gt;0),ROW(),"")</f>
        <v>10</v>
      </c>
      <c r="X10" s="36" t="str">
        <f aca="false">IF(AND(A10&lt;&gt;"",E10="Activa",T10&lt;&gt;"",T10&lt;Panel!$C$5),ROW(),"")</f>
        <v/>
      </c>
      <c r="Y10" s="36" t="str">
        <f aca="false">IF(AND(A10&lt;&gt;"",E10="Preinscrita"),ROW(),"")</f>
        <v/>
      </c>
    </row>
    <row r="11" customFormat="false" ht="15" hidden="false" customHeight="false" outlineLevel="0" collapsed="false">
      <c r="A11" s="16" t="s">
        <v>126</v>
      </c>
      <c r="B11" s="16" t="s">
        <v>213</v>
      </c>
      <c r="C11" s="32" t="n">
        <v>45312</v>
      </c>
      <c r="D11" s="16" t="s">
        <v>0</v>
      </c>
      <c r="E11" s="16" t="s">
        <v>1</v>
      </c>
      <c r="F11" s="32"/>
      <c r="G11" s="16" t="s">
        <v>0</v>
      </c>
      <c r="H11" s="16" t="s">
        <v>0</v>
      </c>
      <c r="I11" s="16" t="s">
        <v>0</v>
      </c>
      <c r="J11" s="16" t="s">
        <v>3</v>
      </c>
      <c r="K11" s="16" t="s">
        <v>0</v>
      </c>
      <c r="L11" s="16" t="str">
        <f aca="false">IF(A11="","",IFERROR(INDEX(Alumnos!$B$2:$B$201,MATCH(A11,Alumnos!$A$2:$A$201,0)),"Estudiante no registrado"))</f>
        <v>Rosmery Polo Rojas</v>
      </c>
      <c r="M11" s="16" t="str">
        <f aca="false">IF(A11="","",IFERROR(INDEX(Grupos!$B$2:$B$50,MATCH(B11,Grupos!$A$2:$A$50,0)),"Grupo no existe"))</f>
        <v>TLPC</v>
      </c>
      <c r="N11" s="16" t="n">
        <f aca="false">IF(A11="","",COUNTIF(G11:K11,"No"))</f>
        <v>1</v>
      </c>
      <c r="O11" s="16" t="str">
        <f aca="false">IF(A11="","",_xlfn.TEXTJOIN(", ",TRUE(),IF(G11="No","copia del documento",""),IF(H11="No","pago de inscripción y seguro",""),IF(I11="No","contrato",""),IF(J11="No","certificado de estudios",""),IF(K11="No","acuerdo de financiación","")))</f>
        <v>certificado de estudios</v>
      </c>
      <c r="P11" s="16" t="n">
        <f aca="false">IF(OR(A11="",E11="Preinscrita"),0,COUNTIFS(Sesiones!$B$2:$B$401,B11,Sesiones!$C$2:$C$401,"&gt;="&amp;C11,Sesiones!$C$2:$C$401,"&lt;="&amp;IF(F11="",Panel!$C$4,MIN(F11,Panel!$C$4))))</f>
        <v>12</v>
      </c>
      <c r="Q11" s="16" t="n">
        <f aca="false">IF(A11="","",COUNTIFS(Asistencia!$B$2:$B$3001,A11,Asistencia!$D$2:$D$3001,B11,Asistencia!$C$2:$C$3001,"Sí",Asistencia!$E$2:$E$3001,"&gt;="&amp;C11,Asistencia!$E$2:$E$3001,"&lt;="&amp;IF(F11="",Panel!$C$4,MIN(F11,Panel!$C$4))))</f>
        <v>10</v>
      </c>
      <c r="R11" s="16" t="n">
        <f aca="false">IF(A11="","",COUNTIFS(Asistencia!$B$2:$B$3001,A11,Asistencia!$D$2:$D$3001,B11,Asistencia!$C$2:$C$3001,"Justificada",Asistencia!$E$2:$E$3001,"&gt;="&amp;C11,Asistencia!$E$2:$E$3001,"&lt;="&amp;IF(F11="",Panel!$C$4,MIN(F11,Panel!$C$4))))</f>
        <v>1</v>
      </c>
      <c r="S11" s="16" t="n">
        <f aca="false">IF(A11="","",COUNTIFS(Asistencia!$B$2:$B$3001,A11,Asistencia!$D$2:$D$3001,B11,Asistencia!$E$2:$E$3001,"&gt;="&amp;C11,Asistencia!$E$2:$E$3001,"&lt;="&amp;IF(F11="",Panel!$C$4,MIN(F11,Panel!$C$4))))</f>
        <v>12</v>
      </c>
      <c r="T11" s="33" t="n">
        <f aca="false">IF(OR(A11="",P11=0),"",Q11/P11)</f>
        <v>0.833333333333333</v>
      </c>
      <c r="U11" s="16" t="str">
        <f aca="false">IF(A11="","",IF(L11="Estudiante no registrado","Estudiante sin ficha",IF(M11="Grupo no existe","Grupo mal escrito",IF(AND(E11="Baja",F11=""),"Baja sin fecha",IF(AND(E11&lt;&gt;"Preinscrita",S11&lt;P11),IF(P11-S11=1,"Falta 1 registro de asistencia","Faltan "&amp;(P11-S11)&amp;" registros de asistencia"),IF(AND(E11="Activa",T11&lt;&gt;"",T11&lt;Panel!$C$5),"Asistencia por debajo del umbral",IF(AND(E11&lt;&gt;"Baja",N11&gt;0),"Documentación pendiente","")))))))</f>
        <v>Documentación pendiente</v>
      </c>
      <c r="V11" s="36" t="str">
        <f aca="false">IF(A11="","",A11&amp;"|"&amp;COUNTIF($A$2:A11,A11))</f>
        <v>A-240|1</v>
      </c>
      <c r="W11" s="36" t="n">
        <f aca="false">IF(AND(A11&lt;&gt;"",E11&lt;&gt;"Baja",N11&gt;0),ROW(),"")</f>
        <v>11</v>
      </c>
      <c r="X11" s="36" t="str">
        <f aca="false">IF(AND(A11&lt;&gt;"",E11="Activa",T11&lt;&gt;"",T11&lt;Panel!$C$5),ROW(),"")</f>
        <v/>
      </c>
      <c r="Y11" s="36" t="str">
        <f aca="false">IF(AND(A11&lt;&gt;"",E11="Preinscrita"),ROW(),"")</f>
        <v/>
      </c>
    </row>
    <row r="12" customFormat="false" ht="15" hidden="false" customHeight="false" outlineLevel="0" collapsed="false">
      <c r="A12" s="16" t="s">
        <v>128</v>
      </c>
      <c r="B12" s="16" t="s">
        <v>213</v>
      </c>
      <c r="C12" s="32" t="n">
        <v>45313</v>
      </c>
      <c r="D12" s="16" t="s">
        <v>0</v>
      </c>
      <c r="E12" s="16" t="s">
        <v>1</v>
      </c>
      <c r="F12" s="32"/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tr">
        <f aca="false">IF(A12="","",IFERROR(INDEX(Alumnos!$B$2:$B$201,MATCH(A12,Alumnos!$A$2:$A$201,0)),"Estudiante no registrado"))</f>
        <v>Luis Carlos Zúñiga Escorcia</v>
      </c>
      <c r="M12" s="16" t="str">
        <f aca="false">IF(A12="","",IFERROR(INDEX(Grupos!$B$2:$B$50,MATCH(B12,Grupos!$A$2:$A$50,0)),"Grupo no existe"))</f>
        <v>TLPC</v>
      </c>
      <c r="N12" s="16" t="n">
        <f aca="false">IF(A12="","",COUNTIF(G12:K12,"No"))</f>
        <v>0</v>
      </c>
      <c r="O12" s="16" t="str">
        <f aca="false">IF(A12="","",_xlfn.TEXTJOIN(", ",TRUE(),IF(G12="No","copia del documento",""),IF(H12="No","pago de inscripción y seguro",""),IF(I12="No","contrato",""),IF(J12="No","certificado de estudios",""),IF(K12="No","acuerdo de financiación","")))</f>
        <v/>
      </c>
      <c r="P12" s="16" t="n">
        <f aca="false">IF(OR(A12="",E12="Preinscrita"),0,COUNTIFS(Sesiones!$B$2:$B$401,B12,Sesiones!$C$2:$C$401,"&gt;="&amp;C12,Sesiones!$C$2:$C$401,"&lt;="&amp;IF(F12="",Panel!$C$4,MIN(F12,Panel!$C$4))))</f>
        <v>12</v>
      </c>
      <c r="Q12" s="16" t="n">
        <f aca="false">IF(A12="","",COUNTIFS(Asistencia!$B$2:$B$3001,A12,Asistencia!$D$2:$D$3001,B12,Asistencia!$C$2:$C$3001,"Sí",Asistencia!$E$2:$E$3001,"&gt;="&amp;C12,Asistencia!$E$2:$E$3001,"&lt;="&amp;IF(F12="",Panel!$C$4,MIN(F12,Panel!$C$4))))</f>
        <v>11</v>
      </c>
      <c r="R12" s="16" t="n">
        <f aca="false">IF(A12="","",COUNTIFS(Asistencia!$B$2:$B$3001,A12,Asistencia!$D$2:$D$3001,B12,Asistencia!$C$2:$C$3001,"Justificada",Asistencia!$E$2:$E$3001,"&gt;="&amp;C12,Asistencia!$E$2:$E$3001,"&lt;="&amp;IF(F12="",Panel!$C$4,MIN(F12,Panel!$C$4))))</f>
        <v>0</v>
      </c>
      <c r="S12" s="16" t="n">
        <f aca="false">IF(A12="","",COUNTIFS(Asistencia!$B$2:$B$3001,A12,Asistencia!$D$2:$D$3001,B12,Asistencia!$E$2:$E$3001,"&gt;="&amp;C12,Asistencia!$E$2:$E$3001,"&lt;="&amp;IF(F12="",Panel!$C$4,MIN(F12,Panel!$C$4))))</f>
        <v>12</v>
      </c>
      <c r="T12" s="33" t="n">
        <f aca="false">IF(OR(A12="",P12=0),"",Q12/P12)</f>
        <v>0.916666666666667</v>
      </c>
      <c r="U12" s="16" t="str">
        <f aca="false">IF(A12="","",IF(L12="Estudiante no registrado","Estudiante sin ficha",IF(M12="Grupo no existe","Grupo mal escrito",IF(AND(E12="Baja",F12=""),"Baja sin fecha",IF(AND(E12&lt;&gt;"Preinscrita",S12&lt;P12),IF(P12-S12=1,"Falta 1 registro de asistencia","Faltan "&amp;(P12-S12)&amp;" registros de asistencia"),IF(AND(E12="Activa",T12&lt;&gt;"",T12&lt;Panel!$C$5),"Asistencia por debajo del umbral",IF(AND(E12&lt;&gt;"Baja",N12&gt;0),"Documentación pendiente","")))))))</f>
        <v/>
      </c>
      <c r="V12" s="36" t="str">
        <f aca="false">IF(A12="","",A12&amp;"|"&amp;COUNTIF($A$2:A12,A12))</f>
        <v>A-241|1</v>
      </c>
      <c r="W12" s="36" t="str">
        <f aca="false">IF(AND(A12&lt;&gt;"",E12&lt;&gt;"Baja",N12&gt;0),ROW(),"")</f>
        <v/>
      </c>
      <c r="X12" s="36" t="str">
        <f aca="false">IF(AND(A12&lt;&gt;"",E12="Activa",T12&lt;&gt;"",T12&lt;Panel!$C$5),ROW(),"")</f>
        <v/>
      </c>
      <c r="Y12" s="36" t="str">
        <f aca="false">IF(AND(A12&lt;&gt;"",E12="Preinscrita"),ROW(),"")</f>
        <v/>
      </c>
    </row>
    <row r="13" customFormat="false" ht="15" hidden="false" customHeight="false" outlineLevel="0" collapsed="false">
      <c r="A13" s="16" t="s">
        <v>131</v>
      </c>
      <c r="B13" s="16" t="s">
        <v>213</v>
      </c>
      <c r="C13" s="32" t="n">
        <v>45314</v>
      </c>
      <c r="D13" s="16" t="s">
        <v>3</v>
      </c>
      <c r="E13" s="16" t="s">
        <v>1</v>
      </c>
      <c r="F13" s="32"/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5</v>
      </c>
      <c r="L13" s="16" t="str">
        <f aca="false">IF(A13="","",IFERROR(INDEX(Alumnos!$B$2:$B$201,MATCH(A13,Alumnos!$A$2:$A$201,0)),"Estudiante no registrado"))</f>
        <v>Marcela Díaz Vergara</v>
      </c>
      <c r="M13" s="16" t="str">
        <f aca="false">IF(A13="","",IFERROR(INDEX(Grupos!$B$2:$B$50,MATCH(B13,Grupos!$A$2:$A$50,0)),"Grupo no existe"))</f>
        <v>TLPC</v>
      </c>
      <c r="N13" s="16" t="n">
        <f aca="false">IF(A13="","",COUNTIF(G13:K13,"No"))</f>
        <v>0</v>
      </c>
      <c r="O13" s="16" t="str">
        <f aca="false">IF(A13="","",_xlfn.TEXTJOIN(", ",TRUE(),IF(G13="No","copia del documento",""),IF(H13="No","pago de inscripción y seguro",""),IF(I13="No","contrato",""),IF(J13="No","certificado de estudios",""),IF(K13="No","acuerdo de financiación","")))</f>
        <v/>
      </c>
      <c r="P13" s="16" t="n">
        <f aca="false">IF(OR(A13="",E13="Preinscrita"),0,COUNTIFS(Sesiones!$B$2:$B$401,B13,Sesiones!$C$2:$C$401,"&gt;="&amp;C13,Sesiones!$C$2:$C$401,"&lt;="&amp;IF(F13="",Panel!$C$4,MIN(F13,Panel!$C$4))))</f>
        <v>12</v>
      </c>
      <c r="Q13" s="16" t="n">
        <f aca="false">IF(A13="","",COUNTIFS(Asistencia!$B$2:$B$3001,A13,Asistencia!$D$2:$D$3001,B13,Asistencia!$C$2:$C$3001,"Sí",Asistencia!$E$2:$E$3001,"&gt;="&amp;C13,Asistencia!$E$2:$E$3001,"&lt;="&amp;IF(F13="",Panel!$C$4,MIN(F13,Panel!$C$4))))</f>
        <v>12</v>
      </c>
      <c r="R13" s="16" t="n">
        <f aca="false">IF(A13="","",COUNTIFS(Asistencia!$B$2:$B$3001,A13,Asistencia!$D$2:$D$3001,B13,Asistencia!$C$2:$C$3001,"Justificada",Asistencia!$E$2:$E$3001,"&gt;="&amp;C13,Asistencia!$E$2:$E$3001,"&lt;="&amp;IF(F13="",Panel!$C$4,MIN(F13,Panel!$C$4))))</f>
        <v>0</v>
      </c>
      <c r="S13" s="16" t="n">
        <f aca="false">IF(A13="","",COUNTIFS(Asistencia!$B$2:$B$3001,A13,Asistencia!$D$2:$D$3001,B13,Asistencia!$E$2:$E$3001,"&gt;="&amp;C13,Asistencia!$E$2:$E$3001,"&lt;="&amp;IF(F13="",Panel!$C$4,MIN(F13,Panel!$C$4))))</f>
        <v>12</v>
      </c>
      <c r="T13" s="33" t="n">
        <f aca="false">IF(OR(A13="",P13=0),"",Q13/P13)</f>
        <v>1</v>
      </c>
      <c r="U13" s="16" t="str">
        <f aca="false">IF(A13="","",IF(L13="Estudiante no registrado","Estudiante sin ficha",IF(M13="Grupo no existe","Grupo mal escrito",IF(AND(E13="Baja",F13=""),"Baja sin fecha",IF(AND(E13&lt;&gt;"Preinscrita",S13&lt;P13),IF(P13-S13=1,"Falta 1 registro de asistencia","Faltan "&amp;(P13-S13)&amp;" registros de asistencia"),IF(AND(E13="Activa",T13&lt;&gt;"",T13&lt;Panel!$C$5),"Asistencia por debajo del umbral",IF(AND(E13&lt;&gt;"Baja",N13&gt;0),"Documentación pendiente","")))))))</f>
        <v/>
      </c>
      <c r="V13" s="36" t="str">
        <f aca="false">IF(A13="","",A13&amp;"|"&amp;COUNTIF($A$2:A13,A13))</f>
        <v>A-242|1</v>
      </c>
      <c r="W13" s="36" t="str">
        <f aca="false">IF(AND(A13&lt;&gt;"",E13&lt;&gt;"Baja",N13&gt;0),ROW(),"")</f>
        <v/>
      </c>
      <c r="X13" s="36" t="str">
        <f aca="false">IF(AND(A13&lt;&gt;"",E13="Activa",T13&lt;&gt;"",T13&lt;Panel!$C$5),ROW(),"")</f>
        <v/>
      </c>
      <c r="Y13" s="36" t="str">
        <f aca="false">IF(AND(A13&lt;&gt;"",E13="Preinscrita"),ROW(),"")</f>
        <v/>
      </c>
    </row>
    <row r="14" customFormat="false" ht="15" hidden="false" customHeight="false" outlineLevel="0" collapsed="false">
      <c r="A14" s="16" t="s">
        <v>134</v>
      </c>
      <c r="B14" s="16" t="s">
        <v>214</v>
      </c>
      <c r="C14" s="32" t="n">
        <v>45314</v>
      </c>
      <c r="D14" s="16" t="s">
        <v>0</v>
      </c>
      <c r="E14" s="16" t="s">
        <v>6</v>
      </c>
      <c r="F14" s="32" t="n">
        <v>45463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tr">
        <f aca="false">IF(A14="","",IFERROR(INDEX(Alumnos!$B$2:$B$201,MATCH(A14,Alumnos!$A$2:$A$201,0)),"Estudiante no registrado"))</f>
        <v>Mariana Charris Navarro</v>
      </c>
      <c r="M14" s="16" t="str">
        <f aca="false">IF(A14="","",IFERROR(INDEX(Grupos!$B$2:$B$50,MATCH(B14,Grupos!$A$2:$A$50,0)),"Grupo no existe"))</f>
        <v>TLPC</v>
      </c>
      <c r="N14" s="16" t="n">
        <f aca="false">IF(A14="","",COUNTIF(G14:K14,"No"))</f>
        <v>0</v>
      </c>
      <c r="O14" s="16" t="str">
        <f aca="false">IF(A14="","",_xlfn.TEXTJOIN(", ",TRUE(),IF(G14="No","copia del documento",""),IF(H14="No","pago de inscripción y seguro",""),IF(I14="No","contrato",""),IF(J14="No","certificado de estudios",""),IF(K14="No","acuerdo de financiación","")))</f>
        <v/>
      </c>
      <c r="P14" s="16" t="n">
        <f aca="false">IF(OR(A14="",E14="Preinscrita"),0,COUNTIFS(Sesiones!$B$2:$B$401,B14,Sesiones!$C$2:$C$401,"&gt;="&amp;C14,Sesiones!$C$2:$C$401,"&lt;="&amp;IF(F14="",Panel!$C$4,MIN(F14,Panel!$C$4))))</f>
        <v>8</v>
      </c>
      <c r="Q14" s="16" t="n">
        <f aca="false">IF(A14="","",COUNTIFS(Asistencia!$B$2:$B$3001,A14,Asistencia!$D$2:$D$3001,B14,Asistencia!$C$2:$C$3001,"Sí",Asistencia!$E$2:$E$3001,"&gt;="&amp;C14,Asistencia!$E$2:$E$3001,"&lt;="&amp;IF(F14="",Panel!$C$4,MIN(F14,Panel!$C$4))))</f>
        <v>4</v>
      </c>
      <c r="R14" s="16" t="n">
        <f aca="false">IF(A14="","",COUNTIFS(Asistencia!$B$2:$B$3001,A14,Asistencia!$D$2:$D$3001,B14,Asistencia!$C$2:$C$3001,"Justificada",Asistencia!$E$2:$E$3001,"&gt;="&amp;C14,Asistencia!$E$2:$E$3001,"&lt;="&amp;IF(F14="",Panel!$C$4,MIN(F14,Panel!$C$4))))</f>
        <v>3</v>
      </c>
      <c r="S14" s="16" t="n">
        <f aca="false">IF(A14="","",COUNTIFS(Asistencia!$B$2:$B$3001,A14,Asistencia!$D$2:$D$3001,B14,Asistencia!$E$2:$E$3001,"&gt;="&amp;C14,Asistencia!$E$2:$E$3001,"&lt;="&amp;IF(F14="",Panel!$C$4,MIN(F14,Panel!$C$4))))</f>
        <v>8</v>
      </c>
      <c r="T14" s="33" t="n">
        <f aca="false">IF(OR(A14="",P14=0),"",Q14/P14)</f>
        <v>0.5</v>
      </c>
      <c r="U14" s="16" t="str">
        <f aca="false">IF(A14="","",IF(L14="Estudiante no registrado","Estudiante sin ficha",IF(M14="Grupo no existe","Grupo mal escrito",IF(AND(E14="Baja",F14=""),"Baja sin fecha",IF(AND(E14&lt;&gt;"Preinscrita",S14&lt;P14),IF(P14-S14=1,"Falta 1 registro de asistencia","Faltan "&amp;(P14-S14)&amp;" registros de asistencia"),IF(AND(E14="Activa",T14&lt;&gt;"",T14&lt;Panel!$C$5),"Asistencia por debajo del umbral",IF(AND(E14&lt;&gt;"Baja",N14&gt;0),"Documentación pendiente","")))))))</f>
        <v/>
      </c>
      <c r="V14" s="36" t="str">
        <f aca="false">IF(A14="","",A14&amp;"|"&amp;COUNTIF($A$2:A14,A14))</f>
        <v>A-243|1</v>
      </c>
      <c r="W14" s="36" t="str">
        <f aca="false">IF(AND(A14&lt;&gt;"",E14&lt;&gt;"Baja",N14&gt;0),ROW(),"")</f>
        <v/>
      </c>
      <c r="X14" s="36" t="str">
        <f aca="false">IF(AND(A14&lt;&gt;"",E14="Activa",T14&lt;&gt;"",T14&lt;Panel!$C$5),ROW(),"")</f>
        <v/>
      </c>
      <c r="Y14" s="36" t="str">
        <f aca="false">IF(AND(A14&lt;&gt;"",E14="Preinscrita"),ROW(),"")</f>
        <v/>
      </c>
    </row>
    <row r="15" customFormat="false" ht="15" hidden="false" customHeight="false" outlineLevel="0" collapsed="false">
      <c r="A15" s="16" t="s">
        <v>136</v>
      </c>
      <c r="B15" s="16" t="s">
        <v>214</v>
      </c>
      <c r="C15" s="32" t="n">
        <v>45316</v>
      </c>
      <c r="D15" s="16" t="s">
        <v>3</v>
      </c>
      <c r="E15" s="16" t="s">
        <v>1</v>
      </c>
      <c r="F15" s="32"/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5</v>
      </c>
      <c r="L15" s="16" t="str">
        <f aca="false">IF(A15="","",IFERROR(INDEX(Alumnos!$B$2:$B$201,MATCH(A15,Alumnos!$A$2:$A$201,0)),"Estudiante no registrado"))</f>
        <v>Estefany Hernández Escorcia</v>
      </c>
      <c r="M15" s="16" t="str">
        <f aca="false">IF(A15="","",IFERROR(INDEX(Grupos!$B$2:$B$50,MATCH(B15,Grupos!$A$2:$A$50,0)),"Grupo no existe"))</f>
        <v>TLPC</v>
      </c>
      <c r="N15" s="16" t="n">
        <f aca="false">IF(A15="","",COUNTIF(G15:K15,"No"))</f>
        <v>0</v>
      </c>
      <c r="O15" s="16" t="str">
        <f aca="false">IF(A15="","",_xlfn.TEXTJOIN(", ",TRUE(),IF(G15="No","copia del documento",""),IF(H15="No","pago de inscripción y seguro",""),IF(I15="No","contrato",""),IF(J15="No","certificado de estudios",""),IF(K15="No","acuerdo de financiación","")))</f>
        <v/>
      </c>
      <c r="P15" s="16" t="n">
        <f aca="false">IF(OR(A15="",E15="Preinscrita"),0,COUNTIFS(Sesiones!$B$2:$B$401,B15,Sesiones!$C$2:$C$401,"&gt;="&amp;C15,Sesiones!$C$2:$C$401,"&lt;="&amp;IF(F15="",Panel!$C$4,MIN(F15,Panel!$C$4))))</f>
        <v>12</v>
      </c>
      <c r="Q15" s="16" t="n">
        <f aca="false">IF(A15="","",COUNTIFS(Asistencia!$B$2:$B$3001,A15,Asistencia!$D$2:$D$3001,B15,Asistencia!$C$2:$C$3001,"Sí",Asistencia!$E$2:$E$3001,"&gt;="&amp;C15,Asistencia!$E$2:$E$3001,"&lt;="&amp;IF(F15="",Panel!$C$4,MIN(F15,Panel!$C$4))))</f>
        <v>12</v>
      </c>
      <c r="R15" s="16" t="n">
        <f aca="false">IF(A15="","",COUNTIFS(Asistencia!$B$2:$B$3001,A15,Asistencia!$D$2:$D$3001,B15,Asistencia!$C$2:$C$3001,"Justificada",Asistencia!$E$2:$E$3001,"&gt;="&amp;C15,Asistencia!$E$2:$E$3001,"&lt;="&amp;IF(F15="",Panel!$C$4,MIN(F15,Panel!$C$4))))</f>
        <v>0</v>
      </c>
      <c r="S15" s="16" t="n">
        <f aca="false">IF(A15="","",COUNTIFS(Asistencia!$B$2:$B$3001,A15,Asistencia!$D$2:$D$3001,B15,Asistencia!$E$2:$E$3001,"&gt;="&amp;C15,Asistencia!$E$2:$E$3001,"&lt;="&amp;IF(F15="",Panel!$C$4,MIN(F15,Panel!$C$4))))</f>
        <v>12</v>
      </c>
      <c r="T15" s="33" t="n">
        <f aca="false">IF(OR(A15="",P15=0),"",Q15/P15)</f>
        <v>1</v>
      </c>
      <c r="U15" s="16" t="str">
        <f aca="false">IF(A15="","",IF(L15="Estudiante no registrado","Estudiante sin ficha",IF(M15="Grupo no existe","Grupo mal escrito",IF(AND(E15="Baja",F15=""),"Baja sin fecha",IF(AND(E15&lt;&gt;"Preinscrita",S15&lt;P15),IF(P15-S15=1,"Falta 1 registro de asistencia","Faltan "&amp;(P15-S15)&amp;" registros de asistencia"),IF(AND(E15="Activa",T15&lt;&gt;"",T15&lt;Panel!$C$5),"Asistencia por debajo del umbral",IF(AND(E15&lt;&gt;"Baja",N15&gt;0),"Documentación pendiente","")))))))</f>
        <v/>
      </c>
      <c r="V15" s="36" t="str">
        <f aca="false">IF(A15="","",A15&amp;"|"&amp;COUNTIF($A$2:A15,A15))</f>
        <v>A-244|1</v>
      </c>
      <c r="W15" s="36" t="str">
        <f aca="false">IF(AND(A15&lt;&gt;"",E15&lt;&gt;"Baja",N15&gt;0),ROW(),"")</f>
        <v/>
      </c>
      <c r="X15" s="36" t="str">
        <f aca="false">IF(AND(A15&lt;&gt;"",E15="Activa",T15&lt;&gt;"",T15&lt;Panel!$C$5),ROW(),"")</f>
        <v/>
      </c>
      <c r="Y15" s="36" t="str">
        <f aca="false">IF(AND(A15&lt;&gt;"",E15="Preinscrita"),ROW(),"")</f>
        <v/>
      </c>
    </row>
    <row r="16" customFormat="false" ht="15" hidden="false" customHeight="false" outlineLevel="0" collapsed="false">
      <c r="A16" s="16" t="s">
        <v>139</v>
      </c>
      <c r="B16" s="16" t="s">
        <v>214</v>
      </c>
      <c r="C16" s="32" t="n">
        <v>45318</v>
      </c>
      <c r="D16" s="16" t="s">
        <v>0</v>
      </c>
      <c r="E16" s="16" t="s">
        <v>1</v>
      </c>
      <c r="F16" s="32"/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tr">
        <f aca="false">IF(A16="","",IFERROR(INDEX(Alumnos!$B$2:$B$201,MATCH(A16,Alumnos!$A$2:$A$201,0)),"Estudiante no registrado"))</f>
        <v>Paola Salcedo Mendoza</v>
      </c>
      <c r="M16" s="16" t="str">
        <f aca="false">IF(A16="","",IFERROR(INDEX(Grupos!$B$2:$B$50,MATCH(B16,Grupos!$A$2:$A$50,0)),"Grupo no existe"))</f>
        <v>TLPC</v>
      </c>
      <c r="N16" s="16" t="n">
        <f aca="false">IF(A16="","",COUNTIF(G16:K16,"No"))</f>
        <v>0</v>
      </c>
      <c r="O16" s="16" t="str">
        <f aca="false">IF(A16="","",_xlfn.TEXTJOIN(", ",TRUE(),IF(G16="No","copia del documento",""),IF(H16="No","pago de inscripción y seguro",""),IF(I16="No","contrato",""),IF(J16="No","certificado de estudios",""),IF(K16="No","acuerdo de financiación","")))</f>
        <v/>
      </c>
      <c r="P16" s="16" t="n">
        <f aca="false">IF(OR(A16="",E16="Preinscrita"),0,COUNTIFS(Sesiones!$B$2:$B$401,B16,Sesiones!$C$2:$C$401,"&gt;="&amp;C16,Sesiones!$C$2:$C$401,"&lt;="&amp;IF(F16="",Panel!$C$4,MIN(F16,Panel!$C$4))))</f>
        <v>12</v>
      </c>
      <c r="Q16" s="16" t="n">
        <f aca="false">IF(A16="","",COUNTIFS(Asistencia!$B$2:$B$3001,A16,Asistencia!$D$2:$D$3001,B16,Asistencia!$C$2:$C$3001,"Sí",Asistencia!$E$2:$E$3001,"&gt;="&amp;C16,Asistencia!$E$2:$E$3001,"&lt;="&amp;IF(F16="",Panel!$C$4,MIN(F16,Panel!$C$4))))</f>
        <v>10</v>
      </c>
      <c r="R16" s="16" t="n">
        <f aca="false">IF(A16="","",COUNTIFS(Asistencia!$B$2:$B$3001,A16,Asistencia!$D$2:$D$3001,B16,Asistencia!$C$2:$C$3001,"Justificada",Asistencia!$E$2:$E$3001,"&gt;="&amp;C16,Asistencia!$E$2:$E$3001,"&lt;="&amp;IF(F16="",Panel!$C$4,MIN(F16,Panel!$C$4))))</f>
        <v>2</v>
      </c>
      <c r="S16" s="16" t="n">
        <f aca="false">IF(A16="","",COUNTIFS(Asistencia!$B$2:$B$3001,A16,Asistencia!$D$2:$D$3001,B16,Asistencia!$E$2:$E$3001,"&gt;="&amp;C16,Asistencia!$E$2:$E$3001,"&lt;="&amp;IF(F16="",Panel!$C$4,MIN(F16,Panel!$C$4))))</f>
        <v>12</v>
      </c>
      <c r="T16" s="33" t="n">
        <f aca="false">IF(OR(A16="",P16=0),"",Q16/P16)</f>
        <v>0.833333333333333</v>
      </c>
      <c r="U16" s="16" t="str">
        <f aca="false">IF(A16="","",IF(L16="Estudiante no registrado","Estudiante sin ficha",IF(M16="Grupo no existe","Grupo mal escrito",IF(AND(E16="Baja",F16=""),"Baja sin fecha",IF(AND(E16&lt;&gt;"Preinscrita",S16&lt;P16),IF(P16-S16=1,"Falta 1 registro de asistencia","Faltan "&amp;(P16-S16)&amp;" registros de asistencia"),IF(AND(E16="Activa",T16&lt;&gt;"",T16&lt;Panel!$C$5),"Asistencia por debajo del umbral",IF(AND(E16&lt;&gt;"Baja",N16&gt;0),"Documentación pendiente","")))))))</f>
        <v/>
      </c>
      <c r="V16" s="36" t="str">
        <f aca="false">IF(A16="","",A16&amp;"|"&amp;COUNTIF($A$2:A16,A16))</f>
        <v>A-245|1</v>
      </c>
      <c r="W16" s="36" t="str">
        <f aca="false">IF(AND(A16&lt;&gt;"",E16&lt;&gt;"Baja",N16&gt;0),ROW(),"")</f>
        <v/>
      </c>
      <c r="X16" s="36" t="str">
        <f aca="false">IF(AND(A16&lt;&gt;"",E16="Activa",T16&lt;&gt;"",T16&lt;Panel!$C$5),ROW(),"")</f>
        <v/>
      </c>
      <c r="Y16" s="36" t="str">
        <f aca="false">IF(AND(A16&lt;&gt;"",E16="Preinscrita"),ROW(),"")</f>
        <v/>
      </c>
    </row>
    <row r="17" customFormat="false" ht="15" hidden="false" customHeight="false" outlineLevel="0" collapsed="false">
      <c r="A17" s="16" t="s">
        <v>62</v>
      </c>
      <c r="B17" s="16" t="s">
        <v>214</v>
      </c>
      <c r="C17" s="32" t="n">
        <v>45318</v>
      </c>
      <c r="D17" s="16" t="s">
        <v>3</v>
      </c>
      <c r="E17" s="16" t="s">
        <v>1</v>
      </c>
      <c r="F17" s="32"/>
      <c r="G17" s="16" t="s">
        <v>0</v>
      </c>
      <c r="H17" s="16" t="s">
        <v>0</v>
      </c>
      <c r="I17" s="16" t="s">
        <v>0</v>
      </c>
      <c r="J17" s="16" t="s">
        <v>3</v>
      </c>
      <c r="K17" s="16" t="s">
        <v>5</v>
      </c>
      <c r="L17" s="16" t="str">
        <f aca="false">IF(A17="","",IFERROR(INDEX(Alumnos!$B$2:$B$201,MATCH(A17,Alumnos!$A$2:$A$201,0)),"Estudiante no registrado"))</f>
        <v>Leidy Orozco Ospino</v>
      </c>
      <c r="M17" s="16" t="str">
        <f aca="false">IF(A17="","",IFERROR(INDEX(Grupos!$B$2:$B$50,MATCH(B17,Grupos!$A$2:$A$50,0)),"Grupo no existe"))</f>
        <v>TLPC</v>
      </c>
      <c r="N17" s="16" t="n">
        <f aca="false">IF(A17="","",COUNTIF(G17:K17,"No"))</f>
        <v>1</v>
      </c>
      <c r="O17" s="16" t="str">
        <f aca="false">IF(A17="","",_xlfn.TEXTJOIN(", ",TRUE(),IF(G17="No","copia del documento",""),IF(H17="No","pago de inscripción y seguro",""),IF(I17="No","contrato",""),IF(J17="No","certificado de estudios",""),IF(K17="No","acuerdo de financiación","")))</f>
        <v>certificado de estudios</v>
      </c>
      <c r="P17" s="16" t="n">
        <f aca="false">IF(OR(A17="",E17="Preinscrita"),0,COUNTIFS(Sesiones!$B$2:$B$401,B17,Sesiones!$C$2:$C$401,"&gt;="&amp;C17,Sesiones!$C$2:$C$401,"&lt;="&amp;IF(F17="",Panel!$C$4,MIN(F17,Panel!$C$4))))</f>
        <v>12</v>
      </c>
      <c r="Q17" s="16" t="n">
        <f aca="false">IF(A17="","",COUNTIFS(Asistencia!$B$2:$B$3001,A17,Asistencia!$D$2:$D$3001,B17,Asistencia!$C$2:$C$3001,"Sí",Asistencia!$E$2:$E$3001,"&gt;="&amp;C17,Asistencia!$E$2:$E$3001,"&lt;="&amp;IF(F17="",Panel!$C$4,MIN(F17,Panel!$C$4))))</f>
        <v>7</v>
      </c>
      <c r="R17" s="16" t="n">
        <f aca="false">IF(A17="","",COUNTIFS(Asistencia!$B$2:$B$3001,A17,Asistencia!$D$2:$D$3001,B17,Asistencia!$C$2:$C$3001,"Justificada",Asistencia!$E$2:$E$3001,"&gt;="&amp;C17,Asistencia!$E$2:$E$3001,"&lt;="&amp;IF(F17="",Panel!$C$4,MIN(F17,Panel!$C$4))))</f>
        <v>1</v>
      </c>
      <c r="S17" s="16" t="n">
        <f aca="false">IF(A17="","",COUNTIFS(Asistencia!$B$2:$B$3001,A17,Asistencia!$D$2:$D$3001,B17,Asistencia!$E$2:$E$3001,"&gt;="&amp;C17,Asistencia!$E$2:$E$3001,"&lt;="&amp;IF(F17="",Panel!$C$4,MIN(F17,Panel!$C$4))))</f>
        <v>12</v>
      </c>
      <c r="T17" s="33" t="n">
        <f aca="false">IF(OR(A17="",P17=0),"",Q17/P17)</f>
        <v>0.583333333333333</v>
      </c>
      <c r="U17" s="16" t="str">
        <f aca="false">IF(A17="","",IF(L17="Estudiante no registrado","Estudiante sin ficha",IF(M17="Grupo no existe","Grupo mal escrito",IF(AND(E17="Baja",F17=""),"Baja sin fecha",IF(AND(E17&lt;&gt;"Preinscrita",S17&lt;P17),IF(P17-S17=1,"Falta 1 registro de asistencia","Faltan "&amp;(P17-S17)&amp;" registros de asistencia"),IF(AND(E17="Activa",T17&lt;&gt;"",T17&lt;Panel!$C$5),"Asistencia por debajo del umbral",IF(AND(E17&lt;&gt;"Baja",N17&gt;0),"Documentación pendiente","")))))))</f>
        <v>Asistencia por debajo del umbral</v>
      </c>
      <c r="V17" s="36" t="str">
        <f aca="false">IF(A17="","",A17&amp;"|"&amp;COUNTIF($A$2:A17,A17))</f>
        <v>A-246|1</v>
      </c>
      <c r="W17" s="36" t="n">
        <f aca="false">IF(AND(A17&lt;&gt;"",E17&lt;&gt;"Baja",N17&gt;0),ROW(),"")</f>
        <v>17</v>
      </c>
      <c r="X17" s="36" t="n">
        <f aca="false">IF(AND(A17&lt;&gt;"",E17="Activa",T17&lt;&gt;"",T17&lt;Panel!$C$5),ROW(),"")</f>
        <v>17</v>
      </c>
      <c r="Y17" s="36" t="str">
        <f aca="false">IF(AND(A17&lt;&gt;"",E17="Preinscrita"),ROW(),"")</f>
        <v/>
      </c>
    </row>
    <row r="18" customFormat="false" ht="15" hidden="false" customHeight="false" outlineLevel="0" collapsed="false">
      <c r="A18" s="16" t="s">
        <v>142</v>
      </c>
      <c r="B18" s="16" t="s">
        <v>214</v>
      </c>
      <c r="C18" s="32" t="n">
        <v>45319</v>
      </c>
      <c r="D18" s="16" t="s">
        <v>3</v>
      </c>
      <c r="E18" s="16" t="s">
        <v>1</v>
      </c>
      <c r="F18" s="32"/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5</v>
      </c>
      <c r="L18" s="16" t="str">
        <f aca="false">IF(A18="","",IFERROR(INDEX(Alumnos!$B$2:$B$201,MATCH(A18,Alumnos!$A$2:$A$201,0)),"Estudiante no registrado"))</f>
        <v>Luis Carlos Castro Rodríguez</v>
      </c>
      <c r="M18" s="16" t="str">
        <f aca="false">IF(A18="","",IFERROR(INDEX(Grupos!$B$2:$B$50,MATCH(B18,Grupos!$A$2:$A$50,0)),"Grupo no existe"))</f>
        <v>TLPC</v>
      </c>
      <c r="N18" s="16" t="n">
        <f aca="false">IF(A18="","",COUNTIF(G18:K18,"No"))</f>
        <v>0</v>
      </c>
      <c r="O18" s="16" t="str">
        <f aca="false">IF(A18="","",_xlfn.TEXTJOIN(", ",TRUE(),IF(G18="No","copia del documento",""),IF(H18="No","pago de inscripción y seguro",""),IF(I18="No","contrato",""),IF(J18="No","certificado de estudios",""),IF(K18="No","acuerdo de financiación","")))</f>
        <v/>
      </c>
      <c r="P18" s="16" t="n">
        <f aca="false">IF(OR(A18="",E18="Preinscrita"),0,COUNTIFS(Sesiones!$B$2:$B$401,B18,Sesiones!$C$2:$C$401,"&gt;="&amp;C18,Sesiones!$C$2:$C$401,"&lt;="&amp;IF(F18="",Panel!$C$4,MIN(F18,Panel!$C$4))))</f>
        <v>12</v>
      </c>
      <c r="Q18" s="16" t="n">
        <f aca="false">IF(A18="","",COUNTIFS(Asistencia!$B$2:$B$3001,A18,Asistencia!$D$2:$D$3001,B18,Asistencia!$C$2:$C$3001,"Sí",Asistencia!$E$2:$E$3001,"&gt;="&amp;C18,Asistencia!$E$2:$E$3001,"&lt;="&amp;IF(F18="",Panel!$C$4,MIN(F18,Panel!$C$4))))</f>
        <v>9</v>
      </c>
      <c r="R18" s="16" t="n">
        <f aca="false">IF(A18="","",COUNTIFS(Asistencia!$B$2:$B$3001,A18,Asistencia!$D$2:$D$3001,B18,Asistencia!$C$2:$C$3001,"Justificada",Asistencia!$E$2:$E$3001,"&gt;="&amp;C18,Asistencia!$E$2:$E$3001,"&lt;="&amp;IF(F18="",Panel!$C$4,MIN(F18,Panel!$C$4))))</f>
        <v>1</v>
      </c>
      <c r="S18" s="16" t="n">
        <f aca="false">IF(A18="","",COUNTIFS(Asistencia!$B$2:$B$3001,A18,Asistencia!$D$2:$D$3001,B18,Asistencia!$E$2:$E$3001,"&gt;="&amp;C18,Asistencia!$E$2:$E$3001,"&lt;="&amp;IF(F18="",Panel!$C$4,MIN(F18,Panel!$C$4))))</f>
        <v>12</v>
      </c>
      <c r="T18" s="33" t="n">
        <f aca="false">IF(OR(A18="",P18=0),"",Q18/P18)</f>
        <v>0.75</v>
      </c>
      <c r="U18" s="16" t="str">
        <f aca="false">IF(A18="","",IF(L18="Estudiante no registrado","Estudiante sin ficha",IF(M18="Grupo no existe","Grupo mal escrito",IF(AND(E18="Baja",F18=""),"Baja sin fecha",IF(AND(E18&lt;&gt;"Preinscrita",S18&lt;P18),IF(P18-S18=1,"Falta 1 registro de asistencia","Faltan "&amp;(P18-S18)&amp;" registros de asistencia"),IF(AND(E18="Activa",T18&lt;&gt;"",T18&lt;Panel!$C$5),"Asistencia por debajo del umbral",IF(AND(E18&lt;&gt;"Baja",N18&gt;0),"Documentación pendiente","")))))))</f>
        <v/>
      </c>
      <c r="V18" s="36" t="str">
        <f aca="false">IF(A18="","",A18&amp;"|"&amp;COUNTIF($A$2:A18,A18))</f>
        <v>A-247|1</v>
      </c>
      <c r="W18" s="36" t="str">
        <f aca="false">IF(AND(A18&lt;&gt;"",E18&lt;&gt;"Baja",N18&gt;0),ROW(),"")</f>
        <v/>
      </c>
      <c r="X18" s="36" t="str">
        <f aca="false">IF(AND(A18&lt;&gt;"",E18="Activa",T18&lt;&gt;"",T18&lt;Panel!$C$5),ROW(),"")</f>
        <v/>
      </c>
      <c r="Y18" s="36" t="str">
        <f aca="false">IF(AND(A18&lt;&gt;"",E18="Preinscrita"),ROW(),"")</f>
        <v/>
      </c>
    </row>
    <row r="19" customFormat="false" ht="15" hidden="false" customHeight="false" outlineLevel="0" collapsed="false">
      <c r="A19" s="16" t="s">
        <v>144</v>
      </c>
      <c r="B19" s="16" t="s">
        <v>213</v>
      </c>
      <c r="C19" s="32" t="n">
        <v>45319</v>
      </c>
      <c r="D19" s="16" t="s">
        <v>3</v>
      </c>
      <c r="E19" s="16" t="s">
        <v>1</v>
      </c>
      <c r="F19" s="32"/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5</v>
      </c>
      <c r="L19" s="16" t="str">
        <f aca="false">IF(A19="","",IFERROR(INDEX(Alumnos!$B$2:$B$201,MATCH(A19,Alumnos!$A$2:$A$201,0)),"Estudiante no registrado"))</f>
        <v>Daniela Salcedo Charris</v>
      </c>
      <c r="M19" s="16" t="str">
        <f aca="false">IF(A19="","",IFERROR(INDEX(Grupos!$B$2:$B$50,MATCH(B19,Grupos!$A$2:$A$50,0)),"Grupo no existe"))</f>
        <v>TLPC</v>
      </c>
      <c r="N19" s="16" t="n">
        <f aca="false">IF(A19="","",COUNTIF(G19:K19,"No"))</f>
        <v>0</v>
      </c>
      <c r="O19" s="16" t="str">
        <f aca="false">IF(A19="","",_xlfn.TEXTJOIN(", ",TRUE(),IF(G19="No","copia del documento",""),IF(H19="No","pago de inscripción y seguro",""),IF(I19="No","contrato",""),IF(J19="No","certificado de estudios",""),IF(K19="No","acuerdo de financiación","")))</f>
        <v/>
      </c>
      <c r="P19" s="16" t="n">
        <f aca="false">IF(OR(A19="",E19="Preinscrita"),0,COUNTIFS(Sesiones!$B$2:$B$401,B19,Sesiones!$C$2:$C$401,"&gt;="&amp;C19,Sesiones!$C$2:$C$401,"&lt;="&amp;IF(F19="",Panel!$C$4,MIN(F19,Panel!$C$4))))</f>
        <v>12</v>
      </c>
      <c r="Q19" s="16" t="n">
        <f aca="false">IF(A19="","",COUNTIFS(Asistencia!$B$2:$B$3001,A19,Asistencia!$D$2:$D$3001,B19,Asistencia!$C$2:$C$3001,"Sí",Asistencia!$E$2:$E$3001,"&gt;="&amp;C19,Asistencia!$E$2:$E$3001,"&lt;="&amp;IF(F19="",Panel!$C$4,MIN(F19,Panel!$C$4))))</f>
        <v>12</v>
      </c>
      <c r="R19" s="16" t="n">
        <f aca="false">IF(A19="","",COUNTIFS(Asistencia!$B$2:$B$3001,A19,Asistencia!$D$2:$D$3001,B19,Asistencia!$C$2:$C$3001,"Justificada",Asistencia!$E$2:$E$3001,"&gt;="&amp;C19,Asistencia!$E$2:$E$3001,"&lt;="&amp;IF(F19="",Panel!$C$4,MIN(F19,Panel!$C$4))))</f>
        <v>0</v>
      </c>
      <c r="S19" s="16" t="n">
        <f aca="false">IF(A19="","",COUNTIFS(Asistencia!$B$2:$B$3001,A19,Asistencia!$D$2:$D$3001,B19,Asistencia!$E$2:$E$3001,"&gt;="&amp;C19,Asistencia!$E$2:$E$3001,"&lt;="&amp;IF(F19="",Panel!$C$4,MIN(F19,Panel!$C$4))))</f>
        <v>12</v>
      </c>
      <c r="T19" s="33" t="n">
        <f aca="false">IF(OR(A19="",P19=0),"",Q19/P19)</f>
        <v>1</v>
      </c>
      <c r="U19" s="16" t="str">
        <f aca="false">IF(A19="","",IF(L19="Estudiante no registrado","Estudiante sin ficha",IF(M19="Grupo no existe","Grupo mal escrito",IF(AND(E19="Baja",F19=""),"Baja sin fecha",IF(AND(E19&lt;&gt;"Preinscrita",S19&lt;P19),IF(P19-S19=1,"Falta 1 registro de asistencia","Faltan "&amp;(P19-S19)&amp;" registros de asistencia"),IF(AND(E19="Activa",T19&lt;&gt;"",T19&lt;Panel!$C$5),"Asistencia por debajo del umbral",IF(AND(E19&lt;&gt;"Baja",N19&gt;0),"Documentación pendiente","")))))))</f>
        <v/>
      </c>
      <c r="V19" s="36" t="str">
        <f aca="false">IF(A19="","",A19&amp;"|"&amp;COUNTIF($A$2:A19,A19))</f>
        <v>A-248|1</v>
      </c>
      <c r="W19" s="36" t="str">
        <f aca="false">IF(AND(A19&lt;&gt;"",E19&lt;&gt;"Baja",N19&gt;0),ROW(),"")</f>
        <v/>
      </c>
      <c r="X19" s="36" t="str">
        <f aca="false">IF(AND(A19&lt;&gt;"",E19="Activa",T19&lt;&gt;"",T19&lt;Panel!$C$5),ROW(),"")</f>
        <v/>
      </c>
      <c r="Y19" s="36" t="str">
        <f aca="false">IF(AND(A19&lt;&gt;"",E19="Preinscrita"),ROW(),"")</f>
        <v/>
      </c>
    </row>
    <row r="20" customFormat="false" ht="15" hidden="false" customHeight="false" outlineLevel="0" collapsed="false">
      <c r="A20" s="16" t="s">
        <v>146</v>
      </c>
      <c r="B20" s="16" t="s">
        <v>214</v>
      </c>
      <c r="C20" s="32" t="n">
        <v>45320</v>
      </c>
      <c r="D20" s="16" t="s">
        <v>3</v>
      </c>
      <c r="E20" s="16" t="s">
        <v>1</v>
      </c>
      <c r="F20" s="32"/>
      <c r="G20" s="16" t="s">
        <v>0</v>
      </c>
      <c r="H20" s="16" t="s">
        <v>0</v>
      </c>
      <c r="I20" s="16" t="s">
        <v>0</v>
      </c>
      <c r="J20" s="16" t="s">
        <v>3</v>
      </c>
      <c r="K20" s="16" t="s">
        <v>5</v>
      </c>
      <c r="L20" s="16" t="str">
        <f aca="false">IF(A20="","",IFERROR(INDEX(Alumnos!$B$2:$B$201,MATCH(A20,Alumnos!$A$2:$A$201,0)),"Estudiante no registrado"))</f>
        <v>Andrés Mendoza Navarro</v>
      </c>
      <c r="M20" s="16" t="str">
        <f aca="false">IF(A20="","",IFERROR(INDEX(Grupos!$B$2:$B$50,MATCH(B20,Grupos!$A$2:$A$50,0)),"Grupo no existe"))</f>
        <v>TLPC</v>
      </c>
      <c r="N20" s="16" t="n">
        <f aca="false">IF(A20="","",COUNTIF(G20:K20,"No"))</f>
        <v>1</v>
      </c>
      <c r="O20" s="16" t="str">
        <f aca="false">IF(A20="","",_xlfn.TEXTJOIN(", ",TRUE(),IF(G20="No","copia del documento",""),IF(H20="No","pago de inscripción y seguro",""),IF(I20="No","contrato",""),IF(J20="No","certificado de estudios",""),IF(K20="No","acuerdo de financiación","")))</f>
        <v>certificado de estudios</v>
      </c>
      <c r="P20" s="16" t="n">
        <f aca="false">IF(OR(A20="",E20="Preinscrita"),0,COUNTIFS(Sesiones!$B$2:$B$401,B20,Sesiones!$C$2:$C$401,"&gt;="&amp;C20,Sesiones!$C$2:$C$401,"&lt;="&amp;IF(F20="",Panel!$C$4,MIN(F20,Panel!$C$4))))</f>
        <v>12</v>
      </c>
      <c r="Q20" s="16" t="n">
        <f aca="false">IF(A20="","",COUNTIFS(Asistencia!$B$2:$B$3001,A20,Asistencia!$D$2:$D$3001,B20,Asistencia!$C$2:$C$3001,"Sí",Asistencia!$E$2:$E$3001,"&gt;="&amp;C20,Asistencia!$E$2:$E$3001,"&lt;="&amp;IF(F20="",Panel!$C$4,MIN(F20,Panel!$C$4))))</f>
        <v>12</v>
      </c>
      <c r="R20" s="16" t="n">
        <f aca="false">IF(A20="","",COUNTIFS(Asistencia!$B$2:$B$3001,A20,Asistencia!$D$2:$D$3001,B20,Asistencia!$C$2:$C$3001,"Justificada",Asistencia!$E$2:$E$3001,"&gt;="&amp;C20,Asistencia!$E$2:$E$3001,"&lt;="&amp;IF(F20="",Panel!$C$4,MIN(F20,Panel!$C$4))))</f>
        <v>0</v>
      </c>
      <c r="S20" s="16" t="n">
        <f aca="false">IF(A20="","",COUNTIFS(Asistencia!$B$2:$B$3001,A20,Asistencia!$D$2:$D$3001,B20,Asistencia!$E$2:$E$3001,"&gt;="&amp;C20,Asistencia!$E$2:$E$3001,"&lt;="&amp;IF(F20="",Panel!$C$4,MIN(F20,Panel!$C$4))))</f>
        <v>12</v>
      </c>
      <c r="T20" s="33" t="n">
        <f aca="false">IF(OR(A20="",P20=0),"",Q20/P20)</f>
        <v>1</v>
      </c>
      <c r="U20" s="16" t="str">
        <f aca="false">IF(A20="","",IF(L20="Estudiante no registrado","Estudiante sin ficha",IF(M20="Grupo no existe","Grupo mal escrito",IF(AND(E20="Baja",F20=""),"Baja sin fecha",IF(AND(E20&lt;&gt;"Preinscrita",S20&lt;P20),IF(P20-S20=1,"Falta 1 registro de asistencia","Faltan "&amp;(P20-S20)&amp;" registros de asistencia"),IF(AND(E20="Activa",T20&lt;&gt;"",T20&lt;Panel!$C$5),"Asistencia por debajo del umbral",IF(AND(E20&lt;&gt;"Baja",N20&gt;0),"Documentación pendiente","")))))))</f>
        <v>Documentación pendiente</v>
      </c>
      <c r="V20" s="36" t="str">
        <f aca="false">IF(A20="","",A20&amp;"|"&amp;COUNTIF($A$2:A20,A20))</f>
        <v>A-249|1</v>
      </c>
      <c r="W20" s="36" t="n">
        <f aca="false">IF(AND(A20&lt;&gt;"",E20&lt;&gt;"Baja",N20&gt;0),ROW(),"")</f>
        <v>20</v>
      </c>
      <c r="X20" s="36" t="str">
        <f aca="false">IF(AND(A20&lt;&gt;"",E20="Activa",T20&lt;&gt;"",T20&lt;Panel!$C$5),ROW(),"")</f>
        <v/>
      </c>
      <c r="Y20" s="36" t="str">
        <f aca="false">IF(AND(A20&lt;&gt;"",E20="Preinscrita"),ROW(),"")</f>
        <v/>
      </c>
    </row>
    <row r="21" customFormat="false" ht="15" hidden="false" customHeight="false" outlineLevel="0" collapsed="false">
      <c r="A21" s="16" t="s">
        <v>149</v>
      </c>
      <c r="B21" s="16" t="s">
        <v>214</v>
      </c>
      <c r="C21" s="32" t="n">
        <v>45321</v>
      </c>
      <c r="D21" s="16" t="s">
        <v>0</v>
      </c>
      <c r="E21" s="16" t="s">
        <v>1</v>
      </c>
      <c r="F21" s="32"/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tr">
        <f aca="false">IF(A21="","",IFERROR(INDEX(Alumnos!$B$2:$B$201,MATCH(A21,Alumnos!$A$2:$A$201,0)),"Estudiante no registrado"))</f>
        <v>Diana Zúñiga Jiménez</v>
      </c>
      <c r="M21" s="16" t="str">
        <f aca="false">IF(A21="","",IFERROR(INDEX(Grupos!$B$2:$B$50,MATCH(B21,Grupos!$A$2:$A$50,0)),"Grupo no existe"))</f>
        <v>TLPC</v>
      </c>
      <c r="N21" s="16" t="n">
        <f aca="false">IF(A21="","",COUNTIF(G21:K21,"No"))</f>
        <v>0</v>
      </c>
      <c r="O21" s="16" t="str">
        <f aca="false">IF(A21="","",_xlfn.TEXTJOIN(", ",TRUE(),IF(G21="No","copia del documento",""),IF(H21="No","pago de inscripción y seguro",""),IF(I21="No","contrato",""),IF(J21="No","certificado de estudios",""),IF(K21="No","acuerdo de financiación","")))</f>
        <v/>
      </c>
      <c r="P21" s="16" t="n">
        <f aca="false">IF(OR(A21="",E21="Preinscrita"),0,COUNTIFS(Sesiones!$B$2:$B$401,B21,Sesiones!$C$2:$C$401,"&gt;="&amp;C21,Sesiones!$C$2:$C$401,"&lt;="&amp;IF(F21="",Panel!$C$4,MIN(F21,Panel!$C$4))))</f>
        <v>12</v>
      </c>
      <c r="Q21" s="16" t="n">
        <f aca="false">IF(A21="","",COUNTIFS(Asistencia!$B$2:$B$3001,A21,Asistencia!$D$2:$D$3001,B21,Asistencia!$C$2:$C$3001,"Sí",Asistencia!$E$2:$E$3001,"&gt;="&amp;C21,Asistencia!$E$2:$E$3001,"&lt;="&amp;IF(F21="",Panel!$C$4,MIN(F21,Panel!$C$4))))</f>
        <v>4</v>
      </c>
      <c r="R21" s="16" t="n">
        <f aca="false">IF(A21="","",COUNTIFS(Asistencia!$B$2:$B$3001,A21,Asistencia!$D$2:$D$3001,B21,Asistencia!$C$2:$C$3001,"Justificada",Asistencia!$E$2:$E$3001,"&gt;="&amp;C21,Asistencia!$E$2:$E$3001,"&lt;="&amp;IF(F21="",Panel!$C$4,MIN(F21,Panel!$C$4))))</f>
        <v>4</v>
      </c>
      <c r="S21" s="16" t="n">
        <f aca="false">IF(A21="","",COUNTIFS(Asistencia!$B$2:$B$3001,A21,Asistencia!$D$2:$D$3001,B21,Asistencia!$E$2:$E$3001,"&gt;="&amp;C21,Asistencia!$E$2:$E$3001,"&lt;="&amp;IF(F21="",Panel!$C$4,MIN(F21,Panel!$C$4))))</f>
        <v>12</v>
      </c>
      <c r="T21" s="33" t="n">
        <f aca="false">IF(OR(A21="",P21=0),"",Q21/P21)</f>
        <v>0.333333333333333</v>
      </c>
      <c r="U21" s="16" t="str">
        <f aca="false">IF(A21="","",IF(L21="Estudiante no registrado","Estudiante sin ficha",IF(M21="Grupo no existe","Grupo mal escrito",IF(AND(E21="Baja",F21=""),"Baja sin fecha",IF(AND(E21&lt;&gt;"Preinscrita",S21&lt;P21),IF(P21-S21=1,"Falta 1 registro de asistencia","Faltan "&amp;(P21-S21)&amp;" registros de asistencia"),IF(AND(E21="Activa",T21&lt;&gt;"",T21&lt;Panel!$C$5),"Asistencia por debajo del umbral",IF(AND(E21&lt;&gt;"Baja",N21&gt;0),"Documentación pendiente","")))))))</f>
        <v>Asistencia por debajo del umbral</v>
      </c>
      <c r="V21" s="36" t="str">
        <f aca="false">IF(A21="","",A21&amp;"|"&amp;COUNTIF($A$2:A21,A21))</f>
        <v>A-250|1</v>
      </c>
      <c r="W21" s="36" t="str">
        <f aca="false">IF(AND(A21&lt;&gt;"",E21&lt;&gt;"Baja",N21&gt;0),ROW(),"")</f>
        <v/>
      </c>
      <c r="X21" s="36" t="n">
        <f aca="false">IF(AND(A21&lt;&gt;"",E21="Activa",T21&lt;&gt;"",T21&lt;Panel!$C$5),ROW(),"")</f>
        <v>21</v>
      </c>
      <c r="Y21" s="36" t="str">
        <f aca="false">IF(AND(A21&lt;&gt;"",E21="Preinscrita"),ROW(),"")</f>
        <v/>
      </c>
    </row>
    <row r="22" customFormat="false" ht="15" hidden="false" customHeight="false" outlineLevel="0" collapsed="false">
      <c r="A22" s="16" t="s">
        <v>151</v>
      </c>
      <c r="B22" s="16" t="s">
        <v>213</v>
      </c>
      <c r="C22" s="32" t="n">
        <v>45323</v>
      </c>
      <c r="D22" s="16" t="s">
        <v>0</v>
      </c>
      <c r="E22" s="16" t="s">
        <v>1</v>
      </c>
      <c r="F22" s="32"/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tr">
        <f aca="false">IF(A22="","",IFERROR(INDEX(Alumnos!$B$2:$B$201,MATCH(A22,Alumnos!$A$2:$A$201,0)),"Estudiante no registrado"))</f>
        <v>Melissa Fontalvo Mejía</v>
      </c>
      <c r="M22" s="16" t="str">
        <f aca="false">IF(A22="","",IFERROR(INDEX(Grupos!$B$2:$B$50,MATCH(B22,Grupos!$A$2:$A$50,0)),"Grupo no existe"))</f>
        <v>TLPC</v>
      </c>
      <c r="N22" s="16" t="n">
        <f aca="false">IF(A22="","",COUNTIF(G22:K22,"No"))</f>
        <v>0</v>
      </c>
      <c r="O22" s="16" t="str">
        <f aca="false">IF(A22="","",_xlfn.TEXTJOIN(", ",TRUE(),IF(G22="No","copia del documento",""),IF(H22="No","pago de inscripción y seguro",""),IF(I22="No","contrato",""),IF(J22="No","certificado de estudios",""),IF(K22="No","acuerdo de financiación","")))</f>
        <v/>
      </c>
      <c r="P22" s="16" t="n">
        <f aca="false">IF(OR(A22="",E22="Preinscrita"),0,COUNTIFS(Sesiones!$B$2:$B$401,B22,Sesiones!$C$2:$C$401,"&gt;="&amp;C22,Sesiones!$C$2:$C$401,"&lt;="&amp;IF(F22="",Panel!$C$4,MIN(F22,Panel!$C$4))))</f>
        <v>12</v>
      </c>
      <c r="Q22" s="16" t="n">
        <f aca="false">IF(A22="","",COUNTIFS(Asistencia!$B$2:$B$3001,A22,Asistencia!$D$2:$D$3001,B22,Asistencia!$C$2:$C$3001,"Sí",Asistencia!$E$2:$E$3001,"&gt;="&amp;C22,Asistencia!$E$2:$E$3001,"&lt;="&amp;IF(F22="",Panel!$C$4,MIN(F22,Panel!$C$4))))</f>
        <v>11</v>
      </c>
      <c r="R22" s="16" t="n">
        <f aca="false">IF(A22="","",COUNTIFS(Asistencia!$B$2:$B$3001,A22,Asistencia!$D$2:$D$3001,B22,Asistencia!$C$2:$C$3001,"Justificada",Asistencia!$E$2:$E$3001,"&gt;="&amp;C22,Asistencia!$E$2:$E$3001,"&lt;="&amp;IF(F22="",Panel!$C$4,MIN(F22,Panel!$C$4))))</f>
        <v>0</v>
      </c>
      <c r="S22" s="16" t="n">
        <f aca="false">IF(A22="","",COUNTIFS(Asistencia!$B$2:$B$3001,A22,Asistencia!$D$2:$D$3001,B22,Asistencia!$E$2:$E$3001,"&gt;="&amp;C22,Asistencia!$E$2:$E$3001,"&lt;="&amp;IF(F22="",Panel!$C$4,MIN(F22,Panel!$C$4))))</f>
        <v>12</v>
      </c>
      <c r="T22" s="33" t="n">
        <f aca="false">IF(OR(A22="",P22=0),"",Q22/P22)</f>
        <v>0.916666666666667</v>
      </c>
      <c r="U22" s="16" t="str">
        <f aca="false">IF(A22="","",IF(L22="Estudiante no registrado","Estudiante sin ficha",IF(M22="Grupo no existe","Grupo mal escrito",IF(AND(E22="Baja",F22=""),"Baja sin fecha",IF(AND(E22&lt;&gt;"Preinscrita",S22&lt;P22),IF(P22-S22=1,"Falta 1 registro de asistencia","Faltan "&amp;(P22-S22)&amp;" registros de asistencia"),IF(AND(E22="Activa",T22&lt;&gt;"",T22&lt;Panel!$C$5),"Asistencia por debajo del umbral",IF(AND(E22&lt;&gt;"Baja",N22&gt;0),"Documentación pendiente","")))))))</f>
        <v/>
      </c>
      <c r="V22" s="36" t="str">
        <f aca="false">IF(A22="","",A22&amp;"|"&amp;COUNTIF($A$2:A22,A22))</f>
        <v>A-251|1</v>
      </c>
      <c r="W22" s="36" t="str">
        <f aca="false">IF(AND(A22&lt;&gt;"",E22&lt;&gt;"Baja",N22&gt;0),ROW(),"")</f>
        <v/>
      </c>
      <c r="X22" s="36" t="str">
        <f aca="false">IF(AND(A22&lt;&gt;"",E22="Activa",T22&lt;&gt;"",T22&lt;Panel!$C$5),ROW(),"")</f>
        <v/>
      </c>
      <c r="Y22" s="36" t="str">
        <f aca="false">IF(AND(A22&lt;&gt;"",E22="Preinscrita"),ROW(),"")</f>
        <v/>
      </c>
    </row>
    <row r="23" customFormat="false" ht="15" hidden="false" customHeight="false" outlineLevel="0" collapsed="false">
      <c r="A23" s="16" t="s">
        <v>154</v>
      </c>
      <c r="B23" s="16" t="s">
        <v>214</v>
      </c>
      <c r="C23" s="32" t="n">
        <v>45325</v>
      </c>
      <c r="D23" s="16" t="s">
        <v>3</v>
      </c>
      <c r="E23" s="16" t="s">
        <v>1</v>
      </c>
      <c r="F23" s="32"/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5</v>
      </c>
      <c r="L23" s="16" t="str">
        <f aca="false">IF(A23="","",IFERROR(INDEX(Alumnos!$B$2:$B$201,MATCH(A23,Alumnos!$A$2:$A$201,0)),"Estudiante no registrado"))</f>
        <v>Sofía Mejía Castro</v>
      </c>
      <c r="M23" s="16" t="str">
        <f aca="false">IF(A23="","",IFERROR(INDEX(Grupos!$B$2:$B$50,MATCH(B23,Grupos!$A$2:$A$50,0)),"Grupo no existe"))</f>
        <v>TLPC</v>
      </c>
      <c r="N23" s="16" t="n">
        <f aca="false">IF(A23="","",COUNTIF(G23:K23,"No"))</f>
        <v>0</v>
      </c>
      <c r="O23" s="16" t="str">
        <f aca="false">IF(A23="","",_xlfn.TEXTJOIN(", ",TRUE(),IF(G23="No","copia del documento",""),IF(H23="No","pago de inscripción y seguro",""),IF(I23="No","contrato",""),IF(J23="No","certificado de estudios",""),IF(K23="No","acuerdo de financiación","")))</f>
        <v/>
      </c>
      <c r="P23" s="16" t="n">
        <f aca="false">IF(OR(A23="",E23="Preinscrita"),0,COUNTIFS(Sesiones!$B$2:$B$401,B23,Sesiones!$C$2:$C$401,"&gt;="&amp;C23,Sesiones!$C$2:$C$401,"&lt;="&amp;IF(F23="",Panel!$C$4,MIN(F23,Panel!$C$4))))</f>
        <v>12</v>
      </c>
      <c r="Q23" s="16" t="n">
        <f aca="false">IF(A23="","",COUNTIFS(Asistencia!$B$2:$B$3001,A23,Asistencia!$D$2:$D$3001,B23,Asistencia!$C$2:$C$3001,"Sí",Asistencia!$E$2:$E$3001,"&gt;="&amp;C23,Asistencia!$E$2:$E$3001,"&lt;="&amp;IF(F23="",Panel!$C$4,MIN(F23,Panel!$C$4))))</f>
        <v>11</v>
      </c>
      <c r="R23" s="16" t="n">
        <f aca="false">IF(A23="","",COUNTIFS(Asistencia!$B$2:$B$3001,A23,Asistencia!$D$2:$D$3001,B23,Asistencia!$C$2:$C$3001,"Justificada",Asistencia!$E$2:$E$3001,"&gt;="&amp;C23,Asistencia!$E$2:$E$3001,"&lt;="&amp;IF(F23="",Panel!$C$4,MIN(F23,Panel!$C$4))))</f>
        <v>1</v>
      </c>
      <c r="S23" s="16" t="n">
        <f aca="false">IF(A23="","",COUNTIFS(Asistencia!$B$2:$B$3001,A23,Asistencia!$D$2:$D$3001,B23,Asistencia!$E$2:$E$3001,"&gt;="&amp;C23,Asistencia!$E$2:$E$3001,"&lt;="&amp;IF(F23="",Panel!$C$4,MIN(F23,Panel!$C$4))))</f>
        <v>12</v>
      </c>
      <c r="T23" s="33" t="n">
        <f aca="false">IF(OR(A23="",P23=0),"",Q23/P23)</f>
        <v>0.916666666666667</v>
      </c>
      <c r="U23" s="16" t="str">
        <f aca="false">IF(A23="","",IF(L23="Estudiante no registrado","Estudiante sin ficha",IF(M23="Grupo no existe","Grupo mal escrito",IF(AND(E23="Baja",F23=""),"Baja sin fecha",IF(AND(E23&lt;&gt;"Preinscrita",S23&lt;P23),IF(P23-S23=1,"Falta 1 registro de asistencia","Faltan "&amp;(P23-S23)&amp;" registros de asistencia"),IF(AND(E23="Activa",T23&lt;&gt;"",T23&lt;Panel!$C$5),"Asistencia por debajo del umbral",IF(AND(E23&lt;&gt;"Baja",N23&gt;0),"Documentación pendiente","")))))))</f>
        <v/>
      </c>
      <c r="V23" s="36" t="str">
        <f aca="false">IF(A23="","",A23&amp;"|"&amp;COUNTIF($A$2:A23,A23))</f>
        <v>A-252|1</v>
      </c>
      <c r="W23" s="36" t="str">
        <f aca="false">IF(AND(A23&lt;&gt;"",E23&lt;&gt;"Baja",N23&gt;0),ROW(),"")</f>
        <v/>
      </c>
      <c r="X23" s="36" t="str">
        <f aca="false">IF(AND(A23&lt;&gt;"",E23="Activa",T23&lt;&gt;"",T23&lt;Panel!$C$5),ROW(),"")</f>
        <v/>
      </c>
      <c r="Y23" s="36" t="str">
        <f aca="false">IF(AND(A23&lt;&gt;"",E23="Preinscrita"),ROW(),"")</f>
        <v/>
      </c>
    </row>
    <row r="24" customFormat="false" ht="15" hidden="false" customHeight="false" outlineLevel="0" collapsed="false">
      <c r="A24" s="16" t="s">
        <v>156</v>
      </c>
      <c r="B24" s="16" t="s">
        <v>215</v>
      </c>
      <c r="C24" s="32" t="n">
        <v>45412</v>
      </c>
      <c r="D24" s="16" t="s">
        <v>3</v>
      </c>
      <c r="E24" s="16" t="s">
        <v>1</v>
      </c>
      <c r="F24" s="32"/>
      <c r="G24" s="16" t="s">
        <v>0</v>
      </c>
      <c r="H24" s="16" t="s">
        <v>0</v>
      </c>
      <c r="I24" s="16" t="s">
        <v>0</v>
      </c>
      <c r="J24" s="16" t="s">
        <v>5</v>
      </c>
      <c r="K24" s="16" t="s">
        <v>5</v>
      </c>
      <c r="L24" s="16" t="str">
        <f aca="false">IF(A24="","",IFERROR(INDEX(Alumnos!$B$2:$B$201,MATCH(A24,Alumnos!$A$2:$A$201,0)),"Estudiante no registrado"))</f>
        <v>Andrea Gómez Manjarrés</v>
      </c>
      <c r="M24" s="16" t="str">
        <f aca="false">IF(A24="","",IFERROR(INDEX(Grupos!$B$2:$B$50,MATCH(B24,Grupos!$A$2:$A$50,0)),"Grupo no existe"))</f>
        <v>BTB</v>
      </c>
      <c r="N24" s="16" t="n">
        <f aca="false">IF(A24="","",COUNTIF(G24:K24,"No"))</f>
        <v>0</v>
      </c>
      <c r="O24" s="16" t="str">
        <f aca="false">IF(A24="","",_xlfn.TEXTJOIN(", ",TRUE(),IF(G24="No","copia del documento",""),IF(H24="No","pago de inscripción y seguro",""),IF(I24="No","contrato",""),IF(J24="No","certificado de estudios",""),IF(K24="No","acuerdo de financiación","")))</f>
        <v/>
      </c>
      <c r="P24" s="16" t="n">
        <f aca="false">IF(OR(A24="",E24="Preinscrita"),0,COUNTIFS(Sesiones!$B$2:$B$401,B24,Sesiones!$C$2:$C$401,"&gt;="&amp;C24,Sesiones!$C$2:$C$401,"&lt;="&amp;IF(F24="",Panel!$C$4,MIN(F24,Panel!$C$4))))</f>
        <v>8</v>
      </c>
      <c r="Q24" s="16" t="n">
        <f aca="false">IF(A24="","",COUNTIFS(Asistencia!$B$2:$B$3001,A24,Asistencia!$D$2:$D$3001,B24,Asistencia!$C$2:$C$3001,"Sí",Asistencia!$E$2:$E$3001,"&gt;="&amp;C24,Asistencia!$E$2:$E$3001,"&lt;="&amp;IF(F24="",Panel!$C$4,MIN(F24,Panel!$C$4))))</f>
        <v>7</v>
      </c>
      <c r="R24" s="16" t="n">
        <f aca="false">IF(A24="","",COUNTIFS(Asistencia!$B$2:$B$3001,A24,Asistencia!$D$2:$D$3001,B24,Asistencia!$C$2:$C$3001,"Justificada",Asistencia!$E$2:$E$3001,"&gt;="&amp;C24,Asistencia!$E$2:$E$3001,"&lt;="&amp;IF(F24="",Panel!$C$4,MIN(F24,Panel!$C$4))))</f>
        <v>1</v>
      </c>
      <c r="S24" s="16" t="n">
        <f aca="false">IF(A24="","",COUNTIFS(Asistencia!$B$2:$B$3001,A24,Asistencia!$D$2:$D$3001,B24,Asistencia!$E$2:$E$3001,"&gt;="&amp;C24,Asistencia!$E$2:$E$3001,"&lt;="&amp;IF(F24="",Panel!$C$4,MIN(F24,Panel!$C$4))))</f>
        <v>8</v>
      </c>
      <c r="T24" s="33" t="n">
        <f aca="false">IF(OR(A24="",P24=0),"",Q24/P24)</f>
        <v>0.875</v>
      </c>
      <c r="U24" s="16" t="str">
        <f aca="false">IF(A24="","",IF(L24="Estudiante no registrado","Estudiante sin ficha",IF(M24="Grupo no existe","Grupo mal escrito",IF(AND(E24="Baja",F24=""),"Baja sin fecha",IF(AND(E24&lt;&gt;"Preinscrita",S24&lt;P24),IF(P24-S24=1,"Falta 1 registro de asistencia","Faltan "&amp;(P24-S24)&amp;" registros de asistencia"),IF(AND(E24="Activa",T24&lt;&gt;"",T24&lt;Panel!$C$5),"Asistencia por debajo del umbral",IF(AND(E24&lt;&gt;"Baja",N24&gt;0),"Documentación pendiente","")))))))</f>
        <v/>
      </c>
      <c r="V24" s="36" t="str">
        <f aca="false">IF(A24="","",A24&amp;"|"&amp;COUNTIF($A$2:A24,A24))</f>
        <v>A-253|1</v>
      </c>
      <c r="W24" s="36" t="str">
        <f aca="false">IF(AND(A24&lt;&gt;"",E24&lt;&gt;"Baja",N24&gt;0),ROW(),"")</f>
        <v/>
      </c>
      <c r="X24" s="36" t="str">
        <f aca="false">IF(AND(A24&lt;&gt;"",E24="Activa",T24&lt;&gt;"",T24&lt;Panel!$C$5),ROW(),"")</f>
        <v/>
      </c>
      <c r="Y24" s="36" t="str">
        <f aca="false">IF(AND(A24&lt;&gt;"",E24="Preinscrita"),ROW(),"")</f>
        <v/>
      </c>
    </row>
    <row r="25" customFormat="false" ht="15" hidden="false" customHeight="false" outlineLevel="0" collapsed="false">
      <c r="A25" s="16" t="s">
        <v>158</v>
      </c>
      <c r="B25" s="16" t="s">
        <v>215</v>
      </c>
      <c r="C25" s="32" t="n">
        <v>45412</v>
      </c>
      <c r="D25" s="16" t="s">
        <v>3</v>
      </c>
      <c r="E25" s="16" t="s">
        <v>1</v>
      </c>
      <c r="F25" s="32"/>
      <c r="G25" s="16" t="s">
        <v>0</v>
      </c>
      <c r="H25" s="16" t="s">
        <v>0</v>
      </c>
      <c r="I25" s="16" t="s">
        <v>0</v>
      </c>
      <c r="J25" s="16" t="s">
        <v>5</v>
      </c>
      <c r="K25" s="16" t="s">
        <v>5</v>
      </c>
      <c r="L25" s="16" t="str">
        <f aca="false">IF(A25="","",IFERROR(INDEX(Alumnos!$B$2:$B$201,MATCH(A25,Alumnos!$A$2:$A$201,0)),"Estudiante no registrado"))</f>
        <v>Ingrid Vergara Barrios</v>
      </c>
      <c r="M25" s="16" t="str">
        <f aca="false">IF(A25="","",IFERROR(INDEX(Grupos!$B$2:$B$50,MATCH(B25,Grupos!$A$2:$A$50,0)),"Grupo no existe"))</f>
        <v>BTB</v>
      </c>
      <c r="N25" s="16" t="n">
        <f aca="false">IF(A25="","",COUNTIF(G25:K25,"No"))</f>
        <v>0</v>
      </c>
      <c r="O25" s="16" t="str">
        <f aca="false">IF(A25="","",_xlfn.TEXTJOIN(", ",TRUE(),IF(G25="No","copia del documento",""),IF(H25="No","pago de inscripción y seguro",""),IF(I25="No","contrato",""),IF(J25="No","certificado de estudios",""),IF(K25="No","acuerdo de financiación","")))</f>
        <v/>
      </c>
      <c r="P25" s="16" t="n">
        <f aca="false">IF(OR(A25="",E25="Preinscrita"),0,COUNTIFS(Sesiones!$B$2:$B$401,B25,Sesiones!$C$2:$C$401,"&gt;="&amp;C25,Sesiones!$C$2:$C$401,"&lt;="&amp;IF(F25="",Panel!$C$4,MIN(F25,Panel!$C$4))))</f>
        <v>8</v>
      </c>
      <c r="Q25" s="16" t="n">
        <f aca="false">IF(A25="","",COUNTIFS(Asistencia!$B$2:$B$3001,A25,Asistencia!$D$2:$D$3001,B25,Asistencia!$C$2:$C$3001,"Sí",Asistencia!$E$2:$E$3001,"&gt;="&amp;C25,Asistencia!$E$2:$E$3001,"&lt;="&amp;IF(F25="",Panel!$C$4,MIN(F25,Panel!$C$4))))</f>
        <v>7</v>
      </c>
      <c r="R25" s="16" t="n">
        <f aca="false">IF(A25="","",COUNTIFS(Asistencia!$B$2:$B$3001,A25,Asistencia!$D$2:$D$3001,B25,Asistencia!$C$2:$C$3001,"Justificada",Asistencia!$E$2:$E$3001,"&gt;="&amp;C25,Asistencia!$E$2:$E$3001,"&lt;="&amp;IF(F25="",Panel!$C$4,MIN(F25,Panel!$C$4))))</f>
        <v>0</v>
      </c>
      <c r="S25" s="16" t="n">
        <f aca="false">IF(A25="","",COUNTIFS(Asistencia!$B$2:$B$3001,A25,Asistencia!$D$2:$D$3001,B25,Asistencia!$E$2:$E$3001,"&gt;="&amp;C25,Asistencia!$E$2:$E$3001,"&lt;="&amp;IF(F25="",Panel!$C$4,MIN(F25,Panel!$C$4))))</f>
        <v>8</v>
      </c>
      <c r="T25" s="33" t="n">
        <f aca="false">IF(OR(A25="",P25=0),"",Q25/P25)</f>
        <v>0.875</v>
      </c>
      <c r="U25" s="16" t="str">
        <f aca="false">IF(A25="","",IF(L25="Estudiante no registrado","Estudiante sin ficha",IF(M25="Grupo no existe","Grupo mal escrito",IF(AND(E25="Baja",F25=""),"Baja sin fecha",IF(AND(E25&lt;&gt;"Preinscrita",S25&lt;P25),IF(P25-S25=1,"Falta 1 registro de asistencia","Faltan "&amp;(P25-S25)&amp;" registros de asistencia"),IF(AND(E25="Activa",T25&lt;&gt;"",T25&lt;Panel!$C$5),"Asistencia por debajo del umbral",IF(AND(E25&lt;&gt;"Baja",N25&gt;0),"Documentación pendiente","")))))))</f>
        <v/>
      </c>
      <c r="V25" s="36" t="str">
        <f aca="false">IF(A25="","",A25&amp;"|"&amp;COUNTIF($A$2:A25,A25))</f>
        <v>A-254|1</v>
      </c>
      <c r="W25" s="36" t="str">
        <f aca="false">IF(AND(A25&lt;&gt;"",E25&lt;&gt;"Baja",N25&gt;0),ROW(),"")</f>
        <v/>
      </c>
      <c r="X25" s="36" t="str">
        <f aca="false">IF(AND(A25&lt;&gt;"",E25="Activa",T25&lt;&gt;"",T25&lt;Panel!$C$5),ROW(),"")</f>
        <v/>
      </c>
      <c r="Y25" s="36" t="str">
        <f aca="false">IF(AND(A25&lt;&gt;"",E25="Preinscrita"),ROW(),"")</f>
        <v/>
      </c>
    </row>
    <row r="26" customFormat="false" ht="15" hidden="false" customHeight="false" outlineLevel="0" collapsed="false">
      <c r="A26" s="16" t="s">
        <v>160</v>
      </c>
      <c r="B26" s="16" t="s">
        <v>215</v>
      </c>
      <c r="C26" s="32" t="n">
        <v>45414</v>
      </c>
      <c r="D26" s="16" t="s">
        <v>3</v>
      </c>
      <c r="E26" s="16" t="s">
        <v>1</v>
      </c>
      <c r="F26" s="32"/>
      <c r="G26" s="16" t="s">
        <v>0</v>
      </c>
      <c r="H26" s="16" t="s">
        <v>0</v>
      </c>
      <c r="I26" s="16" t="s">
        <v>0</v>
      </c>
      <c r="J26" s="16" t="s">
        <v>5</v>
      </c>
      <c r="K26" s="16" t="s">
        <v>5</v>
      </c>
      <c r="L26" s="16" t="str">
        <f aca="false">IF(A26="","",IFERROR(INDEX(Alumnos!$B$2:$B$201,MATCH(A26,Alumnos!$A$2:$A$201,0)),"Estudiante no registrado"))</f>
        <v>Estefany Díaz Rangel</v>
      </c>
      <c r="M26" s="16" t="str">
        <f aca="false">IF(A26="","",IFERROR(INDEX(Grupos!$B$2:$B$50,MATCH(B26,Grupos!$A$2:$A$50,0)),"Grupo no existe"))</f>
        <v>BTB</v>
      </c>
      <c r="N26" s="16" t="n">
        <f aca="false">IF(A26="","",COUNTIF(G26:K26,"No"))</f>
        <v>0</v>
      </c>
      <c r="O26" s="16" t="str">
        <f aca="false">IF(A26="","",_xlfn.TEXTJOIN(", ",TRUE(),IF(G26="No","copia del documento",""),IF(H26="No","pago de inscripción y seguro",""),IF(I26="No","contrato",""),IF(J26="No","certificado de estudios",""),IF(K26="No","acuerdo de financiación","")))</f>
        <v/>
      </c>
      <c r="P26" s="16" t="n">
        <f aca="false">IF(OR(A26="",E26="Preinscrita"),0,COUNTIFS(Sesiones!$B$2:$B$401,B26,Sesiones!$C$2:$C$401,"&gt;="&amp;C26,Sesiones!$C$2:$C$401,"&lt;="&amp;IF(F26="",Panel!$C$4,MIN(F26,Panel!$C$4))))</f>
        <v>8</v>
      </c>
      <c r="Q26" s="16" t="n">
        <f aca="false">IF(A26="","",COUNTIFS(Asistencia!$B$2:$B$3001,A26,Asistencia!$D$2:$D$3001,B26,Asistencia!$C$2:$C$3001,"Sí",Asistencia!$E$2:$E$3001,"&gt;="&amp;C26,Asistencia!$E$2:$E$3001,"&lt;="&amp;IF(F26="",Panel!$C$4,MIN(F26,Panel!$C$4))))</f>
        <v>7</v>
      </c>
      <c r="R26" s="16" t="n">
        <f aca="false">IF(A26="","",COUNTIFS(Asistencia!$B$2:$B$3001,A26,Asistencia!$D$2:$D$3001,B26,Asistencia!$C$2:$C$3001,"Justificada",Asistencia!$E$2:$E$3001,"&gt;="&amp;C26,Asistencia!$E$2:$E$3001,"&lt;="&amp;IF(F26="",Panel!$C$4,MIN(F26,Panel!$C$4))))</f>
        <v>1</v>
      </c>
      <c r="S26" s="16" t="n">
        <f aca="false">IF(A26="","",COUNTIFS(Asistencia!$B$2:$B$3001,A26,Asistencia!$D$2:$D$3001,B26,Asistencia!$E$2:$E$3001,"&gt;="&amp;C26,Asistencia!$E$2:$E$3001,"&lt;="&amp;IF(F26="",Panel!$C$4,MIN(F26,Panel!$C$4))))</f>
        <v>8</v>
      </c>
      <c r="T26" s="33" t="n">
        <f aca="false">IF(OR(A26="",P26=0),"",Q26/P26)</f>
        <v>0.875</v>
      </c>
      <c r="U26" s="16" t="str">
        <f aca="false">IF(A26="","",IF(L26="Estudiante no registrado","Estudiante sin ficha",IF(M26="Grupo no existe","Grupo mal escrito",IF(AND(E26="Baja",F26=""),"Baja sin fecha",IF(AND(E26&lt;&gt;"Preinscrita",S26&lt;P26),IF(P26-S26=1,"Falta 1 registro de asistencia","Faltan "&amp;(P26-S26)&amp;" registros de asistencia"),IF(AND(E26="Activa",T26&lt;&gt;"",T26&lt;Panel!$C$5),"Asistencia por debajo del umbral",IF(AND(E26&lt;&gt;"Baja",N26&gt;0),"Documentación pendiente","")))))))</f>
        <v/>
      </c>
      <c r="V26" s="36" t="str">
        <f aca="false">IF(A26="","",A26&amp;"|"&amp;COUNTIF($A$2:A26,A26))</f>
        <v>A-255|1</v>
      </c>
      <c r="W26" s="36" t="str">
        <f aca="false">IF(AND(A26&lt;&gt;"",E26&lt;&gt;"Baja",N26&gt;0),ROW(),"")</f>
        <v/>
      </c>
      <c r="X26" s="36" t="str">
        <f aca="false">IF(AND(A26&lt;&gt;"",E26="Activa",T26&lt;&gt;"",T26&lt;Panel!$C$5),ROW(),"")</f>
        <v/>
      </c>
      <c r="Y26" s="36" t="str">
        <f aca="false">IF(AND(A26&lt;&gt;"",E26="Preinscrita"),ROW(),"")</f>
        <v/>
      </c>
    </row>
    <row r="27" customFormat="false" ht="15" hidden="false" customHeight="false" outlineLevel="0" collapsed="false">
      <c r="A27" s="16" t="s">
        <v>162</v>
      </c>
      <c r="B27" s="16" t="s">
        <v>215</v>
      </c>
      <c r="C27" s="32" t="n">
        <v>45414</v>
      </c>
      <c r="D27" s="16" t="s">
        <v>3</v>
      </c>
      <c r="E27" s="16" t="s">
        <v>4</v>
      </c>
      <c r="F27" s="32"/>
      <c r="G27" s="16" t="s">
        <v>0</v>
      </c>
      <c r="H27" s="16" t="s">
        <v>3</v>
      </c>
      <c r="I27" s="16" t="s">
        <v>3</v>
      </c>
      <c r="J27" s="16" t="s">
        <v>5</v>
      </c>
      <c r="K27" s="16" t="s">
        <v>5</v>
      </c>
      <c r="L27" s="16" t="str">
        <f aca="false">IF(A27="","",IFERROR(INDEX(Alumnos!$B$2:$B$201,MATCH(A27,Alumnos!$A$2:$A$201,0)),"Estudiante no registrado"))</f>
        <v>Kevin Martínez Salcedo</v>
      </c>
      <c r="M27" s="16" t="str">
        <f aca="false">IF(A27="","",IFERROR(INDEX(Grupos!$B$2:$B$50,MATCH(B27,Grupos!$A$2:$A$50,0)),"Grupo no existe"))</f>
        <v>BTB</v>
      </c>
      <c r="N27" s="16" t="n">
        <f aca="false">IF(A27="","",COUNTIF(G27:K27,"No"))</f>
        <v>2</v>
      </c>
      <c r="O27" s="16" t="str">
        <f aca="false">IF(A27="","",_xlfn.TEXTJOIN(", ",TRUE(),IF(G27="No","copia del documento",""),IF(H27="No","pago de inscripción y seguro",""),IF(I27="No","contrato",""),IF(J27="No","certificado de estudios",""),IF(K27="No","acuerdo de financiación","")))</f>
        <v>pago de inscripción y seguro, contrato</v>
      </c>
      <c r="P27" s="16" t="n">
        <f aca="false">IF(OR(A27="",E27="Preinscrita"),0,COUNTIFS(Sesiones!$B$2:$B$401,B27,Sesiones!$C$2:$C$401,"&gt;="&amp;C27,Sesiones!$C$2:$C$401,"&lt;="&amp;IF(F27="",Panel!$C$4,MIN(F27,Panel!$C$4))))</f>
        <v>0</v>
      </c>
      <c r="Q27" s="16" t="n">
        <f aca="false">IF(A27="","",COUNTIFS(Asistencia!$B$2:$B$3001,A27,Asistencia!$D$2:$D$3001,B27,Asistencia!$C$2:$C$3001,"Sí",Asistencia!$E$2:$E$3001,"&gt;="&amp;C27,Asistencia!$E$2:$E$3001,"&lt;="&amp;IF(F27="",Panel!$C$4,MIN(F27,Panel!$C$4))))</f>
        <v>0</v>
      </c>
      <c r="R27" s="16" t="n">
        <f aca="false">IF(A27="","",COUNTIFS(Asistencia!$B$2:$B$3001,A27,Asistencia!$D$2:$D$3001,B27,Asistencia!$C$2:$C$3001,"Justificada",Asistencia!$E$2:$E$3001,"&gt;="&amp;C27,Asistencia!$E$2:$E$3001,"&lt;="&amp;IF(F27="",Panel!$C$4,MIN(F27,Panel!$C$4))))</f>
        <v>0</v>
      </c>
      <c r="S27" s="16" t="n">
        <f aca="false">IF(A27="","",COUNTIFS(Asistencia!$B$2:$B$3001,A27,Asistencia!$D$2:$D$3001,B27,Asistencia!$E$2:$E$3001,"&gt;="&amp;C27,Asistencia!$E$2:$E$3001,"&lt;="&amp;IF(F27="",Panel!$C$4,MIN(F27,Panel!$C$4))))</f>
        <v>0</v>
      </c>
      <c r="T27" s="33" t="str">
        <f aca="false">IF(OR(A27="",P27=0),"",Q27/P27)</f>
        <v/>
      </c>
      <c r="U27" s="16" t="str">
        <f aca="false">IF(A27="","",IF(L27="Estudiante no registrado","Estudiante sin ficha",IF(M27="Grupo no existe","Grupo mal escrito",IF(AND(E27="Baja",F27=""),"Baja sin fecha",IF(AND(E27&lt;&gt;"Preinscrita",S27&lt;P27),IF(P27-S27=1,"Falta 1 registro de asistencia","Faltan "&amp;(P27-S27)&amp;" registros de asistencia"),IF(AND(E27="Activa",T27&lt;&gt;"",T27&lt;Panel!$C$5),"Asistencia por debajo del umbral",IF(AND(E27&lt;&gt;"Baja",N27&gt;0),"Documentación pendiente","")))))))</f>
        <v>Documentación pendiente</v>
      </c>
      <c r="V27" s="36" t="str">
        <f aca="false">IF(A27="","",A27&amp;"|"&amp;COUNTIF($A$2:A27,A27))</f>
        <v>A-256|1</v>
      </c>
      <c r="W27" s="36" t="n">
        <f aca="false">IF(AND(A27&lt;&gt;"",E27&lt;&gt;"Baja",N27&gt;0),ROW(),"")</f>
        <v>27</v>
      </c>
      <c r="X27" s="36" t="str">
        <f aca="false">IF(AND(A27&lt;&gt;"",E27="Activa",T27&lt;&gt;"",T27&lt;Panel!$C$5),ROW(),"")</f>
        <v/>
      </c>
      <c r="Y27" s="36" t="n">
        <f aca="false">IF(AND(A27&lt;&gt;"",E27="Preinscrita"),ROW(),"")</f>
        <v>27</v>
      </c>
    </row>
    <row r="28" customFormat="false" ht="15" hidden="false" customHeight="false" outlineLevel="0" collapsed="false">
      <c r="A28" s="16" t="s">
        <v>164</v>
      </c>
      <c r="B28" s="16" t="s">
        <v>215</v>
      </c>
      <c r="C28" s="32" t="n">
        <v>45418</v>
      </c>
      <c r="D28" s="16" t="s">
        <v>3</v>
      </c>
      <c r="E28" s="16" t="s">
        <v>1</v>
      </c>
      <c r="F28" s="32"/>
      <c r="G28" s="16" t="s">
        <v>0</v>
      </c>
      <c r="H28" s="16" t="s">
        <v>0</v>
      </c>
      <c r="I28" s="16" t="s">
        <v>0</v>
      </c>
      <c r="J28" s="16" t="s">
        <v>5</v>
      </c>
      <c r="K28" s="16" t="s">
        <v>5</v>
      </c>
      <c r="L28" s="16" t="str">
        <f aca="false">IF(A28="","",IFERROR(INDEX(Alumnos!$B$2:$B$201,MATCH(A28,Alumnos!$A$2:$A$201,0)),"Estudiante no registrado"))</f>
        <v>Gabriela Díaz De la Hoz</v>
      </c>
      <c r="M28" s="16" t="str">
        <f aca="false">IF(A28="","",IFERROR(INDEX(Grupos!$B$2:$B$50,MATCH(B28,Grupos!$A$2:$A$50,0)),"Grupo no existe"))</f>
        <v>BTB</v>
      </c>
      <c r="N28" s="16" t="n">
        <f aca="false">IF(A28="","",COUNTIF(G28:K28,"No"))</f>
        <v>0</v>
      </c>
      <c r="O28" s="16" t="str">
        <f aca="false">IF(A28="","",_xlfn.TEXTJOIN(", ",TRUE(),IF(G28="No","copia del documento",""),IF(H28="No","pago de inscripción y seguro",""),IF(I28="No","contrato",""),IF(J28="No","certificado de estudios",""),IF(K28="No","acuerdo de financiación","")))</f>
        <v/>
      </c>
      <c r="P28" s="16" t="n">
        <f aca="false">IF(OR(A28="",E28="Preinscrita"),0,COUNTIFS(Sesiones!$B$2:$B$401,B28,Sesiones!$C$2:$C$401,"&gt;="&amp;C28,Sesiones!$C$2:$C$401,"&lt;="&amp;IF(F28="",Panel!$C$4,MIN(F28,Panel!$C$4))))</f>
        <v>8</v>
      </c>
      <c r="Q28" s="16" t="n">
        <f aca="false">IF(A28="","",COUNTIFS(Asistencia!$B$2:$B$3001,A28,Asistencia!$D$2:$D$3001,B28,Asistencia!$C$2:$C$3001,"Sí",Asistencia!$E$2:$E$3001,"&gt;="&amp;C28,Asistencia!$E$2:$E$3001,"&lt;="&amp;IF(F28="",Panel!$C$4,MIN(F28,Panel!$C$4))))</f>
        <v>6</v>
      </c>
      <c r="R28" s="16" t="n">
        <f aca="false">IF(A28="","",COUNTIFS(Asistencia!$B$2:$B$3001,A28,Asistencia!$D$2:$D$3001,B28,Asistencia!$C$2:$C$3001,"Justificada",Asistencia!$E$2:$E$3001,"&gt;="&amp;C28,Asistencia!$E$2:$E$3001,"&lt;="&amp;IF(F28="",Panel!$C$4,MIN(F28,Panel!$C$4))))</f>
        <v>0</v>
      </c>
      <c r="S28" s="16" t="n">
        <f aca="false">IF(A28="","",COUNTIFS(Asistencia!$B$2:$B$3001,A28,Asistencia!$D$2:$D$3001,B28,Asistencia!$E$2:$E$3001,"&gt;="&amp;C28,Asistencia!$E$2:$E$3001,"&lt;="&amp;IF(F28="",Panel!$C$4,MIN(F28,Panel!$C$4))))</f>
        <v>8</v>
      </c>
      <c r="T28" s="33" t="n">
        <f aca="false">IF(OR(A28="",P28=0),"",Q28/P28)</f>
        <v>0.75</v>
      </c>
      <c r="U28" s="16" t="str">
        <f aca="false">IF(A28="","",IF(L28="Estudiante no registrado","Estudiante sin ficha",IF(M28="Grupo no existe","Grupo mal escrito",IF(AND(E28="Baja",F28=""),"Baja sin fecha",IF(AND(E28&lt;&gt;"Preinscrita",S28&lt;P28),IF(P28-S28=1,"Falta 1 registro de asistencia","Faltan "&amp;(P28-S28)&amp;" registros de asistencia"),IF(AND(E28="Activa",T28&lt;&gt;"",T28&lt;Panel!$C$5),"Asistencia por debajo del umbral",IF(AND(E28&lt;&gt;"Baja",N28&gt;0),"Documentación pendiente","")))))))</f>
        <v/>
      </c>
      <c r="V28" s="36" t="str">
        <f aca="false">IF(A28="","",A28&amp;"|"&amp;COUNTIF($A$2:A28,A28))</f>
        <v>A-257|1</v>
      </c>
      <c r="W28" s="36" t="str">
        <f aca="false">IF(AND(A28&lt;&gt;"",E28&lt;&gt;"Baja",N28&gt;0),ROW(),"")</f>
        <v/>
      </c>
      <c r="X28" s="36" t="str">
        <f aca="false">IF(AND(A28&lt;&gt;"",E28="Activa",T28&lt;&gt;"",T28&lt;Panel!$C$5),ROW(),"")</f>
        <v/>
      </c>
      <c r="Y28" s="36" t="str">
        <f aca="false">IF(AND(A28&lt;&gt;"",E28="Preinscrita"),ROW(),"")</f>
        <v/>
      </c>
    </row>
    <row r="29" customFormat="false" ht="15" hidden="false" customHeight="false" outlineLevel="0" collapsed="false">
      <c r="A29" s="16" t="s">
        <v>166</v>
      </c>
      <c r="B29" s="16" t="s">
        <v>216</v>
      </c>
      <c r="C29" s="32" t="n">
        <v>45425</v>
      </c>
      <c r="D29" s="16" t="s">
        <v>3</v>
      </c>
      <c r="E29" s="16" t="s">
        <v>1</v>
      </c>
      <c r="F29" s="32"/>
      <c r="G29" s="16" t="s">
        <v>0</v>
      </c>
      <c r="H29" s="16" t="s">
        <v>0</v>
      </c>
      <c r="I29" s="16" t="s">
        <v>0</v>
      </c>
      <c r="J29" s="16" t="s">
        <v>5</v>
      </c>
      <c r="K29" s="16" t="s">
        <v>5</v>
      </c>
      <c r="L29" s="16" t="str">
        <f aca="false">IF(A29="","",IFERROR(INDEX(Alumnos!$B$2:$B$201,MATCH(A29,Alumnos!$A$2:$A$201,0)),"Estudiante no registrado"))</f>
        <v>Juliana Orozco Torres</v>
      </c>
      <c r="M29" s="16" t="str">
        <f aca="false">IF(A29="","",IFERROR(INDEX(Grupos!$B$2:$B$50,MATCH(B29,Grupos!$A$2:$A$50,0)),"Grupo no existe"))</f>
        <v>BLF</v>
      </c>
      <c r="N29" s="16" t="n">
        <f aca="false">IF(A29="","",COUNTIF(G29:K29,"No"))</f>
        <v>0</v>
      </c>
      <c r="O29" s="16" t="str">
        <f aca="false">IF(A29="","",_xlfn.TEXTJOIN(", ",TRUE(),IF(G29="No","copia del documento",""),IF(H29="No","pago de inscripción y seguro",""),IF(I29="No","contrato",""),IF(J29="No","certificado de estudios",""),IF(K29="No","acuerdo de financiación","")))</f>
        <v/>
      </c>
      <c r="P29" s="16" t="n">
        <f aca="false">IF(OR(A29="",E29="Preinscrita"),0,COUNTIFS(Sesiones!$B$2:$B$401,B29,Sesiones!$C$2:$C$401,"&gt;="&amp;C29,Sesiones!$C$2:$C$401,"&lt;="&amp;IF(F29="",Panel!$C$4,MIN(F29,Panel!$C$4))))</f>
        <v>8</v>
      </c>
      <c r="Q29" s="16" t="n">
        <f aca="false">IF(A29="","",COUNTIFS(Asistencia!$B$2:$B$3001,A29,Asistencia!$D$2:$D$3001,B29,Asistencia!$C$2:$C$3001,"Sí",Asistencia!$E$2:$E$3001,"&gt;="&amp;C29,Asistencia!$E$2:$E$3001,"&lt;="&amp;IF(F29="",Panel!$C$4,MIN(F29,Panel!$C$4))))</f>
        <v>8</v>
      </c>
      <c r="R29" s="16" t="n">
        <f aca="false">IF(A29="","",COUNTIFS(Asistencia!$B$2:$B$3001,A29,Asistencia!$D$2:$D$3001,B29,Asistencia!$C$2:$C$3001,"Justificada",Asistencia!$E$2:$E$3001,"&gt;="&amp;C29,Asistencia!$E$2:$E$3001,"&lt;="&amp;IF(F29="",Panel!$C$4,MIN(F29,Panel!$C$4))))</f>
        <v>0</v>
      </c>
      <c r="S29" s="16" t="n">
        <f aca="false">IF(A29="","",COUNTIFS(Asistencia!$B$2:$B$3001,A29,Asistencia!$D$2:$D$3001,B29,Asistencia!$E$2:$E$3001,"&gt;="&amp;C29,Asistencia!$E$2:$E$3001,"&lt;="&amp;IF(F29="",Panel!$C$4,MIN(F29,Panel!$C$4))))</f>
        <v>8</v>
      </c>
      <c r="T29" s="33" t="n">
        <f aca="false">IF(OR(A29="",P29=0),"",Q29/P29)</f>
        <v>1</v>
      </c>
      <c r="U29" s="16" t="str">
        <f aca="false">IF(A29="","",IF(L29="Estudiante no registrado","Estudiante sin ficha",IF(M29="Grupo no existe","Grupo mal escrito",IF(AND(E29="Baja",F29=""),"Baja sin fecha",IF(AND(E29&lt;&gt;"Preinscrita",S29&lt;P29),IF(P29-S29=1,"Falta 1 registro de asistencia","Faltan "&amp;(P29-S29)&amp;" registros de asistencia"),IF(AND(E29="Activa",T29&lt;&gt;"",T29&lt;Panel!$C$5),"Asistencia por debajo del umbral",IF(AND(E29&lt;&gt;"Baja",N29&gt;0),"Documentación pendiente","")))))))</f>
        <v/>
      </c>
      <c r="V29" s="36" t="str">
        <f aca="false">IF(A29="","",A29&amp;"|"&amp;COUNTIF($A$2:A29,A29))</f>
        <v>A-258|1</v>
      </c>
      <c r="W29" s="36" t="str">
        <f aca="false">IF(AND(A29&lt;&gt;"",E29&lt;&gt;"Baja",N29&gt;0),ROW(),"")</f>
        <v/>
      </c>
      <c r="X29" s="36" t="str">
        <f aca="false">IF(AND(A29&lt;&gt;"",E29="Activa",T29&lt;&gt;"",T29&lt;Panel!$C$5),ROW(),"")</f>
        <v/>
      </c>
      <c r="Y29" s="36" t="str">
        <f aca="false">IF(AND(A29&lt;&gt;"",E29="Preinscrita"),ROW(),"")</f>
        <v/>
      </c>
    </row>
    <row r="30" customFormat="false" ht="15" hidden="false" customHeight="false" outlineLevel="0" collapsed="false">
      <c r="A30" s="16" t="s">
        <v>169</v>
      </c>
      <c r="B30" s="16" t="s">
        <v>216</v>
      </c>
      <c r="C30" s="32" t="n">
        <v>45426</v>
      </c>
      <c r="D30" s="16" t="s">
        <v>3</v>
      </c>
      <c r="E30" s="16" t="s">
        <v>1</v>
      </c>
      <c r="F30" s="32"/>
      <c r="G30" s="16" t="s">
        <v>0</v>
      </c>
      <c r="H30" s="16" t="s">
        <v>0</v>
      </c>
      <c r="I30" s="16" t="s">
        <v>0</v>
      </c>
      <c r="J30" s="16" t="s">
        <v>5</v>
      </c>
      <c r="K30" s="16" t="s">
        <v>5</v>
      </c>
      <c r="L30" s="16" t="str">
        <f aca="false">IF(A30="","",IFERROR(INDEX(Alumnos!$B$2:$B$201,MATCH(A30,Alumnos!$A$2:$A$201,0)),"Estudiante no registrado"))</f>
        <v>Sofía Cantillo Polo</v>
      </c>
      <c r="M30" s="16" t="str">
        <f aca="false">IF(A30="","",IFERROR(INDEX(Grupos!$B$2:$B$50,MATCH(B30,Grupos!$A$2:$A$50,0)),"Grupo no existe"))</f>
        <v>BLF</v>
      </c>
      <c r="N30" s="16" t="n">
        <f aca="false">IF(A30="","",COUNTIF(G30:K30,"No"))</f>
        <v>0</v>
      </c>
      <c r="O30" s="16" t="str">
        <f aca="false">IF(A30="","",_xlfn.TEXTJOIN(", ",TRUE(),IF(G30="No","copia del documento",""),IF(H30="No","pago de inscripción y seguro",""),IF(I30="No","contrato",""),IF(J30="No","certificado de estudios",""),IF(K30="No","acuerdo de financiación","")))</f>
        <v/>
      </c>
      <c r="P30" s="16" t="n">
        <f aca="false">IF(OR(A30="",E30="Preinscrita"),0,COUNTIFS(Sesiones!$B$2:$B$401,B30,Sesiones!$C$2:$C$401,"&gt;="&amp;C30,Sesiones!$C$2:$C$401,"&lt;="&amp;IF(F30="",Panel!$C$4,MIN(F30,Panel!$C$4))))</f>
        <v>8</v>
      </c>
      <c r="Q30" s="16" t="n">
        <f aca="false">IF(A30="","",COUNTIFS(Asistencia!$B$2:$B$3001,A30,Asistencia!$D$2:$D$3001,B30,Asistencia!$C$2:$C$3001,"Sí",Asistencia!$E$2:$E$3001,"&gt;="&amp;C30,Asistencia!$E$2:$E$3001,"&lt;="&amp;IF(F30="",Panel!$C$4,MIN(F30,Panel!$C$4))))</f>
        <v>8</v>
      </c>
      <c r="R30" s="16" t="n">
        <f aca="false">IF(A30="","",COUNTIFS(Asistencia!$B$2:$B$3001,A30,Asistencia!$D$2:$D$3001,B30,Asistencia!$C$2:$C$3001,"Justificada",Asistencia!$E$2:$E$3001,"&gt;="&amp;C30,Asistencia!$E$2:$E$3001,"&lt;="&amp;IF(F30="",Panel!$C$4,MIN(F30,Panel!$C$4))))</f>
        <v>0</v>
      </c>
      <c r="S30" s="16" t="n">
        <f aca="false">IF(A30="","",COUNTIFS(Asistencia!$B$2:$B$3001,A30,Asistencia!$D$2:$D$3001,B30,Asistencia!$E$2:$E$3001,"&gt;="&amp;C30,Asistencia!$E$2:$E$3001,"&lt;="&amp;IF(F30="",Panel!$C$4,MIN(F30,Panel!$C$4))))</f>
        <v>8</v>
      </c>
      <c r="T30" s="33" t="n">
        <f aca="false">IF(OR(A30="",P30=0),"",Q30/P30)</f>
        <v>1</v>
      </c>
      <c r="U30" s="16" t="str">
        <f aca="false">IF(A30="","",IF(L30="Estudiante no registrado","Estudiante sin ficha",IF(M30="Grupo no existe","Grupo mal escrito",IF(AND(E30="Baja",F30=""),"Baja sin fecha",IF(AND(E30&lt;&gt;"Preinscrita",S30&lt;P30),IF(P30-S30=1,"Falta 1 registro de asistencia","Faltan "&amp;(P30-S30)&amp;" registros de asistencia"),IF(AND(E30="Activa",T30&lt;&gt;"",T30&lt;Panel!$C$5),"Asistencia por debajo del umbral",IF(AND(E30&lt;&gt;"Baja",N30&gt;0),"Documentación pendiente","")))))))</f>
        <v/>
      </c>
      <c r="V30" s="36" t="str">
        <f aca="false">IF(A30="","",A30&amp;"|"&amp;COUNTIF($A$2:A30,A30))</f>
        <v>A-259|1</v>
      </c>
      <c r="W30" s="36" t="str">
        <f aca="false">IF(AND(A30&lt;&gt;"",E30&lt;&gt;"Baja",N30&gt;0),ROW(),"")</f>
        <v/>
      </c>
      <c r="X30" s="36" t="str">
        <f aca="false">IF(AND(A30&lt;&gt;"",E30="Activa",T30&lt;&gt;"",T30&lt;Panel!$C$5),ROW(),"")</f>
        <v/>
      </c>
      <c r="Y30" s="36" t="str">
        <f aca="false">IF(AND(A30&lt;&gt;"",E30="Preinscrita"),ROW(),"")</f>
        <v/>
      </c>
    </row>
    <row r="31" customFormat="false" ht="15" hidden="false" customHeight="false" outlineLevel="0" collapsed="false">
      <c r="A31" s="16" t="s">
        <v>171</v>
      </c>
      <c r="B31" s="16" t="s">
        <v>216</v>
      </c>
      <c r="C31" s="32" t="n">
        <v>45429</v>
      </c>
      <c r="D31" s="16" t="s">
        <v>3</v>
      </c>
      <c r="E31" s="16" t="s">
        <v>1</v>
      </c>
      <c r="F31" s="32"/>
      <c r="G31" s="16" t="s">
        <v>0</v>
      </c>
      <c r="H31" s="16" t="s">
        <v>0</v>
      </c>
      <c r="I31" s="16" t="s">
        <v>0</v>
      </c>
      <c r="J31" s="16" t="s">
        <v>5</v>
      </c>
      <c r="K31" s="16" t="s">
        <v>5</v>
      </c>
      <c r="L31" s="16" t="str">
        <f aca="false">IF(A31="","",IFERROR(INDEX(Alumnos!$B$2:$B$201,MATCH(A31,Alumnos!$A$2:$A$201,0)),"Estudiante no registrado"))</f>
        <v>Diana Gómez Barrios</v>
      </c>
      <c r="M31" s="16" t="str">
        <f aca="false">IF(A31="","",IFERROR(INDEX(Grupos!$B$2:$B$50,MATCH(B31,Grupos!$A$2:$A$50,0)),"Grupo no existe"))</f>
        <v>BLF</v>
      </c>
      <c r="N31" s="16" t="n">
        <f aca="false">IF(A31="","",COUNTIF(G31:K31,"No"))</f>
        <v>0</v>
      </c>
      <c r="O31" s="16" t="str">
        <f aca="false">IF(A31="","",_xlfn.TEXTJOIN(", ",TRUE(),IF(G31="No","copia del documento",""),IF(H31="No","pago de inscripción y seguro",""),IF(I31="No","contrato",""),IF(J31="No","certificado de estudios",""),IF(K31="No","acuerdo de financiación","")))</f>
        <v/>
      </c>
      <c r="P31" s="16" t="n">
        <f aca="false">IF(OR(A31="",E31="Preinscrita"),0,COUNTIFS(Sesiones!$B$2:$B$401,B31,Sesiones!$C$2:$C$401,"&gt;="&amp;C31,Sesiones!$C$2:$C$401,"&lt;="&amp;IF(F31="",Panel!$C$4,MIN(F31,Panel!$C$4))))</f>
        <v>8</v>
      </c>
      <c r="Q31" s="16" t="n">
        <f aca="false">IF(A31="","",COUNTIFS(Asistencia!$B$2:$B$3001,A31,Asistencia!$D$2:$D$3001,B31,Asistencia!$C$2:$C$3001,"Sí",Asistencia!$E$2:$E$3001,"&gt;="&amp;C31,Asistencia!$E$2:$E$3001,"&lt;="&amp;IF(F31="",Panel!$C$4,MIN(F31,Panel!$C$4))))</f>
        <v>6</v>
      </c>
      <c r="R31" s="16" t="n">
        <f aca="false">IF(A31="","",COUNTIFS(Asistencia!$B$2:$B$3001,A31,Asistencia!$D$2:$D$3001,B31,Asistencia!$C$2:$C$3001,"Justificada",Asistencia!$E$2:$E$3001,"&gt;="&amp;C31,Asistencia!$E$2:$E$3001,"&lt;="&amp;IF(F31="",Panel!$C$4,MIN(F31,Panel!$C$4))))</f>
        <v>1</v>
      </c>
      <c r="S31" s="16" t="n">
        <f aca="false">IF(A31="","",COUNTIFS(Asistencia!$B$2:$B$3001,A31,Asistencia!$D$2:$D$3001,B31,Asistencia!$E$2:$E$3001,"&gt;="&amp;C31,Asistencia!$E$2:$E$3001,"&lt;="&amp;IF(F31="",Panel!$C$4,MIN(F31,Panel!$C$4))))</f>
        <v>8</v>
      </c>
      <c r="T31" s="33" t="n">
        <f aca="false">IF(OR(A31="",P31=0),"",Q31/P31)</f>
        <v>0.75</v>
      </c>
      <c r="U31" s="16" t="str">
        <f aca="false">IF(A31="","",IF(L31="Estudiante no registrado","Estudiante sin ficha",IF(M31="Grupo no existe","Grupo mal escrito",IF(AND(E31="Baja",F31=""),"Baja sin fecha",IF(AND(E31&lt;&gt;"Preinscrita",S31&lt;P31),IF(P31-S31=1,"Falta 1 registro de asistencia","Faltan "&amp;(P31-S31)&amp;" registros de asistencia"),IF(AND(E31="Activa",T31&lt;&gt;"",T31&lt;Panel!$C$5),"Asistencia por debajo del umbral",IF(AND(E31&lt;&gt;"Baja",N31&gt;0),"Documentación pendiente","")))))))</f>
        <v/>
      </c>
      <c r="V31" s="36" t="str">
        <f aca="false">IF(A31="","",A31&amp;"|"&amp;COUNTIF($A$2:A31,A31))</f>
        <v>A-260|1</v>
      </c>
      <c r="W31" s="36" t="str">
        <f aca="false">IF(AND(A31&lt;&gt;"",E31&lt;&gt;"Baja",N31&gt;0),ROW(),"")</f>
        <v/>
      </c>
      <c r="X31" s="36" t="str">
        <f aca="false">IF(AND(A31&lt;&gt;"",E31="Activa",T31&lt;&gt;"",T31&lt;Panel!$C$5),ROW(),"")</f>
        <v/>
      </c>
      <c r="Y31" s="36" t="str">
        <f aca="false">IF(AND(A31&lt;&gt;"",E31="Preinscrita"),ROW(),"")</f>
        <v/>
      </c>
    </row>
    <row r="32" customFormat="false" ht="15" hidden="false" customHeight="false" outlineLevel="0" collapsed="false">
      <c r="A32" s="16" t="s">
        <v>113</v>
      </c>
      <c r="B32" s="16" t="s">
        <v>216</v>
      </c>
      <c r="C32" s="32" t="n">
        <v>45432</v>
      </c>
      <c r="D32" s="16" t="s">
        <v>3</v>
      </c>
      <c r="E32" s="16" t="s">
        <v>1</v>
      </c>
      <c r="F32" s="32"/>
      <c r="G32" s="16" t="s">
        <v>0</v>
      </c>
      <c r="H32" s="16" t="s">
        <v>0</v>
      </c>
      <c r="I32" s="16" t="s">
        <v>0</v>
      </c>
      <c r="J32" s="16" t="s">
        <v>5</v>
      </c>
      <c r="K32" s="16" t="s">
        <v>5</v>
      </c>
      <c r="L32" s="16" t="str">
        <f aca="false">IF(A32="","",IFERROR(INDEX(Alumnos!$B$2:$B$201,MATCH(A32,Alumnos!$A$2:$A$201,0)),"Estudiante no registrado"))</f>
        <v>Jesús Vergara Fontalvo</v>
      </c>
      <c r="M32" s="16" t="str">
        <f aca="false">IF(A32="","",IFERROR(INDEX(Grupos!$B$2:$B$50,MATCH(B32,Grupos!$A$2:$A$50,0)),"Grupo no existe"))</f>
        <v>BLF</v>
      </c>
      <c r="N32" s="16" t="n">
        <f aca="false">IF(A32="","",COUNTIF(G32:K32,"No"))</f>
        <v>0</v>
      </c>
      <c r="O32" s="16" t="str">
        <f aca="false">IF(A32="","",_xlfn.TEXTJOIN(", ",TRUE(),IF(G32="No","copia del documento",""),IF(H32="No","pago de inscripción y seguro",""),IF(I32="No","contrato",""),IF(J32="No","certificado de estudios",""),IF(K32="No","acuerdo de financiación","")))</f>
        <v/>
      </c>
      <c r="P32" s="16" t="n">
        <f aca="false">IF(OR(A32="",E32="Preinscrita"),0,COUNTIFS(Sesiones!$B$2:$B$401,B32,Sesiones!$C$2:$C$401,"&gt;="&amp;C32,Sesiones!$C$2:$C$401,"&lt;="&amp;IF(F32="",Panel!$C$4,MIN(F32,Panel!$C$4))))</f>
        <v>8</v>
      </c>
      <c r="Q32" s="16" t="n">
        <f aca="false">IF(A32="","",COUNTIFS(Asistencia!$B$2:$B$3001,A32,Asistencia!$D$2:$D$3001,B32,Asistencia!$C$2:$C$3001,"Sí",Asistencia!$E$2:$E$3001,"&gt;="&amp;C32,Asistencia!$E$2:$E$3001,"&lt;="&amp;IF(F32="",Panel!$C$4,MIN(F32,Panel!$C$4))))</f>
        <v>8</v>
      </c>
      <c r="R32" s="16" t="n">
        <f aca="false">IF(A32="","",COUNTIFS(Asistencia!$B$2:$B$3001,A32,Asistencia!$D$2:$D$3001,B32,Asistencia!$C$2:$C$3001,"Justificada",Asistencia!$E$2:$E$3001,"&gt;="&amp;C32,Asistencia!$E$2:$E$3001,"&lt;="&amp;IF(F32="",Panel!$C$4,MIN(F32,Panel!$C$4))))</f>
        <v>0</v>
      </c>
      <c r="S32" s="16" t="n">
        <f aca="false">IF(A32="","",COUNTIFS(Asistencia!$B$2:$B$3001,A32,Asistencia!$D$2:$D$3001,B32,Asistencia!$E$2:$E$3001,"&gt;="&amp;C32,Asistencia!$E$2:$E$3001,"&lt;="&amp;IF(F32="",Panel!$C$4,MIN(F32,Panel!$C$4))))</f>
        <v>8</v>
      </c>
      <c r="T32" s="33" t="n">
        <f aca="false">IF(OR(A32="",P32=0),"",Q32/P32)</f>
        <v>1</v>
      </c>
      <c r="U32" s="16" t="str">
        <f aca="false">IF(A32="","",IF(L32="Estudiante no registrado","Estudiante sin ficha",IF(M32="Grupo no existe","Grupo mal escrito",IF(AND(E32="Baja",F32=""),"Baja sin fecha",IF(AND(E32&lt;&gt;"Preinscrita",S32&lt;P32),IF(P32-S32=1,"Falta 1 registro de asistencia","Faltan "&amp;(P32-S32)&amp;" registros de asistencia"),IF(AND(E32="Activa",T32&lt;&gt;"",T32&lt;Panel!$C$5),"Asistencia por debajo del umbral",IF(AND(E32&lt;&gt;"Baja",N32&gt;0),"Documentación pendiente","")))))))</f>
        <v/>
      </c>
      <c r="V32" s="36" t="str">
        <f aca="false">IF(A32="","",A32&amp;"|"&amp;COUNTIF($A$2:A32,A32))</f>
        <v>A-235|2</v>
      </c>
      <c r="W32" s="36" t="str">
        <f aca="false">IF(AND(A32&lt;&gt;"",E32&lt;&gt;"Baja",N32&gt;0),ROW(),"")</f>
        <v/>
      </c>
      <c r="X32" s="36" t="str">
        <f aca="false">IF(AND(A32&lt;&gt;"",E32="Activa",T32&lt;&gt;"",T32&lt;Panel!$C$5),ROW(),"")</f>
        <v/>
      </c>
      <c r="Y32" s="36" t="str">
        <f aca="false">IF(AND(A32&lt;&gt;"",E32="Preinscrita"),ROW(),"")</f>
        <v/>
      </c>
    </row>
    <row r="33" customFormat="false" ht="15" hidden="false" customHeight="false" outlineLevel="0" collapsed="false">
      <c r="A33" s="16" t="s">
        <v>131</v>
      </c>
      <c r="B33" s="16" t="s">
        <v>216</v>
      </c>
      <c r="C33" s="32" t="n">
        <v>45432</v>
      </c>
      <c r="D33" s="16" t="s">
        <v>3</v>
      </c>
      <c r="E33" s="16" t="s">
        <v>1</v>
      </c>
      <c r="F33" s="32"/>
      <c r="G33" s="16" t="s">
        <v>0</v>
      </c>
      <c r="H33" s="16" t="s">
        <v>0</v>
      </c>
      <c r="I33" s="16" t="s">
        <v>3</v>
      </c>
      <c r="J33" s="16" t="s">
        <v>5</v>
      </c>
      <c r="K33" s="16" t="s">
        <v>5</v>
      </c>
      <c r="L33" s="16" t="str">
        <f aca="false">IF(A33="","",IFERROR(INDEX(Alumnos!$B$2:$B$201,MATCH(A33,Alumnos!$A$2:$A$201,0)),"Estudiante no registrado"))</f>
        <v>Marcela Díaz Vergara</v>
      </c>
      <c r="M33" s="16" t="str">
        <f aca="false">IF(A33="","",IFERROR(INDEX(Grupos!$B$2:$B$50,MATCH(B33,Grupos!$A$2:$A$50,0)),"Grupo no existe"))</f>
        <v>BLF</v>
      </c>
      <c r="N33" s="16" t="n">
        <f aca="false">IF(A33="","",COUNTIF(G33:K33,"No"))</f>
        <v>1</v>
      </c>
      <c r="O33" s="16" t="str">
        <f aca="false">IF(A33="","",_xlfn.TEXTJOIN(", ",TRUE(),IF(G33="No","copia del documento",""),IF(H33="No","pago de inscripción y seguro",""),IF(I33="No","contrato",""),IF(J33="No","certificado de estudios",""),IF(K33="No","acuerdo de financiación","")))</f>
        <v>contrato</v>
      </c>
      <c r="P33" s="16" t="n">
        <f aca="false">IF(OR(A33="",E33="Preinscrita"),0,COUNTIFS(Sesiones!$B$2:$B$401,B33,Sesiones!$C$2:$C$401,"&gt;="&amp;C33,Sesiones!$C$2:$C$401,"&lt;="&amp;IF(F33="",Panel!$C$4,MIN(F33,Panel!$C$4))))</f>
        <v>8</v>
      </c>
      <c r="Q33" s="16" t="n">
        <f aca="false">IF(A33="","",COUNTIFS(Asistencia!$B$2:$B$3001,A33,Asistencia!$D$2:$D$3001,B33,Asistencia!$C$2:$C$3001,"Sí",Asistencia!$E$2:$E$3001,"&gt;="&amp;C33,Asistencia!$E$2:$E$3001,"&lt;="&amp;IF(F33="",Panel!$C$4,MIN(F33,Panel!$C$4))))</f>
        <v>6</v>
      </c>
      <c r="R33" s="16" t="n">
        <f aca="false">IF(A33="","",COUNTIFS(Asistencia!$B$2:$B$3001,A33,Asistencia!$D$2:$D$3001,B33,Asistencia!$C$2:$C$3001,"Justificada",Asistencia!$E$2:$E$3001,"&gt;="&amp;C33,Asistencia!$E$2:$E$3001,"&lt;="&amp;IF(F33="",Panel!$C$4,MIN(F33,Panel!$C$4))))</f>
        <v>1</v>
      </c>
      <c r="S33" s="16" t="n">
        <f aca="false">IF(A33="","",COUNTIFS(Asistencia!$B$2:$B$3001,A33,Asistencia!$D$2:$D$3001,B33,Asistencia!$E$2:$E$3001,"&gt;="&amp;C33,Asistencia!$E$2:$E$3001,"&lt;="&amp;IF(F33="",Panel!$C$4,MIN(F33,Panel!$C$4))))</f>
        <v>8</v>
      </c>
      <c r="T33" s="33" t="n">
        <f aca="false">IF(OR(A33="",P33=0),"",Q33/P33)</f>
        <v>0.75</v>
      </c>
      <c r="U33" s="16" t="str">
        <f aca="false">IF(A33="","",IF(L33="Estudiante no registrado","Estudiante sin ficha",IF(M33="Grupo no existe","Grupo mal escrito",IF(AND(E33="Baja",F33=""),"Baja sin fecha",IF(AND(E33&lt;&gt;"Preinscrita",S33&lt;P33),IF(P33-S33=1,"Falta 1 registro de asistencia","Faltan "&amp;(P33-S33)&amp;" registros de asistencia"),IF(AND(E33="Activa",T33&lt;&gt;"",T33&lt;Panel!$C$5),"Asistencia por debajo del umbral",IF(AND(E33&lt;&gt;"Baja",N33&gt;0),"Documentación pendiente","")))))))</f>
        <v>Documentación pendiente</v>
      </c>
      <c r="V33" s="36" t="str">
        <f aca="false">IF(A33="","",A33&amp;"|"&amp;COUNTIF($A$2:A33,A33))</f>
        <v>A-242|2</v>
      </c>
      <c r="W33" s="36" t="n">
        <f aca="false">IF(AND(A33&lt;&gt;"",E33&lt;&gt;"Baja",N33&gt;0),ROW(),"")</f>
        <v>33</v>
      </c>
      <c r="X33" s="36" t="str">
        <f aca="false">IF(AND(A33&lt;&gt;"",E33="Activa",T33&lt;&gt;"",T33&lt;Panel!$C$5),ROW(),"")</f>
        <v/>
      </c>
      <c r="Y33" s="36" t="str">
        <f aca="false">IF(AND(A33&lt;&gt;"",E33="Preinscrita"),ROW(),"")</f>
        <v/>
      </c>
    </row>
    <row r="34" customFormat="false" ht="15" hidden="false" customHeight="false" outlineLevel="0" collapsed="false">
      <c r="A34" s="16" t="s">
        <v>173</v>
      </c>
      <c r="B34" s="16" t="s">
        <v>216</v>
      </c>
      <c r="C34" s="32" t="n">
        <v>45432</v>
      </c>
      <c r="D34" s="16" t="s">
        <v>3</v>
      </c>
      <c r="E34" s="16" t="s">
        <v>1</v>
      </c>
      <c r="F34" s="32"/>
      <c r="G34" s="16" t="s">
        <v>0</v>
      </c>
      <c r="H34" s="16" t="s">
        <v>0</v>
      </c>
      <c r="I34" s="16" t="s">
        <v>0</v>
      </c>
      <c r="J34" s="16" t="s">
        <v>5</v>
      </c>
      <c r="K34" s="16" t="s">
        <v>5</v>
      </c>
      <c r="L34" s="16" t="str">
        <f aca="false">IF(A34="","",IFERROR(INDEX(Alumnos!$B$2:$B$201,MATCH(A34,Alumnos!$A$2:$A$201,0)),"Estudiante no registrado"))</f>
        <v>Ingrid Martínez Gómez</v>
      </c>
      <c r="M34" s="16" t="str">
        <f aca="false">IF(A34="","",IFERROR(INDEX(Grupos!$B$2:$B$50,MATCH(B34,Grupos!$A$2:$A$50,0)),"Grupo no existe"))</f>
        <v>BLF</v>
      </c>
      <c r="N34" s="16" t="n">
        <f aca="false">IF(A34="","",COUNTIF(G34:K34,"No"))</f>
        <v>0</v>
      </c>
      <c r="O34" s="16" t="str">
        <f aca="false">IF(A34="","",_xlfn.TEXTJOIN(", ",TRUE(),IF(G34="No","copia del documento",""),IF(H34="No","pago de inscripción y seguro",""),IF(I34="No","contrato",""),IF(J34="No","certificado de estudios",""),IF(K34="No","acuerdo de financiación","")))</f>
        <v/>
      </c>
      <c r="P34" s="16" t="n">
        <f aca="false">IF(OR(A34="",E34="Preinscrita"),0,COUNTIFS(Sesiones!$B$2:$B$401,B34,Sesiones!$C$2:$C$401,"&gt;="&amp;C34,Sesiones!$C$2:$C$401,"&lt;="&amp;IF(F34="",Panel!$C$4,MIN(F34,Panel!$C$4))))</f>
        <v>8</v>
      </c>
      <c r="Q34" s="16" t="n">
        <f aca="false">IF(A34="","",COUNTIFS(Asistencia!$B$2:$B$3001,A34,Asistencia!$D$2:$D$3001,B34,Asistencia!$C$2:$C$3001,"Sí",Asistencia!$E$2:$E$3001,"&gt;="&amp;C34,Asistencia!$E$2:$E$3001,"&lt;="&amp;IF(F34="",Panel!$C$4,MIN(F34,Panel!$C$4))))</f>
        <v>6</v>
      </c>
      <c r="R34" s="16" t="n">
        <f aca="false">IF(A34="","",COUNTIFS(Asistencia!$B$2:$B$3001,A34,Asistencia!$D$2:$D$3001,B34,Asistencia!$C$2:$C$3001,"Justificada",Asistencia!$E$2:$E$3001,"&gt;="&amp;C34,Asistencia!$E$2:$E$3001,"&lt;="&amp;IF(F34="",Panel!$C$4,MIN(F34,Panel!$C$4))))</f>
        <v>0</v>
      </c>
      <c r="S34" s="16" t="n">
        <f aca="false">IF(A34="","",COUNTIFS(Asistencia!$B$2:$B$3001,A34,Asistencia!$D$2:$D$3001,B34,Asistencia!$E$2:$E$3001,"&gt;="&amp;C34,Asistencia!$E$2:$E$3001,"&lt;="&amp;IF(F34="",Panel!$C$4,MIN(F34,Panel!$C$4))))</f>
        <v>8</v>
      </c>
      <c r="T34" s="33" t="n">
        <f aca="false">IF(OR(A34="",P34=0),"",Q34/P34)</f>
        <v>0.75</v>
      </c>
      <c r="U34" s="16" t="str">
        <f aca="false">IF(A34="","",IF(L34="Estudiante no registrado","Estudiante sin ficha",IF(M34="Grupo no existe","Grupo mal escrito",IF(AND(E34="Baja",F34=""),"Baja sin fecha",IF(AND(E34&lt;&gt;"Preinscrita",S34&lt;P34),IF(P34-S34=1,"Falta 1 registro de asistencia","Faltan "&amp;(P34-S34)&amp;" registros de asistencia"),IF(AND(E34="Activa",T34&lt;&gt;"",T34&lt;Panel!$C$5),"Asistencia por debajo del umbral",IF(AND(E34&lt;&gt;"Baja",N34&gt;0),"Documentación pendiente","")))))))</f>
        <v/>
      </c>
      <c r="V34" s="36" t="str">
        <f aca="false">IF(A34="","",A34&amp;"|"&amp;COUNTIF($A$2:A34,A34))</f>
        <v>A-261|1</v>
      </c>
      <c r="W34" s="36" t="str">
        <f aca="false">IF(AND(A34&lt;&gt;"",E34&lt;&gt;"Baja",N34&gt;0),ROW(),"")</f>
        <v/>
      </c>
      <c r="X34" s="36" t="str">
        <f aca="false">IF(AND(A34&lt;&gt;"",E34="Activa",T34&lt;&gt;"",T34&lt;Panel!$C$5),ROW(),"")</f>
        <v/>
      </c>
      <c r="Y34" s="36" t="str">
        <f aca="false">IF(AND(A34&lt;&gt;"",E34="Preinscrita"),ROW(),"")</f>
        <v/>
      </c>
    </row>
    <row r="35" customFormat="false" ht="15" hidden="false" customHeight="false" outlineLevel="0" collapsed="false">
      <c r="A35" s="16" t="s">
        <v>175</v>
      </c>
      <c r="B35" s="16" t="s">
        <v>217</v>
      </c>
      <c r="C35" s="32" t="n">
        <v>45439</v>
      </c>
      <c r="D35" s="16" t="s">
        <v>3</v>
      </c>
      <c r="E35" s="16" t="s">
        <v>1</v>
      </c>
      <c r="F35" s="32"/>
      <c r="G35" s="16" t="s">
        <v>0</v>
      </c>
      <c r="H35" s="16" t="s">
        <v>5</v>
      </c>
      <c r="I35" s="16" t="s">
        <v>0</v>
      </c>
      <c r="J35" s="16" t="s">
        <v>5</v>
      </c>
      <c r="K35" s="16" t="s">
        <v>5</v>
      </c>
      <c r="L35" s="16" t="str">
        <f aca="false">IF(A35="","",IFERROR(INDEX(Alumnos!$B$2:$B$201,MATCH(A35,Alumnos!$A$2:$A$201,0)),"Estudiante no registrado"))</f>
        <v>Adriana Pertuz Navarro</v>
      </c>
      <c r="M35" s="16" t="str">
        <f aca="false">IF(A35="","",IFERROR(INDEX(Grupos!$B$2:$B$50,MATCH(B35,Grupos!$A$2:$A$50,0)),"Grupo no existe"))</f>
        <v>VAC</v>
      </c>
      <c r="N35" s="16" t="n">
        <f aca="false">IF(A35="","",COUNTIF(G35:K35,"No"))</f>
        <v>0</v>
      </c>
      <c r="O35" s="16" t="str">
        <f aca="false">IF(A35="","",_xlfn.TEXTJOIN(", ",TRUE(),IF(G35="No","copia del documento",""),IF(H35="No","pago de inscripción y seguro",""),IF(I35="No","contrato",""),IF(J35="No","certificado de estudios",""),IF(K35="No","acuerdo de financiación","")))</f>
        <v/>
      </c>
      <c r="P35" s="16" t="n">
        <f aca="false">IF(OR(A35="",E35="Preinscrita"),0,COUNTIFS(Sesiones!$B$2:$B$401,B35,Sesiones!$C$2:$C$401,"&gt;="&amp;C35,Sesiones!$C$2:$C$401,"&lt;="&amp;IF(F35="",Panel!$C$4,MIN(F35,Panel!$C$4))))</f>
        <v>8</v>
      </c>
      <c r="Q35" s="16" t="n">
        <f aca="false">IF(A35="","",COUNTIFS(Asistencia!$B$2:$B$3001,A35,Asistencia!$D$2:$D$3001,B35,Asistencia!$C$2:$C$3001,"Sí",Asistencia!$E$2:$E$3001,"&gt;="&amp;C35,Asistencia!$E$2:$E$3001,"&lt;="&amp;IF(F35="",Panel!$C$4,MIN(F35,Panel!$C$4))))</f>
        <v>8</v>
      </c>
      <c r="R35" s="16" t="n">
        <f aca="false">IF(A35="","",COUNTIFS(Asistencia!$B$2:$B$3001,A35,Asistencia!$D$2:$D$3001,B35,Asistencia!$C$2:$C$3001,"Justificada",Asistencia!$E$2:$E$3001,"&gt;="&amp;C35,Asistencia!$E$2:$E$3001,"&lt;="&amp;IF(F35="",Panel!$C$4,MIN(F35,Panel!$C$4))))</f>
        <v>0</v>
      </c>
      <c r="S35" s="16" t="n">
        <f aca="false">IF(A35="","",COUNTIFS(Asistencia!$B$2:$B$3001,A35,Asistencia!$D$2:$D$3001,B35,Asistencia!$E$2:$E$3001,"&gt;="&amp;C35,Asistencia!$E$2:$E$3001,"&lt;="&amp;IF(F35="",Panel!$C$4,MIN(F35,Panel!$C$4))))</f>
        <v>8</v>
      </c>
      <c r="T35" s="33" t="n">
        <f aca="false">IF(OR(A35="",P35=0),"",Q35/P35)</f>
        <v>1</v>
      </c>
      <c r="U35" s="16" t="str">
        <f aca="false">IF(A35="","",IF(L35="Estudiante no registrado","Estudiante sin ficha",IF(M35="Grupo no existe","Grupo mal escrito",IF(AND(E35="Baja",F35=""),"Baja sin fecha",IF(AND(E35&lt;&gt;"Preinscrita",S35&lt;P35),IF(P35-S35=1,"Falta 1 registro de asistencia","Faltan "&amp;(P35-S35)&amp;" registros de asistencia"),IF(AND(E35="Activa",T35&lt;&gt;"",T35&lt;Panel!$C$5),"Asistencia por debajo del umbral",IF(AND(E35&lt;&gt;"Baja",N35&gt;0),"Documentación pendiente","")))))))</f>
        <v/>
      </c>
      <c r="V35" s="36" t="str">
        <f aca="false">IF(A35="","",A35&amp;"|"&amp;COUNTIF($A$2:A35,A35))</f>
        <v>A-262|1</v>
      </c>
      <c r="W35" s="36" t="str">
        <f aca="false">IF(AND(A35&lt;&gt;"",E35&lt;&gt;"Baja",N35&gt;0),ROW(),"")</f>
        <v/>
      </c>
      <c r="X35" s="36" t="str">
        <f aca="false">IF(AND(A35&lt;&gt;"",E35="Activa",T35&lt;&gt;"",T35&lt;Panel!$C$5),ROW(),"")</f>
        <v/>
      </c>
      <c r="Y35" s="36" t="str">
        <f aca="false">IF(AND(A35&lt;&gt;"",E35="Preinscrita"),ROW(),"")</f>
        <v/>
      </c>
    </row>
    <row r="36" customFormat="false" ht="15" hidden="false" customHeight="false" outlineLevel="0" collapsed="false">
      <c r="A36" s="16" t="s">
        <v>177</v>
      </c>
      <c r="B36" s="16" t="s">
        <v>217</v>
      </c>
      <c r="C36" s="32" t="n">
        <v>45440</v>
      </c>
      <c r="D36" s="16" t="s">
        <v>3</v>
      </c>
      <c r="E36" s="16" t="s">
        <v>1</v>
      </c>
      <c r="F36" s="32"/>
      <c r="G36" s="16" t="s">
        <v>0</v>
      </c>
      <c r="H36" s="16" t="s">
        <v>5</v>
      </c>
      <c r="I36" s="16" t="s">
        <v>0</v>
      </c>
      <c r="J36" s="16" t="s">
        <v>5</v>
      </c>
      <c r="K36" s="16" t="s">
        <v>5</v>
      </c>
      <c r="L36" s="16" t="str">
        <f aca="false">IF(A36="","",IFERROR(INDEX(Alumnos!$B$2:$B$201,MATCH(A36,Alumnos!$A$2:$A$201,0)),"Estudiante no registrado"))</f>
        <v>Leidy Martínez Gómez</v>
      </c>
      <c r="M36" s="16" t="str">
        <f aca="false">IF(A36="","",IFERROR(INDEX(Grupos!$B$2:$B$50,MATCH(B36,Grupos!$A$2:$A$50,0)),"Grupo no existe"))</f>
        <v>VAC</v>
      </c>
      <c r="N36" s="16" t="n">
        <f aca="false">IF(A36="","",COUNTIF(G36:K36,"No"))</f>
        <v>0</v>
      </c>
      <c r="O36" s="16" t="str">
        <f aca="false">IF(A36="","",_xlfn.TEXTJOIN(", ",TRUE(),IF(G36="No","copia del documento",""),IF(H36="No","pago de inscripción y seguro",""),IF(I36="No","contrato",""),IF(J36="No","certificado de estudios",""),IF(K36="No","acuerdo de financiación","")))</f>
        <v/>
      </c>
      <c r="P36" s="16" t="n">
        <f aca="false">IF(OR(A36="",E36="Preinscrita"),0,COUNTIFS(Sesiones!$B$2:$B$401,B36,Sesiones!$C$2:$C$401,"&gt;="&amp;C36,Sesiones!$C$2:$C$401,"&lt;="&amp;IF(F36="",Panel!$C$4,MIN(F36,Panel!$C$4))))</f>
        <v>8</v>
      </c>
      <c r="Q36" s="16" t="n">
        <f aca="false">IF(A36="","",COUNTIFS(Asistencia!$B$2:$B$3001,A36,Asistencia!$D$2:$D$3001,B36,Asistencia!$C$2:$C$3001,"Sí",Asistencia!$E$2:$E$3001,"&gt;="&amp;C36,Asistencia!$E$2:$E$3001,"&lt;="&amp;IF(F36="",Panel!$C$4,MIN(F36,Panel!$C$4))))</f>
        <v>8</v>
      </c>
      <c r="R36" s="16" t="n">
        <f aca="false">IF(A36="","",COUNTIFS(Asistencia!$B$2:$B$3001,A36,Asistencia!$D$2:$D$3001,B36,Asistencia!$C$2:$C$3001,"Justificada",Asistencia!$E$2:$E$3001,"&gt;="&amp;C36,Asistencia!$E$2:$E$3001,"&lt;="&amp;IF(F36="",Panel!$C$4,MIN(F36,Panel!$C$4))))</f>
        <v>0</v>
      </c>
      <c r="S36" s="16" t="n">
        <f aca="false">IF(A36="","",COUNTIFS(Asistencia!$B$2:$B$3001,A36,Asistencia!$D$2:$D$3001,B36,Asistencia!$E$2:$E$3001,"&gt;="&amp;C36,Asistencia!$E$2:$E$3001,"&lt;="&amp;IF(F36="",Panel!$C$4,MIN(F36,Panel!$C$4))))</f>
        <v>8</v>
      </c>
      <c r="T36" s="33" t="n">
        <f aca="false">IF(OR(A36="",P36=0),"",Q36/P36)</f>
        <v>1</v>
      </c>
      <c r="U36" s="16" t="str">
        <f aca="false">IF(A36="","",IF(L36="Estudiante no registrado","Estudiante sin ficha",IF(M36="Grupo no existe","Grupo mal escrito",IF(AND(E36="Baja",F36=""),"Baja sin fecha",IF(AND(E36&lt;&gt;"Preinscrita",S36&lt;P36),IF(P36-S36=1,"Falta 1 registro de asistencia","Faltan "&amp;(P36-S36)&amp;" registros de asistencia"),IF(AND(E36="Activa",T36&lt;&gt;"",T36&lt;Panel!$C$5),"Asistencia por debajo del umbral",IF(AND(E36&lt;&gt;"Baja",N36&gt;0),"Documentación pendiente","")))))))</f>
        <v/>
      </c>
      <c r="V36" s="36" t="str">
        <f aca="false">IF(A36="","",A36&amp;"|"&amp;COUNTIF($A$2:A36,A36))</f>
        <v>A-263|1</v>
      </c>
      <c r="W36" s="36" t="str">
        <f aca="false">IF(AND(A36&lt;&gt;"",E36&lt;&gt;"Baja",N36&gt;0),ROW(),"")</f>
        <v/>
      </c>
      <c r="X36" s="36" t="str">
        <f aca="false">IF(AND(A36&lt;&gt;"",E36="Activa",T36&lt;&gt;"",T36&lt;Panel!$C$5),ROW(),"")</f>
        <v/>
      </c>
      <c r="Y36" s="36" t="str">
        <f aca="false">IF(AND(A36&lt;&gt;"",E36="Preinscrita"),ROW(),"")</f>
        <v/>
      </c>
    </row>
    <row r="37" customFormat="false" ht="15" hidden="false" customHeight="false" outlineLevel="0" collapsed="false">
      <c r="A37" s="16" t="s">
        <v>179</v>
      </c>
      <c r="B37" s="16" t="s">
        <v>217</v>
      </c>
      <c r="C37" s="32" t="n">
        <v>45440</v>
      </c>
      <c r="D37" s="16" t="s">
        <v>3</v>
      </c>
      <c r="E37" s="16" t="s">
        <v>1</v>
      </c>
      <c r="F37" s="32"/>
      <c r="G37" s="16" t="s">
        <v>0</v>
      </c>
      <c r="H37" s="16" t="s">
        <v>5</v>
      </c>
      <c r="I37" s="16" t="s">
        <v>0</v>
      </c>
      <c r="J37" s="16" t="s">
        <v>5</v>
      </c>
      <c r="K37" s="16" t="s">
        <v>5</v>
      </c>
      <c r="L37" s="16" t="str">
        <f aca="false">IF(A37="","",IFERROR(INDEX(Alumnos!$B$2:$B$201,MATCH(A37,Alumnos!$A$2:$A$201,0)),"Estudiante no registrado"))</f>
        <v>Maryuris Rodríguez Mendoza</v>
      </c>
      <c r="M37" s="16" t="str">
        <f aca="false">IF(A37="","",IFERROR(INDEX(Grupos!$B$2:$B$50,MATCH(B37,Grupos!$A$2:$A$50,0)),"Grupo no existe"))</f>
        <v>VAC</v>
      </c>
      <c r="N37" s="16" t="n">
        <f aca="false">IF(A37="","",COUNTIF(G37:K37,"No"))</f>
        <v>0</v>
      </c>
      <c r="O37" s="16" t="str">
        <f aca="false">IF(A37="","",_xlfn.TEXTJOIN(", ",TRUE(),IF(G37="No","copia del documento",""),IF(H37="No","pago de inscripción y seguro",""),IF(I37="No","contrato",""),IF(J37="No","certificado de estudios",""),IF(K37="No","acuerdo de financiación","")))</f>
        <v/>
      </c>
      <c r="P37" s="16" t="n">
        <f aca="false">IF(OR(A37="",E37="Preinscrita"),0,COUNTIFS(Sesiones!$B$2:$B$401,B37,Sesiones!$C$2:$C$401,"&gt;="&amp;C37,Sesiones!$C$2:$C$401,"&lt;="&amp;IF(F37="",Panel!$C$4,MIN(F37,Panel!$C$4))))</f>
        <v>8</v>
      </c>
      <c r="Q37" s="16" t="n">
        <f aca="false">IF(A37="","",COUNTIFS(Asistencia!$B$2:$B$3001,A37,Asistencia!$D$2:$D$3001,B37,Asistencia!$C$2:$C$3001,"Sí",Asistencia!$E$2:$E$3001,"&gt;="&amp;C37,Asistencia!$E$2:$E$3001,"&lt;="&amp;IF(F37="",Panel!$C$4,MIN(F37,Panel!$C$4))))</f>
        <v>8</v>
      </c>
      <c r="R37" s="16" t="n">
        <f aca="false">IF(A37="","",COUNTIFS(Asistencia!$B$2:$B$3001,A37,Asistencia!$D$2:$D$3001,B37,Asistencia!$C$2:$C$3001,"Justificada",Asistencia!$E$2:$E$3001,"&gt;="&amp;C37,Asistencia!$E$2:$E$3001,"&lt;="&amp;IF(F37="",Panel!$C$4,MIN(F37,Panel!$C$4))))</f>
        <v>0</v>
      </c>
      <c r="S37" s="16" t="n">
        <f aca="false">IF(A37="","",COUNTIFS(Asistencia!$B$2:$B$3001,A37,Asistencia!$D$2:$D$3001,B37,Asistencia!$E$2:$E$3001,"&gt;="&amp;C37,Asistencia!$E$2:$E$3001,"&lt;="&amp;IF(F37="",Panel!$C$4,MIN(F37,Panel!$C$4))))</f>
        <v>8</v>
      </c>
      <c r="T37" s="33" t="n">
        <f aca="false">IF(OR(A37="",P37=0),"",Q37/P37)</f>
        <v>1</v>
      </c>
      <c r="U37" s="16" t="str">
        <f aca="false">IF(A37="","",IF(L37="Estudiante no registrado","Estudiante sin ficha",IF(M37="Grupo no existe","Grupo mal escrito",IF(AND(E37="Baja",F37=""),"Baja sin fecha",IF(AND(E37&lt;&gt;"Preinscrita",S37&lt;P37),IF(P37-S37=1,"Falta 1 registro de asistencia","Faltan "&amp;(P37-S37)&amp;" registros de asistencia"),IF(AND(E37="Activa",T37&lt;&gt;"",T37&lt;Panel!$C$5),"Asistencia por debajo del umbral",IF(AND(E37&lt;&gt;"Baja",N37&gt;0),"Documentación pendiente","")))))))</f>
        <v/>
      </c>
      <c r="V37" s="36" t="str">
        <f aca="false">IF(A37="","",A37&amp;"|"&amp;COUNTIF($A$2:A37,A37))</f>
        <v>A-264|1</v>
      </c>
      <c r="W37" s="36" t="str">
        <f aca="false">IF(AND(A37&lt;&gt;"",E37&lt;&gt;"Baja",N37&gt;0),ROW(),"")</f>
        <v/>
      </c>
      <c r="X37" s="36" t="str">
        <f aca="false">IF(AND(A37&lt;&gt;"",E37="Activa",T37&lt;&gt;"",T37&lt;Panel!$C$5),ROW(),"")</f>
        <v/>
      </c>
      <c r="Y37" s="36" t="str">
        <f aca="false">IF(AND(A37&lt;&gt;"",E37="Preinscrita"),ROW(),"")</f>
        <v/>
      </c>
    </row>
    <row r="38" customFormat="false" ht="15" hidden="false" customHeight="false" outlineLevel="0" collapsed="false">
      <c r="A38" s="16" t="s">
        <v>181</v>
      </c>
      <c r="B38" s="16" t="s">
        <v>217</v>
      </c>
      <c r="C38" s="32" t="n">
        <v>45442</v>
      </c>
      <c r="D38" s="16" t="s">
        <v>3</v>
      </c>
      <c r="E38" s="16" t="s">
        <v>1</v>
      </c>
      <c r="F38" s="32"/>
      <c r="G38" s="16" t="s">
        <v>0</v>
      </c>
      <c r="H38" s="16" t="s">
        <v>5</v>
      </c>
      <c r="I38" s="16" t="s">
        <v>0</v>
      </c>
      <c r="J38" s="16" t="s">
        <v>5</v>
      </c>
      <c r="K38" s="16" t="s">
        <v>5</v>
      </c>
      <c r="L38" s="16" t="str">
        <f aca="false">IF(A38="","",IFERROR(INDEX(Alumnos!$B$2:$B$201,MATCH(A38,Alumnos!$A$2:$A$201,0)),"Estudiante no registrado"))</f>
        <v>Andrea Mendoza Pérez</v>
      </c>
      <c r="M38" s="16" t="str">
        <f aca="false">IF(A38="","",IFERROR(INDEX(Grupos!$B$2:$B$50,MATCH(B38,Grupos!$A$2:$A$50,0)),"Grupo no existe"))</f>
        <v>VAC</v>
      </c>
      <c r="N38" s="16" t="n">
        <f aca="false">IF(A38="","",COUNTIF(G38:K38,"No"))</f>
        <v>0</v>
      </c>
      <c r="O38" s="16" t="str">
        <f aca="false">IF(A38="","",_xlfn.TEXTJOIN(", ",TRUE(),IF(G38="No","copia del documento",""),IF(H38="No","pago de inscripción y seguro",""),IF(I38="No","contrato",""),IF(J38="No","certificado de estudios",""),IF(K38="No","acuerdo de financiación","")))</f>
        <v/>
      </c>
      <c r="P38" s="16" t="n">
        <f aca="false">IF(OR(A38="",E38="Preinscrita"),0,COUNTIFS(Sesiones!$B$2:$B$401,B38,Sesiones!$C$2:$C$401,"&gt;="&amp;C38,Sesiones!$C$2:$C$401,"&lt;="&amp;IF(F38="",Panel!$C$4,MIN(F38,Panel!$C$4))))</f>
        <v>8</v>
      </c>
      <c r="Q38" s="16" t="n">
        <f aca="false">IF(A38="","",COUNTIFS(Asistencia!$B$2:$B$3001,A38,Asistencia!$D$2:$D$3001,B38,Asistencia!$C$2:$C$3001,"Sí",Asistencia!$E$2:$E$3001,"&gt;="&amp;C38,Asistencia!$E$2:$E$3001,"&lt;="&amp;IF(F38="",Panel!$C$4,MIN(F38,Panel!$C$4))))</f>
        <v>7</v>
      </c>
      <c r="R38" s="16" t="n">
        <f aca="false">IF(A38="","",COUNTIFS(Asistencia!$B$2:$B$3001,A38,Asistencia!$D$2:$D$3001,B38,Asistencia!$C$2:$C$3001,"Justificada",Asistencia!$E$2:$E$3001,"&gt;="&amp;C38,Asistencia!$E$2:$E$3001,"&lt;="&amp;IF(F38="",Panel!$C$4,MIN(F38,Panel!$C$4))))</f>
        <v>1</v>
      </c>
      <c r="S38" s="16" t="n">
        <f aca="false">IF(A38="","",COUNTIFS(Asistencia!$B$2:$B$3001,A38,Asistencia!$D$2:$D$3001,B38,Asistencia!$E$2:$E$3001,"&gt;="&amp;C38,Asistencia!$E$2:$E$3001,"&lt;="&amp;IF(F38="",Panel!$C$4,MIN(F38,Panel!$C$4))))</f>
        <v>8</v>
      </c>
      <c r="T38" s="33" t="n">
        <f aca="false">IF(OR(A38="",P38=0),"",Q38/P38)</f>
        <v>0.875</v>
      </c>
      <c r="U38" s="16" t="str">
        <f aca="false">IF(A38="","",IF(L38="Estudiante no registrado","Estudiante sin ficha",IF(M38="Grupo no existe","Grupo mal escrito",IF(AND(E38="Baja",F38=""),"Baja sin fecha",IF(AND(E38&lt;&gt;"Preinscrita",S38&lt;P38),IF(P38-S38=1,"Falta 1 registro de asistencia","Faltan "&amp;(P38-S38)&amp;" registros de asistencia"),IF(AND(E38="Activa",T38&lt;&gt;"",T38&lt;Panel!$C$5),"Asistencia por debajo del umbral",IF(AND(E38&lt;&gt;"Baja",N38&gt;0),"Documentación pendiente","")))))))</f>
        <v/>
      </c>
      <c r="V38" s="36" t="str">
        <f aca="false">IF(A38="","",A38&amp;"|"&amp;COUNTIF($A$2:A38,A38))</f>
        <v>A-265|1</v>
      </c>
      <c r="W38" s="36" t="str">
        <f aca="false">IF(AND(A38&lt;&gt;"",E38&lt;&gt;"Baja",N38&gt;0),ROW(),"")</f>
        <v/>
      </c>
      <c r="X38" s="36" t="str">
        <f aca="false">IF(AND(A38&lt;&gt;"",E38="Activa",T38&lt;&gt;"",T38&lt;Panel!$C$5),ROW(),"")</f>
        <v/>
      </c>
      <c r="Y38" s="36" t="str">
        <f aca="false">IF(AND(A38&lt;&gt;"",E38="Preinscrita"),ROW(),"")</f>
        <v/>
      </c>
    </row>
    <row r="39" customFormat="false" ht="15" hidden="false" customHeight="false" outlineLevel="0" collapsed="false">
      <c r="A39" s="16" t="s">
        <v>183</v>
      </c>
      <c r="B39" s="16" t="s">
        <v>217</v>
      </c>
      <c r="C39" s="32" t="n">
        <v>45444</v>
      </c>
      <c r="D39" s="16" t="s">
        <v>3</v>
      </c>
      <c r="E39" s="16" t="s">
        <v>1</v>
      </c>
      <c r="F39" s="32"/>
      <c r="G39" s="16" t="s">
        <v>3</v>
      </c>
      <c r="H39" s="16" t="s">
        <v>5</v>
      </c>
      <c r="I39" s="16" t="s">
        <v>0</v>
      </c>
      <c r="J39" s="16" t="s">
        <v>5</v>
      </c>
      <c r="K39" s="16" t="s">
        <v>5</v>
      </c>
      <c r="L39" s="16" t="str">
        <f aca="false">IF(A39="","",IFERROR(INDEX(Alumnos!$B$2:$B$201,MATCH(A39,Alumnos!$A$2:$A$201,0)),"Estudiante no registrado"))</f>
        <v>Lorena Manjarrés Díaz</v>
      </c>
      <c r="M39" s="16" t="str">
        <f aca="false">IF(A39="","",IFERROR(INDEX(Grupos!$B$2:$B$50,MATCH(B39,Grupos!$A$2:$A$50,0)),"Grupo no existe"))</f>
        <v>VAC</v>
      </c>
      <c r="N39" s="16" t="n">
        <f aca="false">IF(A39="","",COUNTIF(G39:K39,"No"))</f>
        <v>1</v>
      </c>
      <c r="O39" s="16" t="str">
        <f aca="false">IF(A39="","",_xlfn.TEXTJOIN(", ",TRUE(),IF(G39="No","copia del documento",""),IF(H39="No","pago de inscripción y seguro",""),IF(I39="No","contrato",""),IF(J39="No","certificado de estudios",""),IF(K39="No","acuerdo de financiación","")))</f>
        <v>copia del documento</v>
      </c>
      <c r="P39" s="16" t="n">
        <f aca="false">IF(OR(A39="",E39="Preinscrita"),0,COUNTIFS(Sesiones!$B$2:$B$401,B39,Sesiones!$C$2:$C$401,"&gt;="&amp;C39,Sesiones!$C$2:$C$401,"&lt;="&amp;IF(F39="",Panel!$C$4,MIN(F39,Panel!$C$4))))</f>
        <v>8</v>
      </c>
      <c r="Q39" s="16" t="n">
        <f aca="false">IF(A39="","",COUNTIFS(Asistencia!$B$2:$B$3001,A39,Asistencia!$D$2:$D$3001,B39,Asistencia!$C$2:$C$3001,"Sí",Asistencia!$E$2:$E$3001,"&gt;="&amp;C39,Asistencia!$E$2:$E$3001,"&lt;="&amp;IF(F39="",Panel!$C$4,MIN(F39,Panel!$C$4))))</f>
        <v>8</v>
      </c>
      <c r="R39" s="16" t="n">
        <f aca="false">IF(A39="","",COUNTIFS(Asistencia!$B$2:$B$3001,A39,Asistencia!$D$2:$D$3001,B39,Asistencia!$C$2:$C$3001,"Justificada",Asistencia!$E$2:$E$3001,"&gt;="&amp;C39,Asistencia!$E$2:$E$3001,"&lt;="&amp;IF(F39="",Panel!$C$4,MIN(F39,Panel!$C$4))))</f>
        <v>0</v>
      </c>
      <c r="S39" s="16" t="n">
        <f aca="false">IF(A39="","",COUNTIFS(Asistencia!$B$2:$B$3001,A39,Asistencia!$D$2:$D$3001,B39,Asistencia!$E$2:$E$3001,"&gt;="&amp;C39,Asistencia!$E$2:$E$3001,"&lt;="&amp;IF(F39="",Panel!$C$4,MIN(F39,Panel!$C$4))))</f>
        <v>8</v>
      </c>
      <c r="T39" s="33" t="n">
        <f aca="false">IF(OR(A39="",P39=0),"",Q39/P39)</f>
        <v>1</v>
      </c>
      <c r="U39" s="16" t="str">
        <f aca="false">IF(A39="","",IF(L39="Estudiante no registrado","Estudiante sin ficha",IF(M39="Grupo no existe","Grupo mal escrito",IF(AND(E39="Baja",F39=""),"Baja sin fecha",IF(AND(E39&lt;&gt;"Preinscrita",S39&lt;P39),IF(P39-S39=1,"Falta 1 registro de asistencia","Faltan "&amp;(P39-S39)&amp;" registros de asistencia"),IF(AND(E39="Activa",T39&lt;&gt;"",T39&lt;Panel!$C$5),"Asistencia por debajo del umbral",IF(AND(E39&lt;&gt;"Baja",N39&gt;0),"Documentación pendiente","")))))))</f>
        <v>Documentación pendiente</v>
      </c>
      <c r="V39" s="36" t="str">
        <f aca="false">IF(A39="","",A39&amp;"|"&amp;COUNTIF($A$2:A39,A39))</f>
        <v>A-266|1</v>
      </c>
      <c r="W39" s="36" t="n">
        <f aca="false">IF(AND(A39&lt;&gt;"",E39&lt;&gt;"Baja",N39&gt;0),ROW(),"")</f>
        <v>39</v>
      </c>
      <c r="X39" s="36" t="str">
        <f aca="false">IF(AND(A39&lt;&gt;"",E39="Activa",T39&lt;&gt;"",T39&lt;Panel!$C$5),ROW(),"")</f>
        <v/>
      </c>
      <c r="Y39" s="36" t="str">
        <f aca="false">IF(AND(A39&lt;&gt;"",E39="Preinscrita"),ROW(),"")</f>
        <v/>
      </c>
    </row>
    <row r="40" customFormat="false" ht="15" hidden="false" customHeight="false" outlineLevel="0" collapsed="false">
      <c r="A40" s="16" t="s">
        <v>185</v>
      </c>
      <c r="B40" s="16" t="s">
        <v>217</v>
      </c>
      <c r="C40" s="32" t="n">
        <v>45446</v>
      </c>
      <c r="D40" s="16" t="s">
        <v>3</v>
      </c>
      <c r="E40" s="16" t="s">
        <v>1</v>
      </c>
      <c r="F40" s="32"/>
      <c r="G40" s="16" t="s">
        <v>0</v>
      </c>
      <c r="H40" s="16" t="s">
        <v>5</v>
      </c>
      <c r="I40" s="16" t="s">
        <v>0</v>
      </c>
      <c r="J40" s="16" t="s">
        <v>5</v>
      </c>
      <c r="K40" s="16" t="s">
        <v>5</v>
      </c>
      <c r="L40" s="16" t="str">
        <f aca="false">IF(A40="","",IFERROR(INDEX(Alumnos!$B$2:$B$201,MATCH(A40,Alumnos!$A$2:$A$201,0)),"Estudiante no registrado"))</f>
        <v>Katherine Rodríguez Gómez</v>
      </c>
      <c r="M40" s="16" t="str">
        <f aca="false">IF(A40="","",IFERROR(INDEX(Grupos!$B$2:$B$50,MATCH(B40,Grupos!$A$2:$A$50,0)),"Grupo no existe"))</f>
        <v>VAC</v>
      </c>
      <c r="N40" s="16" t="n">
        <f aca="false">IF(A40="","",COUNTIF(G40:K40,"No"))</f>
        <v>0</v>
      </c>
      <c r="O40" s="16" t="str">
        <f aca="false">IF(A40="","",_xlfn.TEXTJOIN(", ",TRUE(),IF(G40="No","copia del documento",""),IF(H40="No","pago de inscripción y seguro",""),IF(I40="No","contrato",""),IF(J40="No","certificado de estudios",""),IF(K40="No","acuerdo de financiación","")))</f>
        <v/>
      </c>
      <c r="P40" s="16" t="n">
        <f aca="false">IF(OR(A40="",E40="Preinscrita"),0,COUNTIFS(Sesiones!$B$2:$B$401,B40,Sesiones!$C$2:$C$401,"&gt;="&amp;C40,Sesiones!$C$2:$C$401,"&lt;="&amp;IF(F40="",Panel!$C$4,MIN(F40,Panel!$C$4))))</f>
        <v>8</v>
      </c>
      <c r="Q40" s="16" t="n">
        <f aca="false">IF(A40="","",COUNTIFS(Asistencia!$B$2:$B$3001,A40,Asistencia!$D$2:$D$3001,B40,Asistencia!$C$2:$C$3001,"Sí",Asistencia!$E$2:$E$3001,"&gt;="&amp;C40,Asistencia!$E$2:$E$3001,"&lt;="&amp;IF(F40="",Panel!$C$4,MIN(F40,Panel!$C$4))))</f>
        <v>8</v>
      </c>
      <c r="R40" s="16" t="n">
        <f aca="false">IF(A40="","",COUNTIFS(Asistencia!$B$2:$B$3001,A40,Asistencia!$D$2:$D$3001,B40,Asistencia!$C$2:$C$3001,"Justificada",Asistencia!$E$2:$E$3001,"&gt;="&amp;C40,Asistencia!$E$2:$E$3001,"&lt;="&amp;IF(F40="",Panel!$C$4,MIN(F40,Panel!$C$4))))</f>
        <v>0</v>
      </c>
      <c r="S40" s="16" t="n">
        <f aca="false">IF(A40="","",COUNTIFS(Asistencia!$B$2:$B$3001,A40,Asistencia!$D$2:$D$3001,B40,Asistencia!$E$2:$E$3001,"&gt;="&amp;C40,Asistencia!$E$2:$E$3001,"&lt;="&amp;IF(F40="",Panel!$C$4,MIN(F40,Panel!$C$4))))</f>
        <v>8</v>
      </c>
      <c r="T40" s="33" t="n">
        <f aca="false">IF(OR(A40="",P40=0),"",Q40/P40)</f>
        <v>1</v>
      </c>
      <c r="U40" s="16" t="str">
        <f aca="false">IF(A40="","",IF(L40="Estudiante no registrado","Estudiante sin ficha",IF(M40="Grupo no existe","Grupo mal escrito",IF(AND(E40="Baja",F40=""),"Baja sin fecha",IF(AND(E40&lt;&gt;"Preinscrita",S40&lt;P40),IF(P40-S40=1,"Falta 1 registro de asistencia","Faltan "&amp;(P40-S40)&amp;" registros de asistencia"),IF(AND(E40="Activa",T40&lt;&gt;"",T40&lt;Panel!$C$5),"Asistencia por debajo del umbral",IF(AND(E40&lt;&gt;"Baja",N40&gt;0),"Documentación pendiente","")))))))</f>
        <v/>
      </c>
      <c r="V40" s="36" t="str">
        <f aca="false">IF(A40="","",A40&amp;"|"&amp;COUNTIF($A$2:A40,A40))</f>
        <v>A-267|1</v>
      </c>
      <c r="W40" s="36" t="str">
        <f aca="false">IF(AND(A40&lt;&gt;"",E40&lt;&gt;"Baja",N40&gt;0),ROW(),"")</f>
        <v/>
      </c>
      <c r="X40" s="36" t="str">
        <f aca="false">IF(AND(A40&lt;&gt;"",E40="Activa",T40&lt;&gt;"",T40&lt;Panel!$C$5),ROW(),"")</f>
        <v/>
      </c>
      <c r="Y40" s="36" t="str">
        <f aca="false">IF(AND(A40&lt;&gt;"",E40="Preinscrita"),ROW(),"")</f>
        <v/>
      </c>
    </row>
    <row r="41" customFormat="false" ht="15" hidden="false" customHeight="false" outlineLevel="0" collapsed="false">
      <c r="A41" s="16" t="s">
        <v>187</v>
      </c>
      <c r="B41" s="16" t="s">
        <v>217</v>
      </c>
      <c r="C41" s="32" t="n">
        <v>45446</v>
      </c>
      <c r="D41" s="16" t="s">
        <v>3</v>
      </c>
      <c r="E41" s="16" t="s">
        <v>1</v>
      </c>
      <c r="F41" s="32"/>
      <c r="G41" s="16" t="s">
        <v>0</v>
      </c>
      <c r="H41" s="16" t="s">
        <v>5</v>
      </c>
      <c r="I41" s="16" t="s">
        <v>0</v>
      </c>
      <c r="J41" s="16" t="s">
        <v>5</v>
      </c>
      <c r="K41" s="16" t="s">
        <v>5</v>
      </c>
      <c r="L41" s="16" t="str">
        <f aca="false">IF(A41="","",IFERROR(INDEX(Alumnos!$B$2:$B$201,MATCH(A41,Alumnos!$A$2:$A$201,0)),"Estudiante no registrado"))</f>
        <v>Kevin Hernández Escorcia</v>
      </c>
      <c r="M41" s="16" t="str">
        <f aca="false">IF(A41="","",IFERROR(INDEX(Grupos!$B$2:$B$50,MATCH(B41,Grupos!$A$2:$A$50,0)),"Grupo no existe"))</f>
        <v>VAC</v>
      </c>
      <c r="N41" s="16" t="n">
        <f aca="false">IF(A41="","",COUNTIF(G41:K41,"No"))</f>
        <v>0</v>
      </c>
      <c r="O41" s="16" t="str">
        <f aca="false">IF(A41="","",_xlfn.TEXTJOIN(", ",TRUE(),IF(G41="No","copia del documento",""),IF(H41="No","pago de inscripción y seguro",""),IF(I41="No","contrato",""),IF(J41="No","certificado de estudios",""),IF(K41="No","acuerdo de financiación","")))</f>
        <v/>
      </c>
      <c r="P41" s="16" t="n">
        <f aca="false">IF(OR(A41="",E41="Preinscrita"),0,COUNTIFS(Sesiones!$B$2:$B$401,B41,Sesiones!$C$2:$C$401,"&gt;="&amp;C41,Sesiones!$C$2:$C$401,"&lt;="&amp;IF(F41="",Panel!$C$4,MIN(F41,Panel!$C$4))))</f>
        <v>8</v>
      </c>
      <c r="Q41" s="16" t="n">
        <f aca="false">IF(A41="","",COUNTIFS(Asistencia!$B$2:$B$3001,A41,Asistencia!$D$2:$D$3001,B41,Asistencia!$C$2:$C$3001,"Sí",Asistencia!$E$2:$E$3001,"&gt;="&amp;C41,Asistencia!$E$2:$E$3001,"&lt;="&amp;IF(F41="",Panel!$C$4,MIN(F41,Panel!$C$4))))</f>
        <v>8</v>
      </c>
      <c r="R41" s="16" t="n">
        <f aca="false">IF(A41="","",COUNTIFS(Asistencia!$B$2:$B$3001,A41,Asistencia!$D$2:$D$3001,B41,Asistencia!$C$2:$C$3001,"Justificada",Asistencia!$E$2:$E$3001,"&gt;="&amp;C41,Asistencia!$E$2:$E$3001,"&lt;="&amp;IF(F41="",Panel!$C$4,MIN(F41,Panel!$C$4))))</f>
        <v>0</v>
      </c>
      <c r="S41" s="16" t="n">
        <f aca="false">IF(A41="","",COUNTIFS(Asistencia!$B$2:$B$3001,A41,Asistencia!$D$2:$D$3001,B41,Asistencia!$E$2:$E$3001,"&gt;="&amp;C41,Asistencia!$E$2:$E$3001,"&lt;="&amp;IF(F41="",Panel!$C$4,MIN(F41,Panel!$C$4))))</f>
        <v>8</v>
      </c>
      <c r="T41" s="33" t="n">
        <f aca="false">IF(OR(A41="",P41=0),"",Q41/P41)</f>
        <v>1</v>
      </c>
      <c r="U41" s="16" t="str">
        <f aca="false">IF(A41="","",IF(L41="Estudiante no registrado","Estudiante sin ficha",IF(M41="Grupo no existe","Grupo mal escrito",IF(AND(E41="Baja",F41=""),"Baja sin fecha",IF(AND(E41&lt;&gt;"Preinscrita",S41&lt;P41),IF(P41-S41=1,"Falta 1 registro de asistencia","Faltan "&amp;(P41-S41)&amp;" registros de asistencia"),IF(AND(E41="Activa",T41&lt;&gt;"",T41&lt;Panel!$C$5),"Asistencia por debajo del umbral",IF(AND(E41&lt;&gt;"Baja",N41&gt;0),"Documentación pendiente","")))))))</f>
        <v/>
      </c>
      <c r="V41" s="36" t="str">
        <f aca="false">IF(A41="","",A41&amp;"|"&amp;COUNTIF($A$2:A41,A41))</f>
        <v>A-268|1</v>
      </c>
      <c r="W41" s="36" t="str">
        <f aca="false">IF(AND(A41&lt;&gt;"",E41&lt;&gt;"Baja",N41&gt;0),ROW(),"")</f>
        <v/>
      </c>
      <c r="X41" s="36" t="str">
        <f aca="false">IF(AND(A41&lt;&gt;"",E41="Activa",T41&lt;&gt;"",T41&lt;Panel!$C$5),ROW(),"")</f>
        <v/>
      </c>
      <c r="Y41" s="36" t="str">
        <f aca="false">IF(AND(A41&lt;&gt;"",E41="Preinscrita"),ROW(),"")</f>
        <v/>
      </c>
    </row>
    <row r="42" customFormat="false" ht="15" hidden="false" customHeight="false" outlineLevel="0" collapsed="false">
      <c r="A42" s="16" t="s">
        <v>189</v>
      </c>
      <c r="B42" s="16" t="s">
        <v>217</v>
      </c>
      <c r="C42" s="32" t="n">
        <v>45448</v>
      </c>
      <c r="D42" s="16" t="s">
        <v>3</v>
      </c>
      <c r="E42" s="16" t="s">
        <v>4</v>
      </c>
      <c r="F42" s="32"/>
      <c r="G42" s="16" t="s">
        <v>0</v>
      </c>
      <c r="H42" s="16" t="s">
        <v>5</v>
      </c>
      <c r="I42" s="16" t="s">
        <v>3</v>
      </c>
      <c r="J42" s="16" t="s">
        <v>5</v>
      </c>
      <c r="K42" s="16" t="s">
        <v>5</v>
      </c>
      <c r="L42" s="16" t="str">
        <f aca="false">IF(A42="","",IFERROR(INDEX(Alumnos!$B$2:$B$201,MATCH(A42,Alumnos!$A$2:$A$201,0)),"Estudiante no registrado"))</f>
        <v>Liseth Manjarrés Castro</v>
      </c>
      <c r="M42" s="16" t="str">
        <f aca="false">IF(A42="","",IFERROR(INDEX(Grupos!$B$2:$B$50,MATCH(B42,Grupos!$A$2:$A$50,0)),"Grupo no existe"))</f>
        <v>VAC</v>
      </c>
      <c r="N42" s="16" t="n">
        <f aca="false">IF(A42="","",COUNTIF(G42:K42,"No"))</f>
        <v>1</v>
      </c>
      <c r="O42" s="16" t="str">
        <f aca="false">IF(A42="","",_xlfn.TEXTJOIN(", ",TRUE(),IF(G42="No","copia del documento",""),IF(H42="No","pago de inscripción y seguro",""),IF(I42="No","contrato",""),IF(J42="No","certificado de estudios",""),IF(K42="No","acuerdo de financiación","")))</f>
        <v>contrato</v>
      </c>
      <c r="P42" s="16" t="n">
        <f aca="false">IF(OR(A42="",E42="Preinscrita"),0,COUNTIFS(Sesiones!$B$2:$B$401,B42,Sesiones!$C$2:$C$401,"&gt;="&amp;C42,Sesiones!$C$2:$C$401,"&lt;="&amp;IF(F42="",Panel!$C$4,MIN(F42,Panel!$C$4))))</f>
        <v>0</v>
      </c>
      <c r="Q42" s="16" t="n">
        <f aca="false">IF(A42="","",COUNTIFS(Asistencia!$B$2:$B$3001,A42,Asistencia!$D$2:$D$3001,B42,Asistencia!$C$2:$C$3001,"Sí",Asistencia!$E$2:$E$3001,"&gt;="&amp;C42,Asistencia!$E$2:$E$3001,"&lt;="&amp;IF(F42="",Panel!$C$4,MIN(F42,Panel!$C$4))))</f>
        <v>0</v>
      </c>
      <c r="R42" s="16" t="n">
        <f aca="false">IF(A42="","",COUNTIFS(Asistencia!$B$2:$B$3001,A42,Asistencia!$D$2:$D$3001,B42,Asistencia!$C$2:$C$3001,"Justificada",Asistencia!$E$2:$E$3001,"&gt;="&amp;C42,Asistencia!$E$2:$E$3001,"&lt;="&amp;IF(F42="",Panel!$C$4,MIN(F42,Panel!$C$4))))</f>
        <v>0</v>
      </c>
      <c r="S42" s="16" t="n">
        <f aca="false">IF(A42="","",COUNTIFS(Asistencia!$B$2:$B$3001,A42,Asistencia!$D$2:$D$3001,B42,Asistencia!$E$2:$E$3001,"&gt;="&amp;C42,Asistencia!$E$2:$E$3001,"&lt;="&amp;IF(F42="",Panel!$C$4,MIN(F42,Panel!$C$4))))</f>
        <v>0</v>
      </c>
      <c r="T42" s="33" t="str">
        <f aca="false">IF(OR(A42="",P42=0),"",Q42/P42)</f>
        <v/>
      </c>
      <c r="U42" s="16" t="str">
        <f aca="false">IF(A42="","",IF(L42="Estudiante no registrado","Estudiante sin ficha",IF(M42="Grupo no existe","Grupo mal escrito",IF(AND(E42="Baja",F42=""),"Baja sin fecha",IF(AND(E42&lt;&gt;"Preinscrita",S42&lt;P42),IF(P42-S42=1,"Falta 1 registro de asistencia","Faltan "&amp;(P42-S42)&amp;" registros de asistencia"),IF(AND(E42="Activa",T42&lt;&gt;"",T42&lt;Panel!$C$5),"Asistencia por debajo del umbral",IF(AND(E42&lt;&gt;"Baja",N42&gt;0),"Documentación pendiente","")))))))</f>
        <v>Documentación pendiente</v>
      </c>
      <c r="V42" s="36" t="str">
        <f aca="false">IF(A42="","",A42&amp;"|"&amp;COUNTIF($A$2:A42,A42))</f>
        <v>A-269|1</v>
      </c>
      <c r="W42" s="36" t="n">
        <f aca="false">IF(AND(A42&lt;&gt;"",E42&lt;&gt;"Baja",N42&gt;0),ROW(),"")</f>
        <v>42</v>
      </c>
      <c r="X42" s="36" t="str">
        <f aca="false">IF(AND(A42&lt;&gt;"",E42="Activa",T42&lt;&gt;"",T42&lt;Panel!$C$5),ROW(),"")</f>
        <v/>
      </c>
      <c r="Y42" s="36" t="n">
        <f aca="false">IF(AND(A42&lt;&gt;"",E42="Preinscrita"),ROW(),"")</f>
        <v>42</v>
      </c>
    </row>
    <row r="43" customFormat="false" ht="15" hidden="false" customHeight="false" outlineLevel="0" collapsed="false">
      <c r="A43" s="16" t="s">
        <v>191</v>
      </c>
      <c r="B43" s="16" t="s">
        <v>217</v>
      </c>
      <c r="C43" s="32" t="n">
        <v>45449</v>
      </c>
      <c r="D43" s="16" t="s">
        <v>3</v>
      </c>
      <c r="E43" s="16" t="s">
        <v>1</v>
      </c>
      <c r="F43" s="32"/>
      <c r="G43" s="16" t="s">
        <v>0</v>
      </c>
      <c r="H43" s="16" t="s">
        <v>5</v>
      </c>
      <c r="I43" s="16" t="s">
        <v>0</v>
      </c>
      <c r="J43" s="16" t="s">
        <v>5</v>
      </c>
      <c r="K43" s="16" t="s">
        <v>5</v>
      </c>
      <c r="L43" s="16" t="str">
        <f aca="false">IF(A43="","",IFERROR(INDEX(Alumnos!$B$2:$B$201,MATCH(A43,Alumnos!$A$2:$A$201,0)),"Estudiante no registrado"))</f>
        <v>Sandra Castro Hernández</v>
      </c>
      <c r="M43" s="16" t="str">
        <f aca="false">IF(A43="","",IFERROR(INDEX(Grupos!$B$2:$B$50,MATCH(B43,Grupos!$A$2:$A$50,0)),"Grupo no existe"))</f>
        <v>VAC</v>
      </c>
      <c r="N43" s="16" t="n">
        <f aca="false">IF(A43="","",COUNTIF(G43:K43,"No"))</f>
        <v>0</v>
      </c>
      <c r="O43" s="16" t="str">
        <f aca="false">IF(A43="","",_xlfn.TEXTJOIN(", ",TRUE(),IF(G43="No","copia del documento",""),IF(H43="No","pago de inscripción y seguro",""),IF(I43="No","contrato",""),IF(J43="No","certificado de estudios",""),IF(K43="No","acuerdo de financiación","")))</f>
        <v/>
      </c>
      <c r="P43" s="16" t="n">
        <f aca="false">IF(OR(A43="",E43="Preinscrita"),0,COUNTIFS(Sesiones!$B$2:$B$401,B43,Sesiones!$C$2:$C$401,"&gt;="&amp;C43,Sesiones!$C$2:$C$401,"&lt;="&amp;IF(F43="",Panel!$C$4,MIN(F43,Panel!$C$4))))</f>
        <v>8</v>
      </c>
      <c r="Q43" s="16" t="n">
        <f aca="false">IF(A43="","",COUNTIFS(Asistencia!$B$2:$B$3001,A43,Asistencia!$D$2:$D$3001,B43,Asistencia!$C$2:$C$3001,"Sí",Asistencia!$E$2:$E$3001,"&gt;="&amp;C43,Asistencia!$E$2:$E$3001,"&lt;="&amp;IF(F43="",Panel!$C$4,MIN(F43,Panel!$C$4))))</f>
        <v>7</v>
      </c>
      <c r="R43" s="16" t="n">
        <f aca="false">IF(A43="","",COUNTIFS(Asistencia!$B$2:$B$3001,A43,Asistencia!$D$2:$D$3001,B43,Asistencia!$C$2:$C$3001,"Justificada",Asistencia!$E$2:$E$3001,"&gt;="&amp;C43,Asistencia!$E$2:$E$3001,"&lt;="&amp;IF(F43="",Panel!$C$4,MIN(F43,Panel!$C$4))))</f>
        <v>0</v>
      </c>
      <c r="S43" s="16" t="n">
        <f aca="false">IF(A43="","",COUNTIFS(Asistencia!$B$2:$B$3001,A43,Asistencia!$D$2:$D$3001,B43,Asistencia!$E$2:$E$3001,"&gt;="&amp;C43,Asistencia!$E$2:$E$3001,"&lt;="&amp;IF(F43="",Panel!$C$4,MIN(F43,Panel!$C$4))))</f>
        <v>8</v>
      </c>
      <c r="T43" s="33" t="n">
        <f aca="false">IF(OR(A43="",P43=0),"",Q43/P43)</f>
        <v>0.875</v>
      </c>
      <c r="U43" s="16" t="str">
        <f aca="false">IF(A43="","",IF(L43="Estudiante no registrado","Estudiante sin ficha",IF(M43="Grupo no existe","Grupo mal escrito",IF(AND(E43="Baja",F43=""),"Baja sin fecha",IF(AND(E43&lt;&gt;"Preinscrita",S43&lt;P43),IF(P43-S43=1,"Falta 1 registro de asistencia","Faltan "&amp;(P43-S43)&amp;" registros de asistencia"),IF(AND(E43="Activa",T43&lt;&gt;"",T43&lt;Panel!$C$5),"Asistencia por debajo del umbral",IF(AND(E43&lt;&gt;"Baja",N43&gt;0),"Documentación pendiente","")))))))</f>
        <v/>
      </c>
      <c r="V43" s="36" t="str">
        <f aca="false">IF(A43="","",A43&amp;"|"&amp;COUNTIF($A$2:A43,A43))</f>
        <v>A-270|1</v>
      </c>
      <c r="W43" s="36" t="str">
        <f aca="false">IF(AND(A43&lt;&gt;"",E43&lt;&gt;"Baja",N43&gt;0),ROW(),"")</f>
        <v/>
      </c>
      <c r="X43" s="36" t="str">
        <f aca="false">IF(AND(A43&lt;&gt;"",E43="Activa",T43&lt;&gt;"",T43&lt;Panel!$C$5),ROW(),"")</f>
        <v/>
      </c>
      <c r="Y43" s="36" t="str">
        <f aca="false">IF(AND(A43&lt;&gt;"",E43="Preinscrita"),ROW(),"")</f>
        <v/>
      </c>
    </row>
    <row r="44" customFormat="false" ht="15" hidden="false" customHeight="false" outlineLevel="0" collapsed="false">
      <c r="A44" s="16"/>
      <c r="B44" s="16"/>
      <c r="C44" s="32"/>
      <c r="D44" s="16"/>
      <c r="E44" s="16"/>
      <c r="F44" s="32"/>
      <c r="G44" s="16"/>
      <c r="H44" s="16"/>
      <c r="I44" s="16"/>
      <c r="J44" s="16"/>
      <c r="K44" s="16"/>
      <c r="L44" s="16" t="str">
        <f aca="false">IF(A44="","",IFERROR(INDEX(Alumnos!$B$2:$B$201,MATCH(A44,Alumnos!$A$2:$A$201,0)),"Estudiante no registrado"))</f>
        <v/>
      </c>
      <c r="M44" s="16" t="str">
        <f aca="false">IF(A44="","",IFERROR(INDEX(Grupos!$B$2:$B$50,MATCH(B44,Grupos!$A$2:$A$50,0)),"Grupo no existe"))</f>
        <v/>
      </c>
      <c r="N44" s="16" t="str">
        <f aca="false">IF(A44="","",COUNTIF(G44:K44,"No"))</f>
        <v/>
      </c>
      <c r="O44" s="16" t="str">
        <f aca="false">IF(A44="","",_xlfn.TEXTJOIN(", ",TRUE(),IF(G44="No","copia del documento",""),IF(H44="No","pago de inscripción y seguro",""),IF(I44="No","contrato",""),IF(J44="No","certificado de estudios",""),IF(K44="No","acuerdo de financiación","")))</f>
        <v/>
      </c>
      <c r="P44" s="16" t="n">
        <f aca="false">IF(OR(A44="",E44="Preinscrita"),0,COUNTIFS(Sesiones!$B$2:$B$401,B44,Sesiones!$C$2:$C$401,"&gt;="&amp;C44,Sesiones!$C$2:$C$401,"&lt;="&amp;IF(F44="",Panel!$C$4,MIN(F44,Panel!$C$4))))</f>
        <v>0</v>
      </c>
      <c r="Q44" s="16" t="str">
        <f aca="false">IF(A44="","",COUNTIFS(Asistencia!$B$2:$B$3001,A44,Asistencia!$D$2:$D$3001,B44,Asistencia!$C$2:$C$3001,"Sí",Asistencia!$E$2:$E$3001,"&gt;="&amp;C44,Asistencia!$E$2:$E$3001,"&lt;="&amp;IF(F44="",Panel!$C$4,MIN(F44,Panel!$C$4))))</f>
        <v/>
      </c>
      <c r="R44" s="16" t="str">
        <f aca="false">IF(A44="","",COUNTIFS(Asistencia!$B$2:$B$3001,A44,Asistencia!$D$2:$D$3001,B44,Asistencia!$C$2:$C$3001,"Justificada",Asistencia!$E$2:$E$3001,"&gt;="&amp;C44,Asistencia!$E$2:$E$3001,"&lt;="&amp;IF(F44="",Panel!$C$4,MIN(F44,Panel!$C$4))))</f>
        <v/>
      </c>
      <c r="S44" s="16" t="str">
        <f aca="false">IF(A44="","",COUNTIFS(Asistencia!$B$2:$B$3001,A44,Asistencia!$D$2:$D$3001,B44,Asistencia!$E$2:$E$3001,"&gt;="&amp;C44,Asistencia!$E$2:$E$3001,"&lt;="&amp;IF(F44="",Panel!$C$4,MIN(F44,Panel!$C$4))))</f>
        <v/>
      </c>
      <c r="T44" s="33" t="str">
        <f aca="false">IF(OR(A44="",P44=0),"",Q44/P44)</f>
        <v/>
      </c>
      <c r="U44" s="16" t="str">
        <f aca="false">IF(A44="","",IF(L44="Estudiante no registrado","Estudiante sin ficha",IF(M44="Grupo no existe","Grupo mal escrito",IF(AND(E44="Baja",F44=""),"Baja sin fecha",IF(AND(E44&lt;&gt;"Preinscrita",S44&lt;P44),IF(P44-S44=1,"Falta 1 registro de asistencia","Faltan "&amp;(P44-S44)&amp;" registros de asistencia"),IF(AND(E44="Activa",T44&lt;&gt;"",T44&lt;Panel!$C$5),"Asistencia por debajo del umbral",IF(AND(E44&lt;&gt;"Baja",N44&gt;0),"Documentación pendiente","")))))))</f>
        <v/>
      </c>
      <c r="V44" s="36" t="str">
        <f aca="false">IF(A44="","",A44&amp;"|"&amp;COUNTIF($A$2:A44,A44))</f>
        <v/>
      </c>
      <c r="W44" s="36" t="str">
        <f aca="false">IF(AND(A44&lt;&gt;"",E44&lt;&gt;"Baja",N44&gt;0),ROW(),"")</f>
        <v/>
      </c>
      <c r="X44" s="36" t="str">
        <f aca="false">IF(AND(A44&lt;&gt;"",E44="Activa",T44&lt;&gt;"",T44&lt;Panel!$C$5),ROW(),"")</f>
        <v/>
      </c>
      <c r="Y44" s="36" t="str">
        <f aca="false">IF(AND(A44&lt;&gt;"",E44="Preinscrita"),ROW(),"")</f>
        <v/>
      </c>
    </row>
    <row r="45" customFormat="false" ht="15" hidden="false" customHeight="false" outlineLevel="0" collapsed="false">
      <c r="A45" s="16"/>
      <c r="B45" s="16"/>
      <c r="C45" s="32"/>
      <c r="D45" s="16"/>
      <c r="E45" s="16"/>
      <c r="F45" s="32"/>
      <c r="G45" s="16"/>
      <c r="H45" s="16"/>
      <c r="I45" s="16"/>
      <c r="J45" s="16"/>
      <c r="K45" s="16"/>
      <c r="L45" s="16" t="str">
        <f aca="false">IF(A45="","",IFERROR(INDEX(Alumnos!$B$2:$B$201,MATCH(A45,Alumnos!$A$2:$A$201,0)),"Estudiante no registrado"))</f>
        <v/>
      </c>
      <c r="M45" s="16" t="str">
        <f aca="false">IF(A45="","",IFERROR(INDEX(Grupos!$B$2:$B$50,MATCH(B45,Grupos!$A$2:$A$50,0)),"Grupo no existe"))</f>
        <v/>
      </c>
      <c r="N45" s="16" t="str">
        <f aca="false">IF(A45="","",COUNTIF(G45:K45,"No"))</f>
        <v/>
      </c>
      <c r="O45" s="16" t="str">
        <f aca="false">IF(A45="","",_xlfn.TEXTJOIN(", ",TRUE(),IF(G45="No","copia del documento",""),IF(H45="No","pago de inscripción y seguro",""),IF(I45="No","contrato",""),IF(J45="No","certificado de estudios",""),IF(K45="No","acuerdo de financiación","")))</f>
        <v/>
      </c>
      <c r="P45" s="16" t="n">
        <f aca="false">IF(OR(A45="",E45="Preinscrita"),0,COUNTIFS(Sesiones!$B$2:$B$401,B45,Sesiones!$C$2:$C$401,"&gt;="&amp;C45,Sesiones!$C$2:$C$401,"&lt;="&amp;IF(F45="",Panel!$C$4,MIN(F45,Panel!$C$4))))</f>
        <v>0</v>
      </c>
      <c r="Q45" s="16" t="str">
        <f aca="false">IF(A45="","",COUNTIFS(Asistencia!$B$2:$B$3001,A45,Asistencia!$D$2:$D$3001,B45,Asistencia!$C$2:$C$3001,"Sí",Asistencia!$E$2:$E$3001,"&gt;="&amp;C45,Asistencia!$E$2:$E$3001,"&lt;="&amp;IF(F45="",Panel!$C$4,MIN(F45,Panel!$C$4))))</f>
        <v/>
      </c>
      <c r="R45" s="16" t="str">
        <f aca="false">IF(A45="","",COUNTIFS(Asistencia!$B$2:$B$3001,A45,Asistencia!$D$2:$D$3001,B45,Asistencia!$C$2:$C$3001,"Justificada",Asistencia!$E$2:$E$3001,"&gt;="&amp;C45,Asistencia!$E$2:$E$3001,"&lt;="&amp;IF(F45="",Panel!$C$4,MIN(F45,Panel!$C$4))))</f>
        <v/>
      </c>
      <c r="S45" s="16" t="str">
        <f aca="false">IF(A45="","",COUNTIFS(Asistencia!$B$2:$B$3001,A45,Asistencia!$D$2:$D$3001,B45,Asistencia!$E$2:$E$3001,"&gt;="&amp;C45,Asistencia!$E$2:$E$3001,"&lt;="&amp;IF(F45="",Panel!$C$4,MIN(F45,Panel!$C$4))))</f>
        <v/>
      </c>
      <c r="T45" s="33" t="str">
        <f aca="false">IF(OR(A45="",P45=0),"",Q45/P45)</f>
        <v/>
      </c>
      <c r="U45" s="16" t="str">
        <f aca="false">IF(A45="","",IF(L45="Estudiante no registrado","Estudiante sin ficha",IF(M45="Grupo no existe","Grupo mal escrito",IF(AND(E45="Baja",F45=""),"Baja sin fecha",IF(AND(E45&lt;&gt;"Preinscrita",S45&lt;P45),IF(P45-S45=1,"Falta 1 registro de asistencia","Faltan "&amp;(P45-S45)&amp;" registros de asistencia"),IF(AND(E45="Activa",T45&lt;&gt;"",T45&lt;Panel!$C$5),"Asistencia por debajo del umbral",IF(AND(E45&lt;&gt;"Baja",N45&gt;0),"Documentación pendiente","")))))))</f>
        <v/>
      </c>
      <c r="V45" s="36" t="str">
        <f aca="false">IF(A45="","",A45&amp;"|"&amp;COUNTIF($A$2:A45,A45))</f>
        <v/>
      </c>
      <c r="W45" s="36" t="str">
        <f aca="false">IF(AND(A45&lt;&gt;"",E45&lt;&gt;"Baja",N45&gt;0),ROW(),"")</f>
        <v/>
      </c>
      <c r="X45" s="36" t="str">
        <f aca="false">IF(AND(A45&lt;&gt;"",E45="Activa",T45&lt;&gt;"",T45&lt;Panel!$C$5),ROW(),"")</f>
        <v/>
      </c>
      <c r="Y45" s="36" t="str">
        <f aca="false">IF(AND(A45&lt;&gt;"",E45="Preinscrita"),ROW(),"")</f>
        <v/>
      </c>
    </row>
    <row r="46" customFormat="false" ht="15" hidden="false" customHeight="false" outlineLevel="0" collapsed="false">
      <c r="A46" s="16"/>
      <c r="B46" s="16"/>
      <c r="C46" s="32"/>
      <c r="D46" s="16"/>
      <c r="E46" s="16"/>
      <c r="F46" s="32"/>
      <c r="G46" s="16"/>
      <c r="H46" s="16"/>
      <c r="I46" s="16"/>
      <c r="J46" s="16"/>
      <c r="K46" s="16"/>
      <c r="L46" s="16" t="str">
        <f aca="false">IF(A46="","",IFERROR(INDEX(Alumnos!$B$2:$B$201,MATCH(A46,Alumnos!$A$2:$A$201,0)),"Estudiante no registrado"))</f>
        <v/>
      </c>
      <c r="M46" s="16" t="str">
        <f aca="false">IF(A46="","",IFERROR(INDEX(Grupos!$B$2:$B$50,MATCH(B46,Grupos!$A$2:$A$50,0)),"Grupo no existe"))</f>
        <v/>
      </c>
      <c r="N46" s="16" t="str">
        <f aca="false">IF(A46="","",COUNTIF(G46:K46,"No"))</f>
        <v/>
      </c>
      <c r="O46" s="16" t="str">
        <f aca="false">IF(A46="","",_xlfn.TEXTJOIN(", ",TRUE(),IF(G46="No","copia del documento",""),IF(H46="No","pago de inscripción y seguro",""),IF(I46="No","contrato",""),IF(J46="No","certificado de estudios",""),IF(K46="No","acuerdo de financiación","")))</f>
        <v/>
      </c>
      <c r="P46" s="16" t="n">
        <f aca="false">IF(OR(A46="",E46="Preinscrita"),0,COUNTIFS(Sesiones!$B$2:$B$401,B46,Sesiones!$C$2:$C$401,"&gt;="&amp;C46,Sesiones!$C$2:$C$401,"&lt;="&amp;IF(F46="",Panel!$C$4,MIN(F46,Panel!$C$4))))</f>
        <v>0</v>
      </c>
      <c r="Q46" s="16" t="str">
        <f aca="false">IF(A46="","",COUNTIFS(Asistencia!$B$2:$B$3001,A46,Asistencia!$D$2:$D$3001,B46,Asistencia!$C$2:$C$3001,"Sí",Asistencia!$E$2:$E$3001,"&gt;="&amp;C46,Asistencia!$E$2:$E$3001,"&lt;="&amp;IF(F46="",Panel!$C$4,MIN(F46,Panel!$C$4))))</f>
        <v/>
      </c>
      <c r="R46" s="16" t="str">
        <f aca="false">IF(A46="","",COUNTIFS(Asistencia!$B$2:$B$3001,A46,Asistencia!$D$2:$D$3001,B46,Asistencia!$C$2:$C$3001,"Justificada",Asistencia!$E$2:$E$3001,"&gt;="&amp;C46,Asistencia!$E$2:$E$3001,"&lt;="&amp;IF(F46="",Panel!$C$4,MIN(F46,Panel!$C$4))))</f>
        <v/>
      </c>
      <c r="S46" s="16" t="str">
        <f aca="false">IF(A46="","",COUNTIFS(Asistencia!$B$2:$B$3001,A46,Asistencia!$D$2:$D$3001,B46,Asistencia!$E$2:$E$3001,"&gt;="&amp;C46,Asistencia!$E$2:$E$3001,"&lt;="&amp;IF(F46="",Panel!$C$4,MIN(F46,Panel!$C$4))))</f>
        <v/>
      </c>
      <c r="T46" s="33" t="str">
        <f aca="false">IF(OR(A46="",P46=0),"",Q46/P46)</f>
        <v/>
      </c>
      <c r="U46" s="16" t="str">
        <f aca="false">IF(A46="","",IF(L46="Estudiante no registrado","Estudiante sin ficha",IF(M46="Grupo no existe","Grupo mal escrito",IF(AND(E46="Baja",F46=""),"Baja sin fecha",IF(AND(E46&lt;&gt;"Preinscrita",S46&lt;P46),IF(P46-S46=1,"Falta 1 registro de asistencia","Faltan "&amp;(P46-S46)&amp;" registros de asistencia"),IF(AND(E46="Activa",T46&lt;&gt;"",T46&lt;Panel!$C$5),"Asistencia por debajo del umbral",IF(AND(E46&lt;&gt;"Baja",N46&gt;0),"Documentación pendiente","")))))))</f>
        <v/>
      </c>
      <c r="V46" s="36" t="str">
        <f aca="false">IF(A46="","",A46&amp;"|"&amp;COUNTIF($A$2:A46,A46))</f>
        <v/>
      </c>
      <c r="W46" s="36" t="str">
        <f aca="false">IF(AND(A46&lt;&gt;"",E46&lt;&gt;"Baja",N46&gt;0),ROW(),"")</f>
        <v/>
      </c>
      <c r="X46" s="36" t="str">
        <f aca="false">IF(AND(A46&lt;&gt;"",E46="Activa",T46&lt;&gt;"",T46&lt;Panel!$C$5),ROW(),"")</f>
        <v/>
      </c>
      <c r="Y46" s="36" t="str">
        <f aca="false">IF(AND(A46&lt;&gt;"",E46="Preinscrita"),ROW(),"")</f>
        <v/>
      </c>
    </row>
    <row r="47" customFormat="false" ht="15" hidden="false" customHeight="false" outlineLevel="0" collapsed="false">
      <c r="A47" s="16"/>
      <c r="B47" s="16"/>
      <c r="C47" s="32"/>
      <c r="D47" s="16"/>
      <c r="E47" s="16"/>
      <c r="F47" s="32"/>
      <c r="G47" s="16"/>
      <c r="H47" s="16"/>
      <c r="I47" s="16"/>
      <c r="J47" s="16"/>
      <c r="K47" s="16"/>
      <c r="L47" s="16" t="str">
        <f aca="false">IF(A47="","",IFERROR(INDEX(Alumnos!$B$2:$B$201,MATCH(A47,Alumnos!$A$2:$A$201,0)),"Estudiante no registrado"))</f>
        <v/>
      </c>
      <c r="M47" s="16" t="str">
        <f aca="false">IF(A47="","",IFERROR(INDEX(Grupos!$B$2:$B$50,MATCH(B47,Grupos!$A$2:$A$50,0)),"Grupo no existe"))</f>
        <v/>
      </c>
      <c r="N47" s="16" t="str">
        <f aca="false">IF(A47="","",COUNTIF(G47:K47,"No"))</f>
        <v/>
      </c>
      <c r="O47" s="16" t="str">
        <f aca="false">IF(A47="","",_xlfn.TEXTJOIN(", ",TRUE(),IF(G47="No","copia del documento",""),IF(H47="No","pago de inscripción y seguro",""),IF(I47="No","contrato",""),IF(J47="No","certificado de estudios",""),IF(K47="No","acuerdo de financiación","")))</f>
        <v/>
      </c>
      <c r="P47" s="16" t="n">
        <f aca="false">IF(OR(A47="",E47="Preinscrita"),0,COUNTIFS(Sesiones!$B$2:$B$401,B47,Sesiones!$C$2:$C$401,"&gt;="&amp;C47,Sesiones!$C$2:$C$401,"&lt;="&amp;IF(F47="",Panel!$C$4,MIN(F47,Panel!$C$4))))</f>
        <v>0</v>
      </c>
      <c r="Q47" s="16" t="str">
        <f aca="false">IF(A47="","",COUNTIFS(Asistencia!$B$2:$B$3001,A47,Asistencia!$D$2:$D$3001,B47,Asistencia!$C$2:$C$3001,"Sí",Asistencia!$E$2:$E$3001,"&gt;="&amp;C47,Asistencia!$E$2:$E$3001,"&lt;="&amp;IF(F47="",Panel!$C$4,MIN(F47,Panel!$C$4))))</f>
        <v/>
      </c>
      <c r="R47" s="16" t="str">
        <f aca="false">IF(A47="","",COUNTIFS(Asistencia!$B$2:$B$3001,A47,Asistencia!$D$2:$D$3001,B47,Asistencia!$C$2:$C$3001,"Justificada",Asistencia!$E$2:$E$3001,"&gt;="&amp;C47,Asistencia!$E$2:$E$3001,"&lt;="&amp;IF(F47="",Panel!$C$4,MIN(F47,Panel!$C$4))))</f>
        <v/>
      </c>
      <c r="S47" s="16" t="str">
        <f aca="false">IF(A47="","",COUNTIFS(Asistencia!$B$2:$B$3001,A47,Asistencia!$D$2:$D$3001,B47,Asistencia!$E$2:$E$3001,"&gt;="&amp;C47,Asistencia!$E$2:$E$3001,"&lt;="&amp;IF(F47="",Panel!$C$4,MIN(F47,Panel!$C$4))))</f>
        <v/>
      </c>
      <c r="T47" s="33" t="str">
        <f aca="false">IF(OR(A47="",P47=0),"",Q47/P47)</f>
        <v/>
      </c>
      <c r="U47" s="16" t="str">
        <f aca="false">IF(A47="","",IF(L47="Estudiante no registrado","Estudiante sin ficha",IF(M47="Grupo no existe","Grupo mal escrito",IF(AND(E47="Baja",F47=""),"Baja sin fecha",IF(AND(E47&lt;&gt;"Preinscrita",S47&lt;P47),IF(P47-S47=1,"Falta 1 registro de asistencia","Faltan "&amp;(P47-S47)&amp;" registros de asistencia"),IF(AND(E47="Activa",T47&lt;&gt;"",T47&lt;Panel!$C$5),"Asistencia por debajo del umbral",IF(AND(E47&lt;&gt;"Baja",N47&gt;0),"Documentación pendiente","")))))))</f>
        <v/>
      </c>
      <c r="V47" s="36" t="str">
        <f aca="false">IF(A47="","",A47&amp;"|"&amp;COUNTIF($A$2:A47,A47))</f>
        <v/>
      </c>
      <c r="W47" s="36" t="str">
        <f aca="false">IF(AND(A47&lt;&gt;"",E47&lt;&gt;"Baja",N47&gt;0),ROW(),"")</f>
        <v/>
      </c>
      <c r="X47" s="36" t="str">
        <f aca="false">IF(AND(A47&lt;&gt;"",E47="Activa",T47&lt;&gt;"",T47&lt;Panel!$C$5),ROW(),"")</f>
        <v/>
      </c>
      <c r="Y47" s="36" t="str">
        <f aca="false">IF(AND(A47&lt;&gt;"",E47="Preinscrita"),ROW(),"")</f>
        <v/>
      </c>
    </row>
    <row r="48" customFormat="false" ht="15" hidden="false" customHeight="false" outlineLevel="0" collapsed="false">
      <c r="A48" s="16"/>
      <c r="B48" s="16"/>
      <c r="C48" s="32"/>
      <c r="D48" s="16"/>
      <c r="E48" s="16"/>
      <c r="F48" s="32"/>
      <c r="G48" s="16"/>
      <c r="H48" s="16"/>
      <c r="I48" s="16"/>
      <c r="J48" s="16"/>
      <c r="K48" s="16"/>
      <c r="L48" s="16" t="str">
        <f aca="false">IF(A48="","",IFERROR(INDEX(Alumnos!$B$2:$B$201,MATCH(A48,Alumnos!$A$2:$A$201,0)),"Estudiante no registrado"))</f>
        <v/>
      </c>
      <c r="M48" s="16" t="str">
        <f aca="false">IF(A48="","",IFERROR(INDEX(Grupos!$B$2:$B$50,MATCH(B48,Grupos!$A$2:$A$50,0)),"Grupo no existe"))</f>
        <v/>
      </c>
      <c r="N48" s="16" t="str">
        <f aca="false">IF(A48="","",COUNTIF(G48:K48,"No"))</f>
        <v/>
      </c>
      <c r="O48" s="16" t="str">
        <f aca="false">IF(A48="","",_xlfn.TEXTJOIN(", ",TRUE(),IF(G48="No","copia del documento",""),IF(H48="No","pago de inscripción y seguro",""),IF(I48="No","contrato",""),IF(J48="No","certificado de estudios",""),IF(K48="No","acuerdo de financiación","")))</f>
        <v/>
      </c>
      <c r="P48" s="16" t="n">
        <f aca="false">IF(OR(A48="",E48="Preinscrita"),0,COUNTIFS(Sesiones!$B$2:$B$401,B48,Sesiones!$C$2:$C$401,"&gt;="&amp;C48,Sesiones!$C$2:$C$401,"&lt;="&amp;IF(F48="",Panel!$C$4,MIN(F48,Panel!$C$4))))</f>
        <v>0</v>
      </c>
      <c r="Q48" s="16" t="str">
        <f aca="false">IF(A48="","",COUNTIFS(Asistencia!$B$2:$B$3001,A48,Asistencia!$D$2:$D$3001,B48,Asistencia!$C$2:$C$3001,"Sí",Asistencia!$E$2:$E$3001,"&gt;="&amp;C48,Asistencia!$E$2:$E$3001,"&lt;="&amp;IF(F48="",Panel!$C$4,MIN(F48,Panel!$C$4))))</f>
        <v/>
      </c>
      <c r="R48" s="16" t="str">
        <f aca="false">IF(A48="","",COUNTIFS(Asistencia!$B$2:$B$3001,A48,Asistencia!$D$2:$D$3001,B48,Asistencia!$C$2:$C$3001,"Justificada",Asistencia!$E$2:$E$3001,"&gt;="&amp;C48,Asistencia!$E$2:$E$3001,"&lt;="&amp;IF(F48="",Panel!$C$4,MIN(F48,Panel!$C$4))))</f>
        <v/>
      </c>
      <c r="S48" s="16" t="str">
        <f aca="false">IF(A48="","",COUNTIFS(Asistencia!$B$2:$B$3001,A48,Asistencia!$D$2:$D$3001,B48,Asistencia!$E$2:$E$3001,"&gt;="&amp;C48,Asistencia!$E$2:$E$3001,"&lt;="&amp;IF(F48="",Panel!$C$4,MIN(F48,Panel!$C$4))))</f>
        <v/>
      </c>
      <c r="T48" s="33" t="str">
        <f aca="false">IF(OR(A48="",P48=0),"",Q48/P48)</f>
        <v/>
      </c>
      <c r="U48" s="16" t="str">
        <f aca="false">IF(A48="","",IF(L48="Estudiante no registrado","Estudiante sin ficha",IF(M48="Grupo no existe","Grupo mal escrito",IF(AND(E48="Baja",F48=""),"Baja sin fecha",IF(AND(E48&lt;&gt;"Preinscrita",S48&lt;P48),IF(P48-S48=1,"Falta 1 registro de asistencia","Faltan "&amp;(P48-S48)&amp;" registros de asistencia"),IF(AND(E48="Activa",T48&lt;&gt;"",T48&lt;Panel!$C$5),"Asistencia por debajo del umbral",IF(AND(E48&lt;&gt;"Baja",N48&gt;0),"Documentación pendiente","")))))))</f>
        <v/>
      </c>
      <c r="V48" s="36" t="str">
        <f aca="false">IF(A48="","",A48&amp;"|"&amp;COUNTIF($A$2:A48,A48))</f>
        <v/>
      </c>
      <c r="W48" s="36" t="str">
        <f aca="false">IF(AND(A48&lt;&gt;"",E48&lt;&gt;"Baja",N48&gt;0),ROW(),"")</f>
        <v/>
      </c>
      <c r="X48" s="36" t="str">
        <f aca="false">IF(AND(A48&lt;&gt;"",E48="Activa",T48&lt;&gt;"",T48&lt;Panel!$C$5),ROW(),"")</f>
        <v/>
      </c>
      <c r="Y48" s="36" t="str">
        <f aca="false">IF(AND(A48&lt;&gt;"",E48="Preinscrita"),ROW(),"")</f>
        <v/>
      </c>
    </row>
    <row r="49" customFormat="false" ht="15" hidden="false" customHeight="false" outlineLevel="0" collapsed="false">
      <c r="A49" s="16"/>
      <c r="B49" s="16"/>
      <c r="C49" s="32"/>
      <c r="D49" s="16"/>
      <c r="E49" s="16"/>
      <c r="F49" s="32"/>
      <c r="G49" s="16"/>
      <c r="H49" s="16"/>
      <c r="I49" s="16"/>
      <c r="J49" s="16"/>
      <c r="K49" s="16"/>
      <c r="L49" s="16" t="str">
        <f aca="false">IF(A49="","",IFERROR(INDEX(Alumnos!$B$2:$B$201,MATCH(A49,Alumnos!$A$2:$A$201,0)),"Estudiante no registrado"))</f>
        <v/>
      </c>
      <c r="M49" s="16" t="str">
        <f aca="false">IF(A49="","",IFERROR(INDEX(Grupos!$B$2:$B$50,MATCH(B49,Grupos!$A$2:$A$50,0)),"Grupo no existe"))</f>
        <v/>
      </c>
      <c r="N49" s="16" t="str">
        <f aca="false">IF(A49="","",COUNTIF(G49:K49,"No"))</f>
        <v/>
      </c>
      <c r="O49" s="16" t="str">
        <f aca="false">IF(A49="","",_xlfn.TEXTJOIN(", ",TRUE(),IF(G49="No","copia del documento",""),IF(H49="No","pago de inscripción y seguro",""),IF(I49="No","contrato",""),IF(J49="No","certificado de estudios",""),IF(K49="No","acuerdo de financiación","")))</f>
        <v/>
      </c>
      <c r="P49" s="16" t="n">
        <f aca="false">IF(OR(A49="",E49="Preinscrita"),0,COUNTIFS(Sesiones!$B$2:$B$401,B49,Sesiones!$C$2:$C$401,"&gt;="&amp;C49,Sesiones!$C$2:$C$401,"&lt;="&amp;IF(F49="",Panel!$C$4,MIN(F49,Panel!$C$4))))</f>
        <v>0</v>
      </c>
      <c r="Q49" s="16" t="str">
        <f aca="false">IF(A49="","",COUNTIFS(Asistencia!$B$2:$B$3001,A49,Asistencia!$D$2:$D$3001,B49,Asistencia!$C$2:$C$3001,"Sí",Asistencia!$E$2:$E$3001,"&gt;="&amp;C49,Asistencia!$E$2:$E$3001,"&lt;="&amp;IF(F49="",Panel!$C$4,MIN(F49,Panel!$C$4))))</f>
        <v/>
      </c>
      <c r="R49" s="16" t="str">
        <f aca="false">IF(A49="","",COUNTIFS(Asistencia!$B$2:$B$3001,A49,Asistencia!$D$2:$D$3001,B49,Asistencia!$C$2:$C$3001,"Justificada",Asistencia!$E$2:$E$3001,"&gt;="&amp;C49,Asistencia!$E$2:$E$3001,"&lt;="&amp;IF(F49="",Panel!$C$4,MIN(F49,Panel!$C$4))))</f>
        <v/>
      </c>
      <c r="S49" s="16" t="str">
        <f aca="false">IF(A49="","",COUNTIFS(Asistencia!$B$2:$B$3001,A49,Asistencia!$D$2:$D$3001,B49,Asistencia!$E$2:$E$3001,"&gt;="&amp;C49,Asistencia!$E$2:$E$3001,"&lt;="&amp;IF(F49="",Panel!$C$4,MIN(F49,Panel!$C$4))))</f>
        <v/>
      </c>
      <c r="T49" s="33" t="str">
        <f aca="false">IF(OR(A49="",P49=0),"",Q49/P49)</f>
        <v/>
      </c>
      <c r="U49" s="16" t="str">
        <f aca="false">IF(A49="","",IF(L49="Estudiante no registrado","Estudiante sin ficha",IF(M49="Grupo no existe","Grupo mal escrito",IF(AND(E49="Baja",F49=""),"Baja sin fecha",IF(AND(E49&lt;&gt;"Preinscrita",S49&lt;P49),IF(P49-S49=1,"Falta 1 registro de asistencia","Faltan "&amp;(P49-S49)&amp;" registros de asistencia"),IF(AND(E49="Activa",T49&lt;&gt;"",T49&lt;Panel!$C$5),"Asistencia por debajo del umbral",IF(AND(E49&lt;&gt;"Baja",N49&gt;0),"Documentación pendiente","")))))))</f>
        <v/>
      </c>
      <c r="V49" s="36" t="str">
        <f aca="false">IF(A49="","",A49&amp;"|"&amp;COUNTIF($A$2:A49,A49))</f>
        <v/>
      </c>
      <c r="W49" s="36" t="str">
        <f aca="false">IF(AND(A49&lt;&gt;"",E49&lt;&gt;"Baja",N49&gt;0),ROW(),"")</f>
        <v/>
      </c>
      <c r="X49" s="36" t="str">
        <f aca="false">IF(AND(A49&lt;&gt;"",E49="Activa",T49&lt;&gt;"",T49&lt;Panel!$C$5),ROW(),"")</f>
        <v/>
      </c>
      <c r="Y49" s="36" t="str">
        <f aca="false">IF(AND(A49&lt;&gt;"",E49="Preinscrita"),ROW(),"")</f>
        <v/>
      </c>
    </row>
    <row r="50" customFormat="false" ht="15" hidden="false" customHeight="false" outlineLevel="0" collapsed="false">
      <c r="A50" s="16"/>
      <c r="B50" s="16"/>
      <c r="C50" s="32"/>
      <c r="D50" s="16"/>
      <c r="E50" s="16"/>
      <c r="F50" s="32"/>
      <c r="G50" s="16"/>
      <c r="H50" s="16"/>
      <c r="I50" s="16"/>
      <c r="J50" s="16"/>
      <c r="K50" s="16"/>
      <c r="L50" s="16" t="str">
        <f aca="false">IF(A50="","",IFERROR(INDEX(Alumnos!$B$2:$B$201,MATCH(A50,Alumnos!$A$2:$A$201,0)),"Estudiante no registrado"))</f>
        <v/>
      </c>
      <c r="M50" s="16" t="str">
        <f aca="false">IF(A50="","",IFERROR(INDEX(Grupos!$B$2:$B$50,MATCH(B50,Grupos!$A$2:$A$50,0)),"Grupo no existe"))</f>
        <v/>
      </c>
      <c r="N50" s="16" t="str">
        <f aca="false">IF(A50="","",COUNTIF(G50:K50,"No"))</f>
        <v/>
      </c>
      <c r="O50" s="16" t="str">
        <f aca="false">IF(A50="","",_xlfn.TEXTJOIN(", ",TRUE(),IF(G50="No","copia del documento",""),IF(H50="No","pago de inscripción y seguro",""),IF(I50="No","contrato",""),IF(J50="No","certificado de estudios",""),IF(K50="No","acuerdo de financiación","")))</f>
        <v/>
      </c>
      <c r="P50" s="16" t="n">
        <f aca="false">IF(OR(A50="",E50="Preinscrita"),0,COUNTIFS(Sesiones!$B$2:$B$401,B50,Sesiones!$C$2:$C$401,"&gt;="&amp;C50,Sesiones!$C$2:$C$401,"&lt;="&amp;IF(F50="",Panel!$C$4,MIN(F50,Panel!$C$4))))</f>
        <v>0</v>
      </c>
      <c r="Q50" s="16" t="str">
        <f aca="false">IF(A50="","",COUNTIFS(Asistencia!$B$2:$B$3001,A50,Asistencia!$D$2:$D$3001,B50,Asistencia!$C$2:$C$3001,"Sí",Asistencia!$E$2:$E$3001,"&gt;="&amp;C50,Asistencia!$E$2:$E$3001,"&lt;="&amp;IF(F50="",Panel!$C$4,MIN(F50,Panel!$C$4))))</f>
        <v/>
      </c>
      <c r="R50" s="16" t="str">
        <f aca="false">IF(A50="","",COUNTIFS(Asistencia!$B$2:$B$3001,A50,Asistencia!$D$2:$D$3001,B50,Asistencia!$C$2:$C$3001,"Justificada",Asistencia!$E$2:$E$3001,"&gt;="&amp;C50,Asistencia!$E$2:$E$3001,"&lt;="&amp;IF(F50="",Panel!$C$4,MIN(F50,Panel!$C$4))))</f>
        <v/>
      </c>
      <c r="S50" s="16" t="str">
        <f aca="false">IF(A50="","",COUNTIFS(Asistencia!$B$2:$B$3001,A50,Asistencia!$D$2:$D$3001,B50,Asistencia!$E$2:$E$3001,"&gt;="&amp;C50,Asistencia!$E$2:$E$3001,"&lt;="&amp;IF(F50="",Panel!$C$4,MIN(F50,Panel!$C$4))))</f>
        <v/>
      </c>
      <c r="T50" s="33" t="str">
        <f aca="false">IF(OR(A50="",P50=0),"",Q50/P50)</f>
        <v/>
      </c>
      <c r="U50" s="16" t="str">
        <f aca="false">IF(A50="","",IF(L50="Estudiante no registrado","Estudiante sin ficha",IF(M50="Grupo no existe","Grupo mal escrito",IF(AND(E50="Baja",F50=""),"Baja sin fecha",IF(AND(E50&lt;&gt;"Preinscrita",S50&lt;P50),IF(P50-S50=1,"Falta 1 registro de asistencia","Faltan "&amp;(P50-S50)&amp;" registros de asistencia"),IF(AND(E50="Activa",T50&lt;&gt;"",T50&lt;Panel!$C$5),"Asistencia por debajo del umbral",IF(AND(E50&lt;&gt;"Baja",N50&gt;0),"Documentación pendiente","")))))))</f>
        <v/>
      </c>
      <c r="V50" s="36" t="str">
        <f aca="false">IF(A50="","",A50&amp;"|"&amp;COUNTIF($A$2:A50,A50))</f>
        <v/>
      </c>
      <c r="W50" s="36" t="str">
        <f aca="false">IF(AND(A50&lt;&gt;"",E50&lt;&gt;"Baja",N50&gt;0),ROW(),"")</f>
        <v/>
      </c>
      <c r="X50" s="36" t="str">
        <f aca="false">IF(AND(A50&lt;&gt;"",E50="Activa",T50&lt;&gt;"",T50&lt;Panel!$C$5),ROW(),"")</f>
        <v/>
      </c>
      <c r="Y50" s="36" t="str">
        <f aca="false">IF(AND(A50&lt;&gt;"",E50="Preinscrita"),ROW(),"")</f>
        <v/>
      </c>
    </row>
    <row r="51" customFormat="false" ht="15" hidden="false" customHeight="false" outlineLevel="0" collapsed="false">
      <c r="A51" s="16"/>
      <c r="B51" s="16"/>
      <c r="C51" s="32"/>
      <c r="D51" s="16"/>
      <c r="E51" s="16"/>
      <c r="F51" s="32"/>
      <c r="G51" s="16"/>
      <c r="H51" s="16"/>
      <c r="I51" s="16"/>
      <c r="J51" s="16"/>
      <c r="K51" s="16"/>
      <c r="L51" s="16" t="str">
        <f aca="false">IF(A51="","",IFERROR(INDEX(Alumnos!$B$2:$B$201,MATCH(A51,Alumnos!$A$2:$A$201,0)),"Estudiante no registrado"))</f>
        <v/>
      </c>
      <c r="M51" s="16" t="str">
        <f aca="false">IF(A51="","",IFERROR(INDEX(Grupos!$B$2:$B$50,MATCH(B51,Grupos!$A$2:$A$50,0)),"Grupo no existe"))</f>
        <v/>
      </c>
      <c r="N51" s="16" t="str">
        <f aca="false">IF(A51="","",COUNTIF(G51:K51,"No"))</f>
        <v/>
      </c>
      <c r="O51" s="16" t="str">
        <f aca="false">IF(A51="","",_xlfn.TEXTJOIN(", ",TRUE(),IF(G51="No","copia del documento",""),IF(H51="No","pago de inscripción y seguro",""),IF(I51="No","contrato",""),IF(J51="No","certificado de estudios",""),IF(K51="No","acuerdo de financiación","")))</f>
        <v/>
      </c>
      <c r="P51" s="16" t="n">
        <f aca="false">IF(OR(A51="",E51="Preinscrita"),0,COUNTIFS(Sesiones!$B$2:$B$401,B51,Sesiones!$C$2:$C$401,"&gt;="&amp;C51,Sesiones!$C$2:$C$401,"&lt;="&amp;IF(F51="",Panel!$C$4,MIN(F51,Panel!$C$4))))</f>
        <v>0</v>
      </c>
      <c r="Q51" s="16" t="str">
        <f aca="false">IF(A51="","",COUNTIFS(Asistencia!$B$2:$B$3001,A51,Asistencia!$D$2:$D$3001,B51,Asistencia!$C$2:$C$3001,"Sí",Asistencia!$E$2:$E$3001,"&gt;="&amp;C51,Asistencia!$E$2:$E$3001,"&lt;="&amp;IF(F51="",Panel!$C$4,MIN(F51,Panel!$C$4))))</f>
        <v/>
      </c>
      <c r="R51" s="16" t="str">
        <f aca="false">IF(A51="","",COUNTIFS(Asistencia!$B$2:$B$3001,A51,Asistencia!$D$2:$D$3001,B51,Asistencia!$C$2:$C$3001,"Justificada",Asistencia!$E$2:$E$3001,"&gt;="&amp;C51,Asistencia!$E$2:$E$3001,"&lt;="&amp;IF(F51="",Panel!$C$4,MIN(F51,Panel!$C$4))))</f>
        <v/>
      </c>
      <c r="S51" s="16" t="str">
        <f aca="false">IF(A51="","",COUNTIFS(Asistencia!$B$2:$B$3001,A51,Asistencia!$D$2:$D$3001,B51,Asistencia!$E$2:$E$3001,"&gt;="&amp;C51,Asistencia!$E$2:$E$3001,"&lt;="&amp;IF(F51="",Panel!$C$4,MIN(F51,Panel!$C$4))))</f>
        <v/>
      </c>
      <c r="T51" s="33" t="str">
        <f aca="false">IF(OR(A51="",P51=0),"",Q51/P51)</f>
        <v/>
      </c>
      <c r="U51" s="16" t="str">
        <f aca="false">IF(A51="","",IF(L51="Estudiante no registrado","Estudiante sin ficha",IF(M51="Grupo no existe","Grupo mal escrito",IF(AND(E51="Baja",F51=""),"Baja sin fecha",IF(AND(E51&lt;&gt;"Preinscrita",S51&lt;P51),IF(P51-S51=1,"Falta 1 registro de asistencia","Faltan "&amp;(P51-S51)&amp;" registros de asistencia"),IF(AND(E51="Activa",T51&lt;&gt;"",T51&lt;Panel!$C$5),"Asistencia por debajo del umbral",IF(AND(E51&lt;&gt;"Baja",N51&gt;0),"Documentación pendiente","")))))))</f>
        <v/>
      </c>
      <c r="V51" s="36" t="str">
        <f aca="false">IF(A51="","",A51&amp;"|"&amp;COUNTIF($A$2:A51,A51))</f>
        <v/>
      </c>
      <c r="W51" s="36" t="str">
        <f aca="false">IF(AND(A51&lt;&gt;"",E51&lt;&gt;"Baja",N51&gt;0),ROW(),"")</f>
        <v/>
      </c>
      <c r="X51" s="36" t="str">
        <f aca="false">IF(AND(A51&lt;&gt;"",E51="Activa",T51&lt;&gt;"",T51&lt;Panel!$C$5),ROW(),"")</f>
        <v/>
      </c>
      <c r="Y51" s="36" t="str">
        <f aca="false">IF(AND(A51&lt;&gt;"",E51="Preinscrita"),ROW(),"")</f>
        <v/>
      </c>
    </row>
    <row r="52" customFormat="false" ht="15" hidden="false" customHeight="false" outlineLevel="0" collapsed="false">
      <c r="A52" s="16"/>
      <c r="B52" s="16"/>
      <c r="C52" s="32"/>
      <c r="D52" s="16"/>
      <c r="E52" s="16"/>
      <c r="F52" s="32"/>
      <c r="G52" s="16"/>
      <c r="H52" s="16"/>
      <c r="I52" s="16"/>
      <c r="J52" s="16"/>
      <c r="K52" s="16"/>
      <c r="L52" s="16" t="str">
        <f aca="false">IF(A52="","",IFERROR(INDEX(Alumnos!$B$2:$B$201,MATCH(A52,Alumnos!$A$2:$A$201,0)),"Estudiante no registrado"))</f>
        <v/>
      </c>
      <c r="M52" s="16" t="str">
        <f aca="false">IF(A52="","",IFERROR(INDEX(Grupos!$B$2:$B$50,MATCH(B52,Grupos!$A$2:$A$50,0)),"Grupo no existe"))</f>
        <v/>
      </c>
      <c r="N52" s="16" t="str">
        <f aca="false">IF(A52="","",COUNTIF(G52:K52,"No"))</f>
        <v/>
      </c>
      <c r="O52" s="16" t="str">
        <f aca="false">IF(A52="","",_xlfn.TEXTJOIN(", ",TRUE(),IF(G52="No","copia del documento",""),IF(H52="No","pago de inscripción y seguro",""),IF(I52="No","contrato",""),IF(J52="No","certificado de estudios",""),IF(K52="No","acuerdo de financiación","")))</f>
        <v/>
      </c>
      <c r="P52" s="16" t="n">
        <f aca="false">IF(OR(A52="",E52="Preinscrita"),0,COUNTIFS(Sesiones!$B$2:$B$401,B52,Sesiones!$C$2:$C$401,"&gt;="&amp;C52,Sesiones!$C$2:$C$401,"&lt;="&amp;IF(F52="",Panel!$C$4,MIN(F52,Panel!$C$4))))</f>
        <v>0</v>
      </c>
      <c r="Q52" s="16" t="str">
        <f aca="false">IF(A52="","",COUNTIFS(Asistencia!$B$2:$B$3001,A52,Asistencia!$D$2:$D$3001,B52,Asistencia!$C$2:$C$3001,"Sí",Asistencia!$E$2:$E$3001,"&gt;="&amp;C52,Asistencia!$E$2:$E$3001,"&lt;="&amp;IF(F52="",Panel!$C$4,MIN(F52,Panel!$C$4))))</f>
        <v/>
      </c>
      <c r="R52" s="16" t="str">
        <f aca="false">IF(A52="","",COUNTIFS(Asistencia!$B$2:$B$3001,A52,Asistencia!$D$2:$D$3001,B52,Asistencia!$C$2:$C$3001,"Justificada",Asistencia!$E$2:$E$3001,"&gt;="&amp;C52,Asistencia!$E$2:$E$3001,"&lt;="&amp;IF(F52="",Panel!$C$4,MIN(F52,Panel!$C$4))))</f>
        <v/>
      </c>
      <c r="S52" s="16" t="str">
        <f aca="false">IF(A52="","",COUNTIFS(Asistencia!$B$2:$B$3001,A52,Asistencia!$D$2:$D$3001,B52,Asistencia!$E$2:$E$3001,"&gt;="&amp;C52,Asistencia!$E$2:$E$3001,"&lt;="&amp;IF(F52="",Panel!$C$4,MIN(F52,Panel!$C$4))))</f>
        <v/>
      </c>
      <c r="T52" s="33" t="str">
        <f aca="false">IF(OR(A52="",P52=0),"",Q52/P52)</f>
        <v/>
      </c>
      <c r="U52" s="16" t="str">
        <f aca="false">IF(A52="","",IF(L52="Estudiante no registrado","Estudiante sin ficha",IF(M52="Grupo no existe","Grupo mal escrito",IF(AND(E52="Baja",F52=""),"Baja sin fecha",IF(AND(E52&lt;&gt;"Preinscrita",S52&lt;P52),IF(P52-S52=1,"Falta 1 registro de asistencia","Faltan "&amp;(P52-S52)&amp;" registros de asistencia"),IF(AND(E52="Activa",T52&lt;&gt;"",T52&lt;Panel!$C$5),"Asistencia por debajo del umbral",IF(AND(E52&lt;&gt;"Baja",N52&gt;0),"Documentación pendiente","")))))))</f>
        <v/>
      </c>
      <c r="V52" s="36" t="str">
        <f aca="false">IF(A52="","",A52&amp;"|"&amp;COUNTIF($A$2:A52,A52))</f>
        <v/>
      </c>
      <c r="W52" s="36" t="str">
        <f aca="false">IF(AND(A52&lt;&gt;"",E52&lt;&gt;"Baja",N52&gt;0),ROW(),"")</f>
        <v/>
      </c>
      <c r="X52" s="36" t="str">
        <f aca="false">IF(AND(A52&lt;&gt;"",E52="Activa",T52&lt;&gt;"",T52&lt;Panel!$C$5),ROW(),"")</f>
        <v/>
      </c>
      <c r="Y52" s="36" t="str">
        <f aca="false">IF(AND(A52&lt;&gt;"",E52="Preinscrita"),ROW(),"")</f>
        <v/>
      </c>
    </row>
    <row r="53" customFormat="false" ht="15" hidden="false" customHeight="false" outlineLevel="0" collapsed="false">
      <c r="A53" s="16"/>
      <c r="B53" s="16"/>
      <c r="C53" s="32"/>
      <c r="D53" s="16"/>
      <c r="E53" s="16"/>
      <c r="F53" s="32"/>
      <c r="G53" s="16"/>
      <c r="H53" s="16"/>
      <c r="I53" s="16"/>
      <c r="J53" s="16"/>
      <c r="K53" s="16"/>
      <c r="L53" s="16" t="str">
        <f aca="false">IF(A53="","",IFERROR(INDEX(Alumnos!$B$2:$B$201,MATCH(A53,Alumnos!$A$2:$A$201,0)),"Estudiante no registrado"))</f>
        <v/>
      </c>
      <c r="M53" s="16" t="str">
        <f aca="false">IF(A53="","",IFERROR(INDEX(Grupos!$B$2:$B$50,MATCH(B53,Grupos!$A$2:$A$50,0)),"Grupo no existe"))</f>
        <v/>
      </c>
      <c r="N53" s="16" t="str">
        <f aca="false">IF(A53="","",COUNTIF(G53:K53,"No"))</f>
        <v/>
      </c>
      <c r="O53" s="16" t="str">
        <f aca="false">IF(A53="","",_xlfn.TEXTJOIN(", ",TRUE(),IF(G53="No","copia del documento",""),IF(H53="No","pago de inscripción y seguro",""),IF(I53="No","contrato",""),IF(J53="No","certificado de estudios",""),IF(K53="No","acuerdo de financiación","")))</f>
        <v/>
      </c>
      <c r="P53" s="16" t="n">
        <f aca="false">IF(OR(A53="",E53="Preinscrita"),0,COUNTIFS(Sesiones!$B$2:$B$401,B53,Sesiones!$C$2:$C$401,"&gt;="&amp;C53,Sesiones!$C$2:$C$401,"&lt;="&amp;IF(F53="",Panel!$C$4,MIN(F53,Panel!$C$4))))</f>
        <v>0</v>
      </c>
      <c r="Q53" s="16" t="str">
        <f aca="false">IF(A53="","",COUNTIFS(Asistencia!$B$2:$B$3001,A53,Asistencia!$D$2:$D$3001,B53,Asistencia!$C$2:$C$3001,"Sí",Asistencia!$E$2:$E$3001,"&gt;="&amp;C53,Asistencia!$E$2:$E$3001,"&lt;="&amp;IF(F53="",Panel!$C$4,MIN(F53,Panel!$C$4))))</f>
        <v/>
      </c>
      <c r="R53" s="16" t="str">
        <f aca="false">IF(A53="","",COUNTIFS(Asistencia!$B$2:$B$3001,A53,Asistencia!$D$2:$D$3001,B53,Asistencia!$C$2:$C$3001,"Justificada",Asistencia!$E$2:$E$3001,"&gt;="&amp;C53,Asistencia!$E$2:$E$3001,"&lt;="&amp;IF(F53="",Panel!$C$4,MIN(F53,Panel!$C$4))))</f>
        <v/>
      </c>
      <c r="S53" s="16" t="str">
        <f aca="false">IF(A53="","",COUNTIFS(Asistencia!$B$2:$B$3001,A53,Asistencia!$D$2:$D$3001,B53,Asistencia!$E$2:$E$3001,"&gt;="&amp;C53,Asistencia!$E$2:$E$3001,"&lt;="&amp;IF(F53="",Panel!$C$4,MIN(F53,Panel!$C$4))))</f>
        <v/>
      </c>
      <c r="T53" s="33" t="str">
        <f aca="false">IF(OR(A53="",P53=0),"",Q53/P53)</f>
        <v/>
      </c>
      <c r="U53" s="16" t="str">
        <f aca="false">IF(A53="","",IF(L53="Estudiante no registrado","Estudiante sin ficha",IF(M53="Grupo no existe","Grupo mal escrito",IF(AND(E53="Baja",F53=""),"Baja sin fecha",IF(AND(E53&lt;&gt;"Preinscrita",S53&lt;P53),IF(P53-S53=1,"Falta 1 registro de asistencia","Faltan "&amp;(P53-S53)&amp;" registros de asistencia"),IF(AND(E53="Activa",T53&lt;&gt;"",T53&lt;Panel!$C$5),"Asistencia por debajo del umbral",IF(AND(E53&lt;&gt;"Baja",N53&gt;0),"Documentación pendiente","")))))))</f>
        <v/>
      </c>
      <c r="V53" s="36" t="str">
        <f aca="false">IF(A53="","",A53&amp;"|"&amp;COUNTIF($A$2:A53,A53))</f>
        <v/>
      </c>
      <c r="W53" s="36" t="str">
        <f aca="false">IF(AND(A53&lt;&gt;"",E53&lt;&gt;"Baja",N53&gt;0),ROW(),"")</f>
        <v/>
      </c>
      <c r="X53" s="36" t="str">
        <f aca="false">IF(AND(A53&lt;&gt;"",E53="Activa",T53&lt;&gt;"",T53&lt;Panel!$C$5),ROW(),"")</f>
        <v/>
      </c>
      <c r="Y53" s="36" t="str">
        <f aca="false">IF(AND(A53&lt;&gt;"",E53="Preinscrita"),ROW(),"")</f>
        <v/>
      </c>
    </row>
    <row r="54" customFormat="false" ht="15" hidden="false" customHeight="false" outlineLevel="0" collapsed="false">
      <c r="A54" s="16"/>
      <c r="B54" s="16"/>
      <c r="C54" s="32"/>
      <c r="D54" s="16"/>
      <c r="E54" s="16"/>
      <c r="F54" s="32"/>
      <c r="G54" s="16"/>
      <c r="H54" s="16"/>
      <c r="I54" s="16"/>
      <c r="J54" s="16"/>
      <c r="K54" s="16"/>
      <c r="L54" s="16" t="str">
        <f aca="false">IF(A54="","",IFERROR(INDEX(Alumnos!$B$2:$B$201,MATCH(A54,Alumnos!$A$2:$A$201,0)),"Estudiante no registrado"))</f>
        <v/>
      </c>
      <c r="M54" s="16" t="str">
        <f aca="false">IF(A54="","",IFERROR(INDEX(Grupos!$B$2:$B$50,MATCH(B54,Grupos!$A$2:$A$50,0)),"Grupo no existe"))</f>
        <v/>
      </c>
      <c r="N54" s="16" t="str">
        <f aca="false">IF(A54="","",COUNTIF(G54:K54,"No"))</f>
        <v/>
      </c>
      <c r="O54" s="16" t="str">
        <f aca="false">IF(A54="","",_xlfn.TEXTJOIN(", ",TRUE(),IF(G54="No","copia del documento",""),IF(H54="No","pago de inscripción y seguro",""),IF(I54="No","contrato",""),IF(J54="No","certificado de estudios",""),IF(K54="No","acuerdo de financiación","")))</f>
        <v/>
      </c>
      <c r="P54" s="16" t="n">
        <f aca="false">IF(OR(A54="",E54="Preinscrita"),0,COUNTIFS(Sesiones!$B$2:$B$401,B54,Sesiones!$C$2:$C$401,"&gt;="&amp;C54,Sesiones!$C$2:$C$401,"&lt;="&amp;IF(F54="",Panel!$C$4,MIN(F54,Panel!$C$4))))</f>
        <v>0</v>
      </c>
      <c r="Q54" s="16" t="str">
        <f aca="false">IF(A54="","",COUNTIFS(Asistencia!$B$2:$B$3001,A54,Asistencia!$D$2:$D$3001,B54,Asistencia!$C$2:$C$3001,"Sí",Asistencia!$E$2:$E$3001,"&gt;="&amp;C54,Asistencia!$E$2:$E$3001,"&lt;="&amp;IF(F54="",Panel!$C$4,MIN(F54,Panel!$C$4))))</f>
        <v/>
      </c>
      <c r="R54" s="16" t="str">
        <f aca="false">IF(A54="","",COUNTIFS(Asistencia!$B$2:$B$3001,A54,Asistencia!$D$2:$D$3001,B54,Asistencia!$C$2:$C$3001,"Justificada",Asistencia!$E$2:$E$3001,"&gt;="&amp;C54,Asistencia!$E$2:$E$3001,"&lt;="&amp;IF(F54="",Panel!$C$4,MIN(F54,Panel!$C$4))))</f>
        <v/>
      </c>
      <c r="S54" s="16" t="str">
        <f aca="false">IF(A54="","",COUNTIFS(Asistencia!$B$2:$B$3001,A54,Asistencia!$D$2:$D$3001,B54,Asistencia!$E$2:$E$3001,"&gt;="&amp;C54,Asistencia!$E$2:$E$3001,"&lt;="&amp;IF(F54="",Panel!$C$4,MIN(F54,Panel!$C$4))))</f>
        <v/>
      </c>
      <c r="T54" s="33" t="str">
        <f aca="false">IF(OR(A54="",P54=0),"",Q54/P54)</f>
        <v/>
      </c>
      <c r="U54" s="16" t="str">
        <f aca="false">IF(A54="","",IF(L54="Estudiante no registrado","Estudiante sin ficha",IF(M54="Grupo no existe","Grupo mal escrito",IF(AND(E54="Baja",F54=""),"Baja sin fecha",IF(AND(E54&lt;&gt;"Preinscrita",S54&lt;P54),IF(P54-S54=1,"Falta 1 registro de asistencia","Faltan "&amp;(P54-S54)&amp;" registros de asistencia"),IF(AND(E54="Activa",T54&lt;&gt;"",T54&lt;Panel!$C$5),"Asistencia por debajo del umbral",IF(AND(E54&lt;&gt;"Baja",N54&gt;0),"Documentación pendiente","")))))))</f>
        <v/>
      </c>
      <c r="V54" s="36" t="str">
        <f aca="false">IF(A54="","",A54&amp;"|"&amp;COUNTIF($A$2:A54,A54))</f>
        <v/>
      </c>
      <c r="W54" s="36" t="str">
        <f aca="false">IF(AND(A54&lt;&gt;"",E54&lt;&gt;"Baja",N54&gt;0),ROW(),"")</f>
        <v/>
      </c>
      <c r="X54" s="36" t="str">
        <f aca="false">IF(AND(A54&lt;&gt;"",E54="Activa",T54&lt;&gt;"",T54&lt;Panel!$C$5),ROW(),"")</f>
        <v/>
      </c>
      <c r="Y54" s="36" t="str">
        <f aca="false">IF(AND(A54&lt;&gt;"",E54="Preinscrita"),ROW(),"")</f>
        <v/>
      </c>
    </row>
    <row r="55" customFormat="false" ht="15" hidden="false" customHeight="false" outlineLevel="0" collapsed="false">
      <c r="A55" s="16"/>
      <c r="B55" s="16"/>
      <c r="C55" s="32"/>
      <c r="D55" s="16"/>
      <c r="E55" s="16"/>
      <c r="F55" s="32"/>
      <c r="G55" s="16"/>
      <c r="H55" s="16"/>
      <c r="I55" s="16"/>
      <c r="J55" s="16"/>
      <c r="K55" s="16"/>
      <c r="L55" s="16" t="str">
        <f aca="false">IF(A55="","",IFERROR(INDEX(Alumnos!$B$2:$B$201,MATCH(A55,Alumnos!$A$2:$A$201,0)),"Estudiante no registrado"))</f>
        <v/>
      </c>
      <c r="M55" s="16" t="str">
        <f aca="false">IF(A55="","",IFERROR(INDEX(Grupos!$B$2:$B$50,MATCH(B55,Grupos!$A$2:$A$50,0)),"Grupo no existe"))</f>
        <v/>
      </c>
      <c r="N55" s="16" t="str">
        <f aca="false">IF(A55="","",COUNTIF(G55:K55,"No"))</f>
        <v/>
      </c>
      <c r="O55" s="16" t="str">
        <f aca="false">IF(A55="","",_xlfn.TEXTJOIN(", ",TRUE(),IF(G55="No","copia del documento",""),IF(H55="No","pago de inscripción y seguro",""),IF(I55="No","contrato",""),IF(J55="No","certificado de estudios",""),IF(K55="No","acuerdo de financiación","")))</f>
        <v/>
      </c>
      <c r="P55" s="16" t="n">
        <f aca="false">IF(OR(A55="",E55="Preinscrita"),0,COUNTIFS(Sesiones!$B$2:$B$401,B55,Sesiones!$C$2:$C$401,"&gt;="&amp;C55,Sesiones!$C$2:$C$401,"&lt;="&amp;IF(F55="",Panel!$C$4,MIN(F55,Panel!$C$4))))</f>
        <v>0</v>
      </c>
      <c r="Q55" s="16" t="str">
        <f aca="false">IF(A55="","",COUNTIFS(Asistencia!$B$2:$B$3001,A55,Asistencia!$D$2:$D$3001,B55,Asistencia!$C$2:$C$3001,"Sí",Asistencia!$E$2:$E$3001,"&gt;="&amp;C55,Asistencia!$E$2:$E$3001,"&lt;="&amp;IF(F55="",Panel!$C$4,MIN(F55,Panel!$C$4))))</f>
        <v/>
      </c>
      <c r="R55" s="16" t="str">
        <f aca="false">IF(A55="","",COUNTIFS(Asistencia!$B$2:$B$3001,A55,Asistencia!$D$2:$D$3001,B55,Asistencia!$C$2:$C$3001,"Justificada",Asistencia!$E$2:$E$3001,"&gt;="&amp;C55,Asistencia!$E$2:$E$3001,"&lt;="&amp;IF(F55="",Panel!$C$4,MIN(F55,Panel!$C$4))))</f>
        <v/>
      </c>
      <c r="S55" s="16" t="str">
        <f aca="false">IF(A55="","",COUNTIFS(Asistencia!$B$2:$B$3001,A55,Asistencia!$D$2:$D$3001,B55,Asistencia!$E$2:$E$3001,"&gt;="&amp;C55,Asistencia!$E$2:$E$3001,"&lt;="&amp;IF(F55="",Panel!$C$4,MIN(F55,Panel!$C$4))))</f>
        <v/>
      </c>
      <c r="T55" s="33" t="str">
        <f aca="false">IF(OR(A55="",P55=0),"",Q55/P55)</f>
        <v/>
      </c>
      <c r="U55" s="16" t="str">
        <f aca="false">IF(A55="","",IF(L55="Estudiante no registrado","Estudiante sin ficha",IF(M55="Grupo no existe","Grupo mal escrito",IF(AND(E55="Baja",F55=""),"Baja sin fecha",IF(AND(E55&lt;&gt;"Preinscrita",S55&lt;P55),IF(P55-S55=1,"Falta 1 registro de asistencia","Faltan "&amp;(P55-S55)&amp;" registros de asistencia"),IF(AND(E55="Activa",T55&lt;&gt;"",T55&lt;Panel!$C$5),"Asistencia por debajo del umbral",IF(AND(E55&lt;&gt;"Baja",N55&gt;0),"Documentación pendiente","")))))))</f>
        <v/>
      </c>
      <c r="V55" s="36" t="str">
        <f aca="false">IF(A55="","",A55&amp;"|"&amp;COUNTIF($A$2:A55,A55))</f>
        <v/>
      </c>
      <c r="W55" s="36" t="str">
        <f aca="false">IF(AND(A55&lt;&gt;"",E55&lt;&gt;"Baja",N55&gt;0),ROW(),"")</f>
        <v/>
      </c>
      <c r="X55" s="36" t="str">
        <f aca="false">IF(AND(A55&lt;&gt;"",E55="Activa",T55&lt;&gt;"",T55&lt;Panel!$C$5),ROW(),"")</f>
        <v/>
      </c>
      <c r="Y55" s="36" t="str">
        <f aca="false">IF(AND(A55&lt;&gt;"",E55="Preinscrita"),ROW(),"")</f>
        <v/>
      </c>
    </row>
    <row r="56" customFormat="false" ht="15" hidden="false" customHeight="false" outlineLevel="0" collapsed="false">
      <c r="A56" s="16"/>
      <c r="B56" s="16"/>
      <c r="C56" s="32"/>
      <c r="D56" s="16"/>
      <c r="E56" s="16"/>
      <c r="F56" s="32"/>
      <c r="G56" s="16"/>
      <c r="H56" s="16"/>
      <c r="I56" s="16"/>
      <c r="J56" s="16"/>
      <c r="K56" s="16"/>
      <c r="L56" s="16" t="str">
        <f aca="false">IF(A56="","",IFERROR(INDEX(Alumnos!$B$2:$B$201,MATCH(A56,Alumnos!$A$2:$A$201,0)),"Estudiante no registrado"))</f>
        <v/>
      </c>
      <c r="M56" s="16" t="str">
        <f aca="false">IF(A56="","",IFERROR(INDEX(Grupos!$B$2:$B$50,MATCH(B56,Grupos!$A$2:$A$50,0)),"Grupo no existe"))</f>
        <v/>
      </c>
      <c r="N56" s="16" t="str">
        <f aca="false">IF(A56="","",COUNTIF(G56:K56,"No"))</f>
        <v/>
      </c>
      <c r="O56" s="16" t="str">
        <f aca="false">IF(A56="","",_xlfn.TEXTJOIN(", ",TRUE(),IF(G56="No","copia del documento",""),IF(H56="No","pago de inscripción y seguro",""),IF(I56="No","contrato",""),IF(J56="No","certificado de estudios",""),IF(K56="No","acuerdo de financiación","")))</f>
        <v/>
      </c>
      <c r="P56" s="16" t="n">
        <f aca="false">IF(OR(A56="",E56="Preinscrita"),0,COUNTIFS(Sesiones!$B$2:$B$401,B56,Sesiones!$C$2:$C$401,"&gt;="&amp;C56,Sesiones!$C$2:$C$401,"&lt;="&amp;IF(F56="",Panel!$C$4,MIN(F56,Panel!$C$4))))</f>
        <v>0</v>
      </c>
      <c r="Q56" s="16" t="str">
        <f aca="false">IF(A56="","",COUNTIFS(Asistencia!$B$2:$B$3001,A56,Asistencia!$D$2:$D$3001,B56,Asistencia!$C$2:$C$3001,"Sí",Asistencia!$E$2:$E$3001,"&gt;="&amp;C56,Asistencia!$E$2:$E$3001,"&lt;="&amp;IF(F56="",Panel!$C$4,MIN(F56,Panel!$C$4))))</f>
        <v/>
      </c>
      <c r="R56" s="16" t="str">
        <f aca="false">IF(A56="","",COUNTIFS(Asistencia!$B$2:$B$3001,A56,Asistencia!$D$2:$D$3001,B56,Asistencia!$C$2:$C$3001,"Justificada",Asistencia!$E$2:$E$3001,"&gt;="&amp;C56,Asistencia!$E$2:$E$3001,"&lt;="&amp;IF(F56="",Panel!$C$4,MIN(F56,Panel!$C$4))))</f>
        <v/>
      </c>
      <c r="S56" s="16" t="str">
        <f aca="false">IF(A56="","",COUNTIFS(Asistencia!$B$2:$B$3001,A56,Asistencia!$D$2:$D$3001,B56,Asistencia!$E$2:$E$3001,"&gt;="&amp;C56,Asistencia!$E$2:$E$3001,"&lt;="&amp;IF(F56="",Panel!$C$4,MIN(F56,Panel!$C$4))))</f>
        <v/>
      </c>
      <c r="T56" s="33" t="str">
        <f aca="false">IF(OR(A56="",P56=0),"",Q56/P56)</f>
        <v/>
      </c>
      <c r="U56" s="16" t="str">
        <f aca="false">IF(A56="","",IF(L56="Estudiante no registrado","Estudiante sin ficha",IF(M56="Grupo no existe","Grupo mal escrito",IF(AND(E56="Baja",F56=""),"Baja sin fecha",IF(AND(E56&lt;&gt;"Preinscrita",S56&lt;P56),IF(P56-S56=1,"Falta 1 registro de asistencia","Faltan "&amp;(P56-S56)&amp;" registros de asistencia"),IF(AND(E56="Activa",T56&lt;&gt;"",T56&lt;Panel!$C$5),"Asistencia por debajo del umbral",IF(AND(E56&lt;&gt;"Baja",N56&gt;0),"Documentación pendiente","")))))))</f>
        <v/>
      </c>
      <c r="V56" s="36" t="str">
        <f aca="false">IF(A56="","",A56&amp;"|"&amp;COUNTIF($A$2:A56,A56))</f>
        <v/>
      </c>
      <c r="W56" s="36" t="str">
        <f aca="false">IF(AND(A56&lt;&gt;"",E56&lt;&gt;"Baja",N56&gt;0),ROW(),"")</f>
        <v/>
      </c>
      <c r="X56" s="36" t="str">
        <f aca="false">IF(AND(A56&lt;&gt;"",E56="Activa",T56&lt;&gt;"",T56&lt;Panel!$C$5),ROW(),"")</f>
        <v/>
      </c>
      <c r="Y56" s="36" t="str">
        <f aca="false">IF(AND(A56&lt;&gt;"",E56="Preinscrita"),ROW(),"")</f>
        <v/>
      </c>
    </row>
    <row r="57" customFormat="false" ht="15" hidden="false" customHeight="false" outlineLevel="0" collapsed="false">
      <c r="A57" s="16"/>
      <c r="B57" s="16"/>
      <c r="C57" s="32"/>
      <c r="D57" s="16"/>
      <c r="E57" s="16"/>
      <c r="F57" s="32"/>
      <c r="G57" s="16"/>
      <c r="H57" s="16"/>
      <c r="I57" s="16"/>
      <c r="J57" s="16"/>
      <c r="K57" s="16"/>
      <c r="L57" s="16" t="str">
        <f aca="false">IF(A57="","",IFERROR(INDEX(Alumnos!$B$2:$B$201,MATCH(A57,Alumnos!$A$2:$A$201,0)),"Estudiante no registrado"))</f>
        <v/>
      </c>
      <c r="M57" s="16" t="str">
        <f aca="false">IF(A57="","",IFERROR(INDEX(Grupos!$B$2:$B$50,MATCH(B57,Grupos!$A$2:$A$50,0)),"Grupo no existe"))</f>
        <v/>
      </c>
      <c r="N57" s="16" t="str">
        <f aca="false">IF(A57="","",COUNTIF(G57:K57,"No"))</f>
        <v/>
      </c>
      <c r="O57" s="16" t="str">
        <f aca="false">IF(A57="","",_xlfn.TEXTJOIN(", ",TRUE(),IF(G57="No","copia del documento",""),IF(H57="No","pago de inscripción y seguro",""),IF(I57="No","contrato",""),IF(J57="No","certificado de estudios",""),IF(K57="No","acuerdo de financiación","")))</f>
        <v/>
      </c>
      <c r="P57" s="16" t="n">
        <f aca="false">IF(OR(A57="",E57="Preinscrita"),0,COUNTIFS(Sesiones!$B$2:$B$401,B57,Sesiones!$C$2:$C$401,"&gt;="&amp;C57,Sesiones!$C$2:$C$401,"&lt;="&amp;IF(F57="",Panel!$C$4,MIN(F57,Panel!$C$4))))</f>
        <v>0</v>
      </c>
      <c r="Q57" s="16" t="str">
        <f aca="false">IF(A57="","",COUNTIFS(Asistencia!$B$2:$B$3001,A57,Asistencia!$D$2:$D$3001,B57,Asistencia!$C$2:$C$3001,"Sí",Asistencia!$E$2:$E$3001,"&gt;="&amp;C57,Asistencia!$E$2:$E$3001,"&lt;="&amp;IF(F57="",Panel!$C$4,MIN(F57,Panel!$C$4))))</f>
        <v/>
      </c>
      <c r="R57" s="16" t="str">
        <f aca="false">IF(A57="","",COUNTIFS(Asistencia!$B$2:$B$3001,A57,Asistencia!$D$2:$D$3001,B57,Asistencia!$C$2:$C$3001,"Justificada",Asistencia!$E$2:$E$3001,"&gt;="&amp;C57,Asistencia!$E$2:$E$3001,"&lt;="&amp;IF(F57="",Panel!$C$4,MIN(F57,Panel!$C$4))))</f>
        <v/>
      </c>
      <c r="S57" s="16" t="str">
        <f aca="false">IF(A57="","",COUNTIFS(Asistencia!$B$2:$B$3001,A57,Asistencia!$D$2:$D$3001,B57,Asistencia!$E$2:$E$3001,"&gt;="&amp;C57,Asistencia!$E$2:$E$3001,"&lt;="&amp;IF(F57="",Panel!$C$4,MIN(F57,Panel!$C$4))))</f>
        <v/>
      </c>
      <c r="T57" s="33" t="str">
        <f aca="false">IF(OR(A57="",P57=0),"",Q57/P57)</f>
        <v/>
      </c>
      <c r="U57" s="16" t="str">
        <f aca="false">IF(A57="","",IF(L57="Estudiante no registrado","Estudiante sin ficha",IF(M57="Grupo no existe","Grupo mal escrito",IF(AND(E57="Baja",F57=""),"Baja sin fecha",IF(AND(E57&lt;&gt;"Preinscrita",S57&lt;P57),IF(P57-S57=1,"Falta 1 registro de asistencia","Faltan "&amp;(P57-S57)&amp;" registros de asistencia"),IF(AND(E57="Activa",T57&lt;&gt;"",T57&lt;Panel!$C$5),"Asistencia por debajo del umbral",IF(AND(E57&lt;&gt;"Baja",N57&gt;0),"Documentación pendiente","")))))))</f>
        <v/>
      </c>
      <c r="V57" s="36" t="str">
        <f aca="false">IF(A57="","",A57&amp;"|"&amp;COUNTIF($A$2:A57,A57))</f>
        <v/>
      </c>
      <c r="W57" s="36" t="str">
        <f aca="false">IF(AND(A57&lt;&gt;"",E57&lt;&gt;"Baja",N57&gt;0),ROW(),"")</f>
        <v/>
      </c>
      <c r="X57" s="36" t="str">
        <f aca="false">IF(AND(A57&lt;&gt;"",E57="Activa",T57&lt;&gt;"",T57&lt;Panel!$C$5),ROW(),"")</f>
        <v/>
      </c>
      <c r="Y57" s="36" t="str">
        <f aca="false">IF(AND(A57&lt;&gt;"",E57="Preinscrita"),ROW(),"")</f>
        <v/>
      </c>
    </row>
    <row r="58" customFormat="false" ht="15" hidden="false" customHeight="false" outlineLevel="0" collapsed="false">
      <c r="A58" s="16"/>
      <c r="B58" s="16"/>
      <c r="C58" s="32"/>
      <c r="D58" s="16"/>
      <c r="E58" s="16"/>
      <c r="F58" s="32"/>
      <c r="G58" s="16"/>
      <c r="H58" s="16"/>
      <c r="I58" s="16"/>
      <c r="J58" s="16"/>
      <c r="K58" s="16"/>
      <c r="L58" s="16" t="str">
        <f aca="false">IF(A58="","",IFERROR(INDEX(Alumnos!$B$2:$B$201,MATCH(A58,Alumnos!$A$2:$A$201,0)),"Estudiante no registrado"))</f>
        <v/>
      </c>
      <c r="M58" s="16" t="str">
        <f aca="false">IF(A58="","",IFERROR(INDEX(Grupos!$B$2:$B$50,MATCH(B58,Grupos!$A$2:$A$50,0)),"Grupo no existe"))</f>
        <v/>
      </c>
      <c r="N58" s="16" t="str">
        <f aca="false">IF(A58="","",COUNTIF(G58:K58,"No"))</f>
        <v/>
      </c>
      <c r="O58" s="16" t="str">
        <f aca="false">IF(A58="","",_xlfn.TEXTJOIN(", ",TRUE(),IF(G58="No","copia del documento",""),IF(H58="No","pago de inscripción y seguro",""),IF(I58="No","contrato",""),IF(J58="No","certificado de estudios",""),IF(K58="No","acuerdo de financiación","")))</f>
        <v/>
      </c>
      <c r="P58" s="16" t="n">
        <f aca="false">IF(OR(A58="",E58="Preinscrita"),0,COUNTIFS(Sesiones!$B$2:$B$401,B58,Sesiones!$C$2:$C$401,"&gt;="&amp;C58,Sesiones!$C$2:$C$401,"&lt;="&amp;IF(F58="",Panel!$C$4,MIN(F58,Panel!$C$4))))</f>
        <v>0</v>
      </c>
      <c r="Q58" s="16" t="str">
        <f aca="false">IF(A58="","",COUNTIFS(Asistencia!$B$2:$B$3001,A58,Asistencia!$D$2:$D$3001,B58,Asistencia!$C$2:$C$3001,"Sí",Asistencia!$E$2:$E$3001,"&gt;="&amp;C58,Asistencia!$E$2:$E$3001,"&lt;="&amp;IF(F58="",Panel!$C$4,MIN(F58,Panel!$C$4))))</f>
        <v/>
      </c>
      <c r="R58" s="16" t="str">
        <f aca="false">IF(A58="","",COUNTIFS(Asistencia!$B$2:$B$3001,A58,Asistencia!$D$2:$D$3001,B58,Asistencia!$C$2:$C$3001,"Justificada",Asistencia!$E$2:$E$3001,"&gt;="&amp;C58,Asistencia!$E$2:$E$3001,"&lt;="&amp;IF(F58="",Panel!$C$4,MIN(F58,Panel!$C$4))))</f>
        <v/>
      </c>
      <c r="S58" s="16" t="str">
        <f aca="false">IF(A58="","",COUNTIFS(Asistencia!$B$2:$B$3001,A58,Asistencia!$D$2:$D$3001,B58,Asistencia!$E$2:$E$3001,"&gt;="&amp;C58,Asistencia!$E$2:$E$3001,"&lt;="&amp;IF(F58="",Panel!$C$4,MIN(F58,Panel!$C$4))))</f>
        <v/>
      </c>
      <c r="T58" s="33" t="str">
        <f aca="false">IF(OR(A58="",P58=0),"",Q58/P58)</f>
        <v/>
      </c>
      <c r="U58" s="16" t="str">
        <f aca="false">IF(A58="","",IF(L58="Estudiante no registrado","Estudiante sin ficha",IF(M58="Grupo no existe","Grupo mal escrito",IF(AND(E58="Baja",F58=""),"Baja sin fecha",IF(AND(E58&lt;&gt;"Preinscrita",S58&lt;P58),IF(P58-S58=1,"Falta 1 registro de asistencia","Faltan "&amp;(P58-S58)&amp;" registros de asistencia"),IF(AND(E58="Activa",T58&lt;&gt;"",T58&lt;Panel!$C$5),"Asistencia por debajo del umbral",IF(AND(E58&lt;&gt;"Baja",N58&gt;0),"Documentación pendiente","")))))))</f>
        <v/>
      </c>
      <c r="V58" s="36" t="str">
        <f aca="false">IF(A58="","",A58&amp;"|"&amp;COUNTIF($A$2:A58,A58))</f>
        <v/>
      </c>
      <c r="W58" s="36" t="str">
        <f aca="false">IF(AND(A58&lt;&gt;"",E58&lt;&gt;"Baja",N58&gt;0),ROW(),"")</f>
        <v/>
      </c>
      <c r="X58" s="36" t="str">
        <f aca="false">IF(AND(A58&lt;&gt;"",E58="Activa",T58&lt;&gt;"",T58&lt;Panel!$C$5),ROW(),"")</f>
        <v/>
      </c>
      <c r="Y58" s="36" t="str">
        <f aca="false">IF(AND(A58&lt;&gt;"",E58="Preinscrita"),ROW(),"")</f>
        <v/>
      </c>
    </row>
    <row r="59" customFormat="false" ht="15" hidden="false" customHeight="false" outlineLevel="0" collapsed="false">
      <c r="A59" s="16"/>
      <c r="B59" s="16"/>
      <c r="C59" s="32"/>
      <c r="D59" s="16"/>
      <c r="E59" s="16"/>
      <c r="F59" s="32"/>
      <c r="G59" s="16"/>
      <c r="H59" s="16"/>
      <c r="I59" s="16"/>
      <c r="J59" s="16"/>
      <c r="K59" s="16"/>
      <c r="L59" s="16" t="str">
        <f aca="false">IF(A59="","",IFERROR(INDEX(Alumnos!$B$2:$B$201,MATCH(A59,Alumnos!$A$2:$A$201,0)),"Estudiante no registrado"))</f>
        <v/>
      </c>
      <c r="M59" s="16" t="str">
        <f aca="false">IF(A59="","",IFERROR(INDEX(Grupos!$B$2:$B$50,MATCH(B59,Grupos!$A$2:$A$50,0)),"Grupo no existe"))</f>
        <v/>
      </c>
      <c r="N59" s="16" t="str">
        <f aca="false">IF(A59="","",COUNTIF(G59:K59,"No"))</f>
        <v/>
      </c>
      <c r="O59" s="16" t="str">
        <f aca="false">IF(A59="","",_xlfn.TEXTJOIN(", ",TRUE(),IF(G59="No","copia del documento",""),IF(H59="No","pago de inscripción y seguro",""),IF(I59="No","contrato",""),IF(J59="No","certificado de estudios",""),IF(K59="No","acuerdo de financiación","")))</f>
        <v/>
      </c>
      <c r="P59" s="16" t="n">
        <f aca="false">IF(OR(A59="",E59="Preinscrita"),0,COUNTIFS(Sesiones!$B$2:$B$401,B59,Sesiones!$C$2:$C$401,"&gt;="&amp;C59,Sesiones!$C$2:$C$401,"&lt;="&amp;IF(F59="",Panel!$C$4,MIN(F59,Panel!$C$4))))</f>
        <v>0</v>
      </c>
      <c r="Q59" s="16" t="str">
        <f aca="false">IF(A59="","",COUNTIFS(Asistencia!$B$2:$B$3001,A59,Asistencia!$D$2:$D$3001,B59,Asistencia!$C$2:$C$3001,"Sí",Asistencia!$E$2:$E$3001,"&gt;="&amp;C59,Asistencia!$E$2:$E$3001,"&lt;="&amp;IF(F59="",Panel!$C$4,MIN(F59,Panel!$C$4))))</f>
        <v/>
      </c>
      <c r="R59" s="16" t="str">
        <f aca="false">IF(A59="","",COUNTIFS(Asistencia!$B$2:$B$3001,A59,Asistencia!$D$2:$D$3001,B59,Asistencia!$C$2:$C$3001,"Justificada",Asistencia!$E$2:$E$3001,"&gt;="&amp;C59,Asistencia!$E$2:$E$3001,"&lt;="&amp;IF(F59="",Panel!$C$4,MIN(F59,Panel!$C$4))))</f>
        <v/>
      </c>
      <c r="S59" s="16" t="str">
        <f aca="false">IF(A59="","",COUNTIFS(Asistencia!$B$2:$B$3001,A59,Asistencia!$D$2:$D$3001,B59,Asistencia!$E$2:$E$3001,"&gt;="&amp;C59,Asistencia!$E$2:$E$3001,"&lt;="&amp;IF(F59="",Panel!$C$4,MIN(F59,Panel!$C$4))))</f>
        <v/>
      </c>
      <c r="T59" s="33" t="str">
        <f aca="false">IF(OR(A59="",P59=0),"",Q59/P59)</f>
        <v/>
      </c>
      <c r="U59" s="16" t="str">
        <f aca="false">IF(A59="","",IF(L59="Estudiante no registrado","Estudiante sin ficha",IF(M59="Grupo no existe","Grupo mal escrito",IF(AND(E59="Baja",F59=""),"Baja sin fecha",IF(AND(E59&lt;&gt;"Preinscrita",S59&lt;P59),IF(P59-S59=1,"Falta 1 registro de asistencia","Faltan "&amp;(P59-S59)&amp;" registros de asistencia"),IF(AND(E59="Activa",T59&lt;&gt;"",T59&lt;Panel!$C$5),"Asistencia por debajo del umbral",IF(AND(E59&lt;&gt;"Baja",N59&gt;0),"Documentación pendiente","")))))))</f>
        <v/>
      </c>
      <c r="V59" s="36" t="str">
        <f aca="false">IF(A59="","",A59&amp;"|"&amp;COUNTIF($A$2:A59,A59))</f>
        <v/>
      </c>
      <c r="W59" s="36" t="str">
        <f aca="false">IF(AND(A59&lt;&gt;"",E59&lt;&gt;"Baja",N59&gt;0),ROW(),"")</f>
        <v/>
      </c>
      <c r="X59" s="36" t="str">
        <f aca="false">IF(AND(A59&lt;&gt;"",E59="Activa",T59&lt;&gt;"",T59&lt;Panel!$C$5),ROW(),"")</f>
        <v/>
      </c>
      <c r="Y59" s="36" t="str">
        <f aca="false">IF(AND(A59&lt;&gt;"",E59="Preinscrita"),ROW(),"")</f>
        <v/>
      </c>
    </row>
    <row r="60" customFormat="false" ht="15" hidden="false" customHeight="false" outlineLevel="0" collapsed="false">
      <c r="A60" s="16"/>
      <c r="B60" s="16"/>
      <c r="C60" s="32"/>
      <c r="D60" s="16"/>
      <c r="E60" s="16"/>
      <c r="F60" s="32"/>
      <c r="G60" s="16"/>
      <c r="H60" s="16"/>
      <c r="I60" s="16"/>
      <c r="J60" s="16"/>
      <c r="K60" s="16"/>
      <c r="L60" s="16" t="str">
        <f aca="false">IF(A60="","",IFERROR(INDEX(Alumnos!$B$2:$B$201,MATCH(A60,Alumnos!$A$2:$A$201,0)),"Estudiante no registrado"))</f>
        <v/>
      </c>
      <c r="M60" s="16" t="str">
        <f aca="false">IF(A60="","",IFERROR(INDEX(Grupos!$B$2:$B$50,MATCH(B60,Grupos!$A$2:$A$50,0)),"Grupo no existe"))</f>
        <v/>
      </c>
      <c r="N60" s="16" t="str">
        <f aca="false">IF(A60="","",COUNTIF(G60:K60,"No"))</f>
        <v/>
      </c>
      <c r="O60" s="16" t="str">
        <f aca="false">IF(A60="","",_xlfn.TEXTJOIN(", ",TRUE(),IF(G60="No","copia del documento",""),IF(H60="No","pago de inscripción y seguro",""),IF(I60="No","contrato",""),IF(J60="No","certificado de estudios",""),IF(K60="No","acuerdo de financiación","")))</f>
        <v/>
      </c>
      <c r="P60" s="16" t="n">
        <f aca="false">IF(OR(A60="",E60="Preinscrita"),0,COUNTIFS(Sesiones!$B$2:$B$401,B60,Sesiones!$C$2:$C$401,"&gt;="&amp;C60,Sesiones!$C$2:$C$401,"&lt;="&amp;IF(F60="",Panel!$C$4,MIN(F60,Panel!$C$4))))</f>
        <v>0</v>
      </c>
      <c r="Q60" s="16" t="str">
        <f aca="false">IF(A60="","",COUNTIFS(Asistencia!$B$2:$B$3001,A60,Asistencia!$D$2:$D$3001,B60,Asistencia!$C$2:$C$3001,"Sí",Asistencia!$E$2:$E$3001,"&gt;="&amp;C60,Asistencia!$E$2:$E$3001,"&lt;="&amp;IF(F60="",Panel!$C$4,MIN(F60,Panel!$C$4))))</f>
        <v/>
      </c>
      <c r="R60" s="16" t="str">
        <f aca="false">IF(A60="","",COUNTIFS(Asistencia!$B$2:$B$3001,A60,Asistencia!$D$2:$D$3001,B60,Asistencia!$C$2:$C$3001,"Justificada",Asistencia!$E$2:$E$3001,"&gt;="&amp;C60,Asistencia!$E$2:$E$3001,"&lt;="&amp;IF(F60="",Panel!$C$4,MIN(F60,Panel!$C$4))))</f>
        <v/>
      </c>
      <c r="S60" s="16" t="str">
        <f aca="false">IF(A60="","",COUNTIFS(Asistencia!$B$2:$B$3001,A60,Asistencia!$D$2:$D$3001,B60,Asistencia!$E$2:$E$3001,"&gt;="&amp;C60,Asistencia!$E$2:$E$3001,"&lt;="&amp;IF(F60="",Panel!$C$4,MIN(F60,Panel!$C$4))))</f>
        <v/>
      </c>
      <c r="T60" s="33" t="str">
        <f aca="false">IF(OR(A60="",P60=0),"",Q60/P60)</f>
        <v/>
      </c>
      <c r="U60" s="16" t="str">
        <f aca="false">IF(A60="","",IF(L60="Estudiante no registrado","Estudiante sin ficha",IF(M60="Grupo no existe","Grupo mal escrito",IF(AND(E60="Baja",F60=""),"Baja sin fecha",IF(AND(E60&lt;&gt;"Preinscrita",S60&lt;P60),IF(P60-S60=1,"Falta 1 registro de asistencia","Faltan "&amp;(P60-S60)&amp;" registros de asistencia"),IF(AND(E60="Activa",T60&lt;&gt;"",T60&lt;Panel!$C$5),"Asistencia por debajo del umbral",IF(AND(E60&lt;&gt;"Baja",N60&gt;0),"Documentación pendiente","")))))))</f>
        <v/>
      </c>
      <c r="V60" s="36" t="str">
        <f aca="false">IF(A60="","",A60&amp;"|"&amp;COUNTIF($A$2:A60,A60))</f>
        <v/>
      </c>
      <c r="W60" s="36" t="str">
        <f aca="false">IF(AND(A60&lt;&gt;"",E60&lt;&gt;"Baja",N60&gt;0),ROW(),"")</f>
        <v/>
      </c>
      <c r="X60" s="36" t="str">
        <f aca="false">IF(AND(A60&lt;&gt;"",E60="Activa",T60&lt;&gt;"",T60&lt;Panel!$C$5),ROW(),"")</f>
        <v/>
      </c>
      <c r="Y60" s="36" t="str">
        <f aca="false">IF(AND(A60&lt;&gt;"",E60="Preinscrita"),ROW(),"")</f>
        <v/>
      </c>
    </row>
    <row r="61" customFormat="false" ht="15" hidden="false" customHeight="false" outlineLevel="0" collapsed="false">
      <c r="A61" s="16"/>
      <c r="B61" s="16"/>
      <c r="C61" s="32"/>
      <c r="D61" s="16"/>
      <c r="E61" s="16"/>
      <c r="F61" s="32"/>
      <c r="G61" s="16"/>
      <c r="H61" s="16"/>
      <c r="I61" s="16"/>
      <c r="J61" s="16"/>
      <c r="K61" s="16"/>
      <c r="L61" s="16" t="str">
        <f aca="false">IF(A61="","",IFERROR(INDEX(Alumnos!$B$2:$B$201,MATCH(A61,Alumnos!$A$2:$A$201,0)),"Estudiante no registrado"))</f>
        <v/>
      </c>
      <c r="M61" s="16" t="str">
        <f aca="false">IF(A61="","",IFERROR(INDEX(Grupos!$B$2:$B$50,MATCH(B61,Grupos!$A$2:$A$50,0)),"Grupo no existe"))</f>
        <v/>
      </c>
      <c r="N61" s="16" t="str">
        <f aca="false">IF(A61="","",COUNTIF(G61:K61,"No"))</f>
        <v/>
      </c>
      <c r="O61" s="16" t="str">
        <f aca="false">IF(A61="","",_xlfn.TEXTJOIN(", ",TRUE(),IF(G61="No","copia del documento",""),IF(H61="No","pago de inscripción y seguro",""),IF(I61="No","contrato",""),IF(J61="No","certificado de estudios",""),IF(K61="No","acuerdo de financiación","")))</f>
        <v/>
      </c>
      <c r="P61" s="16" t="n">
        <f aca="false">IF(OR(A61="",E61="Preinscrita"),0,COUNTIFS(Sesiones!$B$2:$B$401,B61,Sesiones!$C$2:$C$401,"&gt;="&amp;C61,Sesiones!$C$2:$C$401,"&lt;="&amp;IF(F61="",Panel!$C$4,MIN(F61,Panel!$C$4))))</f>
        <v>0</v>
      </c>
      <c r="Q61" s="16" t="str">
        <f aca="false">IF(A61="","",COUNTIFS(Asistencia!$B$2:$B$3001,A61,Asistencia!$D$2:$D$3001,B61,Asistencia!$C$2:$C$3001,"Sí",Asistencia!$E$2:$E$3001,"&gt;="&amp;C61,Asistencia!$E$2:$E$3001,"&lt;="&amp;IF(F61="",Panel!$C$4,MIN(F61,Panel!$C$4))))</f>
        <v/>
      </c>
      <c r="R61" s="16" t="str">
        <f aca="false">IF(A61="","",COUNTIFS(Asistencia!$B$2:$B$3001,A61,Asistencia!$D$2:$D$3001,B61,Asistencia!$C$2:$C$3001,"Justificada",Asistencia!$E$2:$E$3001,"&gt;="&amp;C61,Asistencia!$E$2:$E$3001,"&lt;="&amp;IF(F61="",Panel!$C$4,MIN(F61,Panel!$C$4))))</f>
        <v/>
      </c>
      <c r="S61" s="16" t="str">
        <f aca="false">IF(A61="","",COUNTIFS(Asistencia!$B$2:$B$3001,A61,Asistencia!$D$2:$D$3001,B61,Asistencia!$E$2:$E$3001,"&gt;="&amp;C61,Asistencia!$E$2:$E$3001,"&lt;="&amp;IF(F61="",Panel!$C$4,MIN(F61,Panel!$C$4))))</f>
        <v/>
      </c>
      <c r="T61" s="33" t="str">
        <f aca="false">IF(OR(A61="",P61=0),"",Q61/P61)</f>
        <v/>
      </c>
      <c r="U61" s="16" t="str">
        <f aca="false">IF(A61="","",IF(L61="Estudiante no registrado","Estudiante sin ficha",IF(M61="Grupo no existe","Grupo mal escrito",IF(AND(E61="Baja",F61=""),"Baja sin fecha",IF(AND(E61&lt;&gt;"Preinscrita",S61&lt;P61),IF(P61-S61=1,"Falta 1 registro de asistencia","Faltan "&amp;(P61-S61)&amp;" registros de asistencia"),IF(AND(E61="Activa",T61&lt;&gt;"",T61&lt;Panel!$C$5),"Asistencia por debajo del umbral",IF(AND(E61&lt;&gt;"Baja",N61&gt;0),"Documentación pendiente","")))))))</f>
        <v/>
      </c>
      <c r="V61" s="36" t="str">
        <f aca="false">IF(A61="","",A61&amp;"|"&amp;COUNTIF($A$2:A61,A61))</f>
        <v/>
      </c>
      <c r="W61" s="36" t="str">
        <f aca="false">IF(AND(A61&lt;&gt;"",E61&lt;&gt;"Baja",N61&gt;0),ROW(),"")</f>
        <v/>
      </c>
      <c r="X61" s="36" t="str">
        <f aca="false">IF(AND(A61&lt;&gt;"",E61="Activa",T61&lt;&gt;"",T61&lt;Panel!$C$5),ROW(),"")</f>
        <v/>
      </c>
      <c r="Y61" s="36" t="str">
        <f aca="false">IF(AND(A61&lt;&gt;"",E61="Preinscrita"),ROW(),"")</f>
        <v/>
      </c>
    </row>
    <row r="62" customFormat="false" ht="15" hidden="false" customHeight="false" outlineLevel="0" collapsed="false">
      <c r="A62" s="16"/>
      <c r="B62" s="16"/>
      <c r="C62" s="32"/>
      <c r="D62" s="16"/>
      <c r="E62" s="16"/>
      <c r="F62" s="32"/>
      <c r="G62" s="16"/>
      <c r="H62" s="16"/>
      <c r="I62" s="16"/>
      <c r="J62" s="16"/>
      <c r="K62" s="16"/>
      <c r="L62" s="16" t="str">
        <f aca="false">IF(A62="","",IFERROR(INDEX(Alumnos!$B$2:$B$201,MATCH(A62,Alumnos!$A$2:$A$201,0)),"Estudiante no registrado"))</f>
        <v/>
      </c>
      <c r="M62" s="16" t="str">
        <f aca="false">IF(A62="","",IFERROR(INDEX(Grupos!$B$2:$B$50,MATCH(B62,Grupos!$A$2:$A$50,0)),"Grupo no existe"))</f>
        <v/>
      </c>
      <c r="N62" s="16" t="str">
        <f aca="false">IF(A62="","",COUNTIF(G62:K62,"No"))</f>
        <v/>
      </c>
      <c r="O62" s="16" t="str">
        <f aca="false">IF(A62="","",_xlfn.TEXTJOIN(", ",TRUE(),IF(G62="No","copia del documento",""),IF(H62="No","pago de inscripción y seguro",""),IF(I62="No","contrato",""),IF(J62="No","certificado de estudios",""),IF(K62="No","acuerdo de financiación","")))</f>
        <v/>
      </c>
      <c r="P62" s="16" t="n">
        <f aca="false">IF(OR(A62="",E62="Preinscrita"),0,COUNTIFS(Sesiones!$B$2:$B$401,B62,Sesiones!$C$2:$C$401,"&gt;="&amp;C62,Sesiones!$C$2:$C$401,"&lt;="&amp;IF(F62="",Panel!$C$4,MIN(F62,Panel!$C$4))))</f>
        <v>0</v>
      </c>
      <c r="Q62" s="16" t="str">
        <f aca="false">IF(A62="","",COUNTIFS(Asistencia!$B$2:$B$3001,A62,Asistencia!$D$2:$D$3001,B62,Asistencia!$C$2:$C$3001,"Sí",Asistencia!$E$2:$E$3001,"&gt;="&amp;C62,Asistencia!$E$2:$E$3001,"&lt;="&amp;IF(F62="",Panel!$C$4,MIN(F62,Panel!$C$4))))</f>
        <v/>
      </c>
      <c r="R62" s="16" t="str">
        <f aca="false">IF(A62="","",COUNTIFS(Asistencia!$B$2:$B$3001,A62,Asistencia!$D$2:$D$3001,B62,Asistencia!$C$2:$C$3001,"Justificada",Asistencia!$E$2:$E$3001,"&gt;="&amp;C62,Asistencia!$E$2:$E$3001,"&lt;="&amp;IF(F62="",Panel!$C$4,MIN(F62,Panel!$C$4))))</f>
        <v/>
      </c>
      <c r="S62" s="16" t="str">
        <f aca="false">IF(A62="","",COUNTIFS(Asistencia!$B$2:$B$3001,A62,Asistencia!$D$2:$D$3001,B62,Asistencia!$E$2:$E$3001,"&gt;="&amp;C62,Asistencia!$E$2:$E$3001,"&lt;="&amp;IF(F62="",Panel!$C$4,MIN(F62,Panel!$C$4))))</f>
        <v/>
      </c>
      <c r="T62" s="33" t="str">
        <f aca="false">IF(OR(A62="",P62=0),"",Q62/P62)</f>
        <v/>
      </c>
      <c r="U62" s="16" t="str">
        <f aca="false">IF(A62="","",IF(L62="Estudiante no registrado","Estudiante sin ficha",IF(M62="Grupo no existe","Grupo mal escrito",IF(AND(E62="Baja",F62=""),"Baja sin fecha",IF(AND(E62&lt;&gt;"Preinscrita",S62&lt;P62),IF(P62-S62=1,"Falta 1 registro de asistencia","Faltan "&amp;(P62-S62)&amp;" registros de asistencia"),IF(AND(E62="Activa",T62&lt;&gt;"",T62&lt;Panel!$C$5),"Asistencia por debajo del umbral",IF(AND(E62&lt;&gt;"Baja",N62&gt;0),"Documentación pendiente","")))))))</f>
        <v/>
      </c>
      <c r="V62" s="36" t="str">
        <f aca="false">IF(A62="","",A62&amp;"|"&amp;COUNTIF($A$2:A62,A62))</f>
        <v/>
      </c>
      <c r="W62" s="36" t="str">
        <f aca="false">IF(AND(A62&lt;&gt;"",E62&lt;&gt;"Baja",N62&gt;0),ROW(),"")</f>
        <v/>
      </c>
      <c r="X62" s="36" t="str">
        <f aca="false">IF(AND(A62&lt;&gt;"",E62="Activa",T62&lt;&gt;"",T62&lt;Panel!$C$5),ROW(),"")</f>
        <v/>
      </c>
      <c r="Y62" s="36" t="str">
        <f aca="false">IF(AND(A62&lt;&gt;"",E62="Preinscrita"),ROW(),"")</f>
        <v/>
      </c>
    </row>
    <row r="63" customFormat="false" ht="15" hidden="false" customHeight="false" outlineLevel="0" collapsed="false">
      <c r="A63" s="16"/>
      <c r="B63" s="16"/>
      <c r="C63" s="32"/>
      <c r="D63" s="16"/>
      <c r="E63" s="16"/>
      <c r="F63" s="32"/>
      <c r="G63" s="16"/>
      <c r="H63" s="16"/>
      <c r="I63" s="16"/>
      <c r="J63" s="16"/>
      <c r="K63" s="16"/>
      <c r="L63" s="16" t="str">
        <f aca="false">IF(A63="","",IFERROR(INDEX(Alumnos!$B$2:$B$201,MATCH(A63,Alumnos!$A$2:$A$201,0)),"Estudiante no registrado"))</f>
        <v/>
      </c>
      <c r="M63" s="16" t="str">
        <f aca="false">IF(A63="","",IFERROR(INDEX(Grupos!$B$2:$B$50,MATCH(B63,Grupos!$A$2:$A$50,0)),"Grupo no existe"))</f>
        <v/>
      </c>
      <c r="N63" s="16" t="str">
        <f aca="false">IF(A63="","",COUNTIF(G63:K63,"No"))</f>
        <v/>
      </c>
      <c r="O63" s="16" t="str">
        <f aca="false">IF(A63="","",_xlfn.TEXTJOIN(", ",TRUE(),IF(G63="No","copia del documento",""),IF(H63="No","pago de inscripción y seguro",""),IF(I63="No","contrato",""),IF(J63="No","certificado de estudios",""),IF(K63="No","acuerdo de financiación","")))</f>
        <v/>
      </c>
      <c r="P63" s="16" t="n">
        <f aca="false">IF(OR(A63="",E63="Preinscrita"),0,COUNTIFS(Sesiones!$B$2:$B$401,B63,Sesiones!$C$2:$C$401,"&gt;="&amp;C63,Sesiones!$C$2:$C$401,"&lt;="&amp;IF(F63="",Panel!$C$4,MIN(F63,Panel!$C$4))))</f>
        <v>0</v>
      </c>
      <c r="Q63" s="16" t="str">
        <f aca="false">IF(A63="","",COUNTIFS(Asistencia!$B$2:$B$3001,A63,Asistencia!$D$2:$D$3001,B63,Asistencia!$C$2:$C$3001,"Sí",Asistencia!$E$2:$E$3001,"&gt;="&amp;C63,Asistencia!$E$2:$E$3001,"&lt;="&amp;IF(F63="",Panel!$C$4,MIN(F63,Panel!$C$4))))</f>
        <v/>
      </c>
      <c r="R63" s="16" t="str">
        <f aca="false">IF(A63="","",COUNTIFS(Asistencia!$B$2:$B$3001,A63,Asistencia!$D$2:$D$3001,B63,Asistencia!$C$2:$C$3001,"Justificada",Asistencia!$E$2:$E$3001,"&gt;="&amp;C63,Asistencia!$E$2:$E$3001,"&lt;="&amp;IF(F63="",Panel!$C$4,MIN(F63,Panel!$C$4))))</f>
        <v/>
      </c>
      <c r="S63" s="16" t="str">
        <f aca="false">IF(A63="","",COUNTIFS(Asistencia!$B$2:$B$3001,A63,Asistencia!$D$2:$D$3001,B63,Asistencia!$E$2:$E$3001,"&gt;="&amp;C63,Asistencia!$E$2:$E$3001,"&lt;="&amp;IF(F63="",Panel!$C$4,MIN(F63,Panel!$C$4))))</f>
        <v/>
      </c>
      <c r="T63" s="33" t="str">
        <f aca="false">IF(OR(A63="",P63=0),"",Q63/P63)</f>
        <v/>
      </c>
      <c r="U63" s="16" t="str">
        <f aca="false">IF(A63="","",IF(L63="Estudiante no registrado","Estudiante sin ficha",IF(M63="Grupo no existe","Grupo mal escrito",IF(AND(E63="Baja",F63=""),"Baja sin fecha",IF(AND(E63&lt;&gt;"Preinscrita",S63&lt;P63),IF(P63-S63=1,"Falta 1 registro de asistencia","Faltan "&amp;(P63-S63)&amp;" registros de asistencia"),IF(AND(E63="Activa",T63&lt;&gt;"",T63&lt;Panel!$C$5),"Asistencia por debajo del umbral",IF(AND(E63&lt;&gt;"Baja",N63&gt;0),"Documentación pendiente","")))))))</f>
        <v/>
      </c>
      <c r="V63" s="36" t="str">
        <f aca="false">IF(A63="","",A63&amp;"|"&amp;COUNTIF($A$2:A63,A63))</f>
        <v/>
      </c>
      <c r="W63" s="36" t="str">
        <f aca="false">IF(AND(A63&lt;&gt;"",E63&lt;&gt;"Baja",N63&gt;0),ROW(),"")</f>
        <v/>
      </c>
      <c r="X63" s="36" t="str">
        <f aca="false">IF(AND(A63&lt;&gt;"",E63="Activa",T63&lt;&gt;"",T63&lt;Panel!$C$5),ROW(),"")</f>
        <v/>
      </c>
      <c r="Y63" s="36" t="str">
        <f aca="false">IF(AND(A63&lt;&gt;"",E63="Preinscrita"),ROW(),"")</f>
        <v/>
      </c>
    </row>
    <row r="64" customFormat="false" ht="15" hidden="false" customHeight="false" outlineLevel="0" collapsed="false">
      <c r="A64" s="16"/>
      <c r="B64" s="16"/>
      <c r="C64" s="32"/>
      <c r="D64" s="16"/>
      <c r="E64" s="16"/>
      <c r="F64" s="32"/>
      <c r="G64" s="16"/>
      <c r="H64" s="16"/>
      <c r="I64" s="16"/>
      <c r="J64" s="16"/>
      <c r="K64" s="16"/>
      <c r="L64" s="16" t="str">
        <f aca="false">IF(A64="","",IFERROR(INDEX(Alumnos!$B$2:$B$201,MATCH(A64,Alumnos!$A$2:$A$201,0)),"Estudiante no registrado"))</f>
        <v/>
      </c>
      <c r="M64" s="16" t="str">
        <f aca="false">IF(A64="","",IFERROR(INDEX(Grupos!$B$2:$B$50,MATCH(B64,Grupos!$A$2:$A$50,0)),"Grupo no existe"))</f>
        <v/>
      </c>
      <c r="N64" s="16" t="str">
        <f aca="false">IF(A64="","",COUNTIF(G64:K64,"No"))</f>
        <v/>
      </c>
      <c r="O64" s="16" t="str">
        <f aca="false">IF(A64="","",_xlfn.TEXTJOIN(", ",TRUE(),IF(G64="No","copia del documento",""),IF(H64="No","pago de inscripción y seguro",""),IF(I64="No","contrato",""),IF(J64="No","certificado de estudios",""),IF(K64="No","acuerdo de financiación","")))</f>
        <v/>
      </c>
      <c r="P64" s="16" t="n">
        <f aca="false">IF(OR(A64="",E64="Preinscrita"),0,COUNTIFS(Sesiones!$B$2:$B$401,B64,Sesiones!$C$2:$C$401,"&gt;="&amp;C64,Sesiones!$C$2:$C$401,"&lt;="&amp;IF(F64="",Panel!$C$4,MIN(F64,Panel!$C$4))))</f>
        <v>0</v>
      </c>
      <c r="Q64" s="16" t="str">
        <f aca="false">IF(A64="","",COUNTIFS(Asistencia!$B$2:$B$3001,A64,Asistencia!$D$2:$D$3001,B64,Asistencia!$C$2:$C$3001,"Sí",Asistencia!$E$2:$E$3001,"&gt;="&amp;C64,Asistencia!$E$2:$E$3001,"&lt;="&amp;IF(F64="",Panel!$C$4,MIN(F64,Panel!$C$4))))</f>
        <v/>
      </c>
      <c r="R64" s="16" t="str">
        <f aca="false">IF(A64="","",COUNTIFS(Asistencia!$B$2:$B$3001,A64,Asistencia!$D$2:$D$3001,B64,Asistencia!$C$2:$C$3001,"Justificada",Asistencia!$E$2:$E$3001,"&gt;="&amp;C64,Asistencia!$E$2:$E$3001,"&lt;="&amp;IF(F64="",Panel!$C$4,MIN(F64,Panel!$C$4))))</f>
        <v/>
      </c>
      <c r="S64" s="16" t="str">
        <f aca="false">IF(A64="","",COUNTIFS(Asistencia!$B$2:$B$3001,A64,Asistencia!$D$2:$D$3001,B64,Asistencia!$E$2:$E$3001,"&gt;="&amp;C64,Asistencia!$E$2:$E$3001,"&lt;="&amp;IF(F64="",Panel!$C$4,MIN(F64,Panel!$C$4))))</f>
        <v/>
      </c>
      <c r="T64" s="33" t="str">
        <f aca="false">IF(OR(A64="",P64=0),"",Q64/P64)</f>
        <v/>
      </c>
      <c r="U64" s="16" t="str">
        <f aca="false">IF(A64="","",IF(L64="Estudiante no registrado","Estudiante sin ficha",IF(M64="Grupo no existe","Grupo mal escrito",IF(AND(E64="Baja",F64=""),"Baja sin fecha",IF(AND(E64&lt;&gt;"Preinscrita",S64&lt;P64),IF(P64-S64=1,"Falta 1 registro de asistencia","Faltan "&amp;(P64-S64)&amp;" registros de asistencia"),IF(AND(E64="Activa",T64&lt;&gt;"",T64&lt;Panel!$C$5),"Asistencia por debajo del umbral",IF(AND(E64&lt;&gt;"Baja",N64&gt;0),"Documentación pendiente","")))))))</f>
        <v/>
      </c>
      <c r="V64" s="36" t="str">
        <f aca="false">IF(A64="","",A64&amp;"|"&amp;COUNTIF($A$2:A64,A64))</f>
        <v/>
      </c>
      <c r="W64" s="36" t="str">
        <f aca="false">IF(AND(A64&lt;&gt;"",E64&lt;&gt;"Baja",N64&gt;0),ROW(),"")</f>
        <v/>
      </c>
      <c r="X64" s="36" t="str">
        <f aca="false">IF(AND(A64&lt;&gt;"",E64="Activa",T64&lt;&gt;"",T64&lt;Panel!$C$5),ROW(),"")</f>
        <v/>
      </c>
      <c r="Y64" s="36" t="str">
        <f aca="false">IF(AND(A64&lt;&gt;"",E64="Preinscrita"),ROW(),"")</f>
        <v/>
      </c>
    </row>
    <row r="65" customFormat="false" ht="15" hidden="false" customHeight="false" outlineLevel="0" collapsed="false">
      <c r="A65" s="16"/>
      <c r="B65" s="16"/>
      <c r="C65" s="32"/>
      <c r="D65" s="16"/>
      <c r="E65" s="16"/>
      <c r="F65" s="32"/>
      <c r="G65" s="16"/>
      <c r="H65" s="16"/>
      <c r="I65" s="16"/>
      <c r="J65" s="16"/>
      <c r="K65" s="16"/>
      <c r="L65" s="16" t="str">
        <f aca="false">IF(A65="","",IFERROR(INDEX(Alumnos!$B$2:$B$201,MATCH(A65,Alumnos!$A$2:$A$201,0)),"Estudiante no registrado"))</f>
        <v/>
      </c>
      <c r="M65" s="16" t="str">
        <f aca="false">IF(A65="","",IFERROR(INDEX(Grupos!$B$2:$B$50,MATCH(B65,Grupos!$A$2:$A$50,0)),"Grupo no existe"))</f>
        <v/>
      </c>
      <c r="N65" s="16" t="str">
        <f aca="false">IF(A65="","",COUNTIF(G65:K65,"No"))</f>
        <v/>
      </c>
      <c r="O65" s="16" t="str">
        <f aca="false">IF(A65="","",_xlfn.TEXTJOIN(", ",TRUE(),IF(G65="No","copia del documento",""),IF(H65="No","pago de inscripción y seguro",""),IF(I65="No","contrato",""),IF(J65="No","certificado de estudios",""),IF(K65="No","acuerdo de financiación","")))</f>
        <v/>
      </c>
      <c r="P65" s="16" t="n">
        <f aca="false">IF(OR(A65="",E65="Preinscrita"),0,COUNTIFS(Sesiones!$B$2:$B$401,B65,Sesiones!$C$2:$C$401,"&gt;="&amp;C65,Sesiones!$C$2:$C$401,"&lt;="&amp;IF(F65="",Panel!$C$4,MIN(F65,Panel!$C$4))))</f>
        <v>0</v>
      </c>
      <c r="Q65" s="16" t="str">
        <f aca="false">IF(A65="","",COUNTIFS(Asistencia!$B$2:$B$3001,A65,Asistencia!$D$2:$D$3001,B65,Asistencia!$C$2:$C$3001,"Sí",Asistencia!$E$2:$E$3001,"&gt;="&amp;C65,Asistencia!$E$2:$E$3001,"&lt;="&amp;IF(F65="",Panel!$C$4,MIN(F65,Panel!$C$4))))</f>
        <v/>
      </c>
      <c r="R65" s="16" t="str">
        <f aca="false">IF(A65="","",COUNTIFS(Asistencia!$B$2:$B$3001,A65,Asistencia!$D$2:$D$3001,B65,Asistencia!$C$2:$C$3001,"Justificada",Asistencia!$E$2:$E$3001,"&gt;="&amp;C65,Asistencia!$E$2:$E$3001,"&lt;="&amp;IF(F65="",Panel!$C$4,MIN(F65,Panel!$C$4))))</f>
        <v/>
      </c>
      <c r="S65" s="16" t="str">
        <f aca="false">IF(A65="","",COUNTIFS(Asistencia!$B$2:$B$3001,A65,Asistencia!$D$2:$D$3001,B65,Asistencia!$E$2:$E$3001,"&gt;="&amp;C65,Asistencia!$E$2:$E$3001,"&lt;="&amp;IF(F65="",Panel!$C$4,MIN(F65,Panel!$C$4))))</f>
        <v/>
      </c>
      <c r="T65" s="33" t="str">
        <f aca="false">IF(OR(A65="",P65=0),"",Q65/P65)</f>
        <v/>
      </c>
      <c r="U65" s="16" t="str">
        <f aca="false">IF(A65="","",IF(L65="Estudiante no registrado","Estudiante sin ficha",IF(M65="Grupo no existe","Grupo mal escrito",IF(AND(E65="Baja",F65=""),"Baja sin fecha",IF(AND(E65&lt;&gt;"Preinscrita",S65&lt;P65),IF(P65-S65=1,"Falta 1 registro de asistencia","Faltan "&amp;(P65-S65)&amp;" registros de asistencia"),IF(AND(E65="Activa",T65&lt;&gt;"",T65&lt;Panel!$C$5),"Asistencia por debajo del umbral",IF(AND(E65&lt;&gt;"Baja",N65&gt;0),"Documentación pendiente","")))))))</f>
        <v/>
      </c>
      <c r="V65" s="36" t="str">
        <f aca="false">IF(A65="","",A65&amp;"|"&amp;COUNTIF($A$2:A65,A65))</f>
        <v/>
      </c>
      <c r="W65" s="36" t="str">
        <f aca="false">IF(AND(A65&lt;&gt;"",E65&lt;&gt;"Baja",N65&gt;0),ROW(),"")</f>
        <v/>
      </c>
      <c r="X65" s="36" t="str">
        <f aca="false">IF(AND(A65&lt;&gt;"",E65="Activa",T65&lt;&gt;"",T65&lt;Panel!$C$5),ROW(),"")</f>
        <v/>
      </c>
      <c r="Y65" s="36" t="str">
        <f aca="false">IF(AND(A65&lt;&gt;"",E65="Preinscrita"),ROW(),"")</f>
        <v/>
      </c>
    </row>
    <row r="66" customFormat="false" ht="15" hidden="false" customHeight="false" outlineLevel="0" collapsed="false">
      <c r="A66" s="16"/>
      <c r="B66" s="16"/>
      <c r="C66" s="32"/>
      <c r="D66" s="16"/>
      <c r="E66" s="16"/>
      <c r="F66" s="32"/>
      <c r="G66" s="16"/>
      <c r="H66" s="16"/>
      <c r="I66" s="16"/>
      <c r="J66" s="16"/>
      <c r="K66" s="16"/>
      <c r="L66" s="16" t="str">
        <f aca="false">IF(A66="","",IFERROR(INDEX(Alumnos!$B$2:$B$201,MATCH(A66,Alumnos!$A$2:$A$201,0)),"Estudiante no registrado"))</f>
        <v/>
      </c>
      <c r="M66" s="16" t="str">
        <f aca="false">IF(A66="","",IFERROR(INDEX(Grupos!$B$2:$B$50,MATCH(B66,Grupos!$A$2:$A$50,0)),"Grupo no existe"))</f>
        <v/>
      </c>
      <c r="N66" s="16" t="str">
        <f aca="false">IF(A66="","",COUNTIF(G66:K66,"No"))</f>
        <v/>
      </c>
      <c r="O66" s="16" t="str">
        <f aca="false">IF(A66="","",_xlfn.TEXTJOIN(", ",TRUE(),IF(G66="No","copia del documento",""),IF(H66="No","pago de inscripción y seguro",""),IF(I66="No","contrato",""),IF(J66="No","certificado de estudios",""),IF(K66="No","acuerdo de financiación","")))</f>
        <v/>
      </c>
      <c r="P66" s="16" t="n">
        <f aca="false">IF(OR(A66="",E66="Preinscrita"),0,COUNTIFS(Sesiones!$B$2:$B$401,B66,Sesiones!$C$2:$C$401,"&gt;="&amp;C66,Sesiones!$C$2:$C$401,"&lt;="&amp;IF(F66="",Panel!$C$4,MIN(F66,Panel!$C$4))))</f>
        <v>0</v>
      </c>
      <c r="Q66" s="16" t="str">
        <f aca="false">IF(A66="","",COUNTIFS(Asistencia!$B$2:$B$3001,A66,Asistencia!$D$2:$D$3001,B66,Asistencia!$C$2:$C$3001,"Sí",Asistencia!$E$2:$E$3001,"&gt;="&amp;C66,Asistencia!$E$2:$E$3001,"&lt;="&amp;IF(F66="",Panel!$C$4,MIN(F66,Panel!$C$4))))</f>
        <v/>
      </c>
      <c r="R66" s="16" t="str">
        <f aca="false">IF(A66="","",COUNTIFS(Asistencia!$B$2:$B$3001,A66,Asistencia!$D$2:$D$3001,B66,Asistencia!$C$2:$C$3001,"Justificada",Asistencia!$E$2:$E$3001,"&gt;="&amp;C66,Asistencia!$E$2:$E$3001,"&lt;="&amp;IF(F66="",Panel!$C$4,MIN(F66,Panel!$C$4))))</f>
        <v/>
      </c>
      <c r="S66" s="16" t="str">
        <f aca="false">IF(A66="","",COUNTIFS(Asistencia!$B$2:$B$3001,A66,Asistencia!$D$2:$D$3001,B66,Asistencia!$E$2:$E$3001,"&gt;="&amp;C66,Asistencia!$E$2:$E$3001,"&lt;="&amp;IF(F66="",Panel!$C$4,MIN(F66,Panel!$C$4))))</f>
        <v/>
      </c>
      <c r="T66" s="33" t="str">
        <f aca="false">IF(OR(A66="",P66=0),"",Q66/P66)</f>
        <v/>
      </c>
      <c r="U66" s="16" t="str">
        <f aca="false">IF(A66="","",IF(L66="Estudiante no registrado","Estudiante sin ficha",IF(M66="Grupo no existe","Grupo mal escrito",IF(AND(E66="Baja",F66=""),"Baja sin fecha",IF(AND(E66&lt;&gt;"Preinscrita",S66&lt;P66),IF(P66-S66=1,"Falta 1 registro de asistencia","Faltan "&amp;(P66-S66)&amp;" registros de asistencia"),IF(AND(E66="Activa",T66&lt;&gt;"",T66&lt;Panel!$C$5),"Asistencia por debajo del umbral",IF(AND(E66&lt;&gt;"Baja",N66&gt;0),"Documentación pendiente","")))))))</f>
        <v/>
      </c>
      <c r="V66" s="36" t="str">
        <f aca="false">IF(A66="","",A66&amp;"|"&amp;COUNTIF($A$2:A66,A66))</f>
        <v/>
      </c>
      <c r="W66" s="36" t="str">
        <f aca="false">IF(AND(A66&lt;&gt;"",E66&lt;&gt;"Baja",N66&gt;0),ROW(),"")</f>
        <v/>
      </c>
      <c r="X66" s="36" t="str">
        <f aca="false">IF(AND(A66&lt;&gt;"",E66="Activa",T66&lt;&gt;"",T66&lt;Panel!$C$5),ROW(),"")</f>
        <v/>
      </c>
      <c r="Y66" s="36" t="str">
        <f aca="false">IF(AND(A66&lt;&gt;"",E66="Preinscrita"),ROW(),"")</f>
        <v/>
      </c>
    </row>
    <row r="67" customFormat="false" ht="15" hidden="false" customHeight="false" outlineLevel="0" collapsed="false">
      <c r="A67" s="16"/>
      <c r="B67" s="16"/>
      <c r="C67" s="32"/>
      <c r="D67" s="16"/>
      <c r="E67" s="16"/>
      <c r="F67" s="32"/>
      <c r="G67" s="16"/>
      <c r="H67" s="16"/>
      <c r="I67" s="16"/>
      <c r="J67" s="16"/>
      <c r="K67" s="16"/>
      <c r="L67" s="16" t="str">
        <f aca="false">IF(A67="","",IFERROR(INDEX(Alumnos!$B$2:$B$201,MATCH(A67,Alumnos!$A$2:$A$201,0)),"Estudiante no registrado"))</f>
        <v/>
      </c>
      <c r="M67" s="16" t="str">
        <f aca="false">IF(A67="","",IFERROR(INDEX(Grupos!$B$2:$B$50,MATCH(B67,Grupos!$A$2:$A$50,0)),"Grupo no existe"))</f>
        <v/>
      </c>
      <c r="N67" s="16" t="str">
        <f aca="false">IF(A67="","",COUNTIF(G67:K67,"No"))</f>
        <v/>
      </c>
      <c r="O67" s="16" t="str">
        <f aca="false">IF(A67="","",_xlfn.TEXTJOIN(", ",TRUE(),IF(G67="No","copia del documento",""),IF(H67="No","pago de inscripción y seguro",""),IF(I67="No","contrato",""),IF(J67="No","certificado de estudios",""),IF(K67="No","acuerdo de financiación","")))</f>
        <v/>
      </c>
      <c r="P67" s="16" t="n">
        <f aca="false">IF(OR(A67="",E67="Preinscrita"),0,COUNTIFS(Sesiones!$B$2:$B$401,B67,Sesiones!$C$2:$C$401,"&gt;="&amp;C67,Sesiones!$C$2:$C$401,"&lt;="&amp;IF(F67="",Panel!$C$4,MIN(F67,Panel!$C$4))))</f>
        <v>0</v>
      </c>
      <c r="Q67" s="16" t="str">
        <f aca="false">IF(A67="","",COUNTIFS(Asistencia!$B$2:$B$3001,A67,Asistencia!$D$2:$D$3001,B67,Asistencia!$C$2:$C$3001,"Sí",Asistencia!$E$2:$E$3001,"&gt;="&amp;C67,Asistencia!$E$2:$E$3001,"&lt;="&amp;IF(F67="",Panel!$C$4,MIN(F67,Panel!$C$4))))</f>
        <v/>
      </c>
      <c r="R67" s="16" t="str">
        <f aca="false">IF(A67="","",COUNTIFS(Asistencia!$B$2:$B$3001,A67,Asistencia!$D$2:$D$3001,B67,Asistencia!$C$2:$C$3001,"Justificada",Asistencia!$E$2:$E$3001,"&gt;="&amp;C67,Asistencia!$E$2:$E$3001,"&lt;="&amp;IF(F67="",Panel!$C$4,MIN(F67,Panel!$C$4))))</f>
        <v/>
      </c>
      <c r="S67" s="16" t="str">
        <f aca="false">IF(A67="","",COUNTIFS(Asistencia!$B$2:$B$3001,A67,Asistencia!$D$2:$D$3001,B67,Asistencia!$E$2:$E$3001,"&gt;="&amp;C67,Asistencia!$E$2:$E$3001,"&lt;="&amp;IF(F67="",Panel!$C$4,MIN(F67,Panel!$C$4))))</f>
        <v/>
      </c>
      <c r="T67" s="33" t="str">
        <f aca="false">IF(OR(A67="",P67=0),"",Q67/P67)</f>
        <v/>
      </c>
      <c r="U67" s="16" t="str">
        <f aca="false">IF(A67="","",IF(L67="Estudiante no registrado","Estudiante sin ficha",IF(M67="Grupo no existe","Grupo mal escrito",IF(AND(E67="Baja",F67=""),"Baja sin fecha",IF(AND(E67&lt;&gt;"Preinscrita",S67&lt;P67),IF(P67-S67=1,"Falta 1 registro de asistencia","Faltan "&amp;(P67-S67)&amp;" registros de asistencia"),IF(AND(E67="Activa",T67&lt;&gt;"",T67&lt;Panel!$C$5),"Asistencia por debajo del umbral",IF(AND(E67&lt;&gt;"Baja",N67&gt;0),"Documentación pendiente","")))))))</f>
        <v/>
      </c>
      <c r="V67" s="36" t="str">
        <f aca="false">IF(A67="","",A67&amp;"|"&amp;COUNTIF($A$2:A67,A67))</f>
        <v/>
      </c>
      <c r="W67" s="36" t="str">
        <f aca="false">IF(AND(A67&lt;&gt;"",E67&lt;&gt;"Baja",N67&gt;0),ROW(),"")</f>
        <v/>
      </c>
      <c r="X67" s="36" t="str">
        <f aca="false">IF(AND(A67&lt;&gt;"",E67="Activa",T67&lt;&gt;"",T67&lt;Panel!$C$5),ROW(),"")</f>
        <v/>
      </c>
      <c r="Y67" s="36" t="str">
        <f aca="false">IF(AND(A67&lt;&gt;"",E67="Preinscrita"),ROW(),"")</f>
        <v/>
      </c>
    </row>
    <row r="68" customFormat="false" ht="15" hidden="false" customHeight="false" outlineLevel="0" collapsed="false">
      <c r="A68" s="16"/>
      <c r="B68" s="16"/>
      <c r="C68" s="32"/>
      <c r="D68" s="16"/>
      <c r="E68" s="16"/>
      <c r="F68" s="32"/>
      <c r="G68" s="16"/>
      <c r="H68" s="16"/>
      <c r="I68" s="16"/>
      <c r="J68" s="16"/>
      <c r="K68" s="16"/>
      <c r="L68" s="16" t="str">
        <f aca="false">IF(A68="","",IFERROR(INDEX(Alumnos!$B$2:$B$201,MATCH(A68,Alumnos!$A$2:$A$201,0)),"Estudiante no registrado"))</f>
        <v/>
      </c>
      <c r="M68" s="16" t="str">
        <f aca="false">IF(A68="","",IFERROR(INDEX(Grupos!$B$2:$B$50,MATCH(B68,Grupos!$A$2:$A$50,0)),"Grupo no existe"))</f>
        <v/>
      </c>
      <c r="N68" s="16" t="str">
        <f aca="false">IF(A68="","",COUNTIF(G68:K68,"No"))</f>
        <v/>
      </c>
      <c r="O68" s="16" t="str">
        <f aca="false">IF(A68="","",_xlfn.TEXTJOIN(", ",TRUE(),IF(G68="No","copia del documento",""),IF(H68="No","pago de inscripción y seguro",""),IF(I68="No","contrato",""),IF(J68="No","certificado de estudios",""),IF(K68="No","acuerdo de financiación","")))</f>
        <v/>
      </c>
      <c r="P68" s="16" t="n">
        <f aca="false">IF(OR(A68="",E68="Preinscrita"),0,COUNTIFS(Sesiones!$B$2:$B$401,B68,Sesiones!$C$2:$C$401,"&gt;="&amp;C68,Sesiones!$C$2:$C$401,"&lt;="&amp;IF(F68="",Panel!$C$4,MIN(F68,Panel!$C$4))))</f>
        <v>0</v>
      </c>
      <c r="Q68" s="16" t="str">
        <f aca="false">IF(A68="","",COUNTIFS(Asistencia!$B$2:$B$3001,A68,Asistencia!$D$2:$D$3001,B68,Asistencia!$C$2:$C$3001,"Sí",Asistencia!$E$2:$E$3001,"&gt;="&amp;C68,Asistencia!$E$2:$E$3001,"&lt;="&amp;IF(F68="",Panel!$C$4,MIN(F68,Panel!$C$4))))</f>
        <v/>
      </c>
      <c r="R68" s="16" t="str">
        <f aca="false">IF(A68="","",COUNTIFS(Asistencia!$B$2:$B$3001,A68,Asistencia!$D$2:$D$3001,B68,Asistencia!$C$2:$C$3001,"Justificada",Asistencia!$E$2:$E$3001,"&gt;="&amp;C68,Asistencia!$E$2:$E$3001,"&lt;="&amp;IF(F68="",Panel!$C$4,MIN(F68,Panel!$C$4))))</f>
        <v/>
      </c>
      <c r="S68" s="16" t="str">
        <f aca="false">IF(A68="","",COUNTIFS(Asistencia!$B$2:$B$3001,A68,Asistencia!$D$2:$D$3001,B68,Asistencia!$E$2:$E$3001,"&gt;="&amp;C68,Asistencia!$E$2:$E$3001,"&lt;="&amp;IF(F68="",Panel!$C$4,MIN(F68,Panel!$C$4))))</f>
        <v/>
      </c>
      <c r="T68" s="33" t="str">
        <f aca="false">IF(OR(A68="",P68=0),"",Q68/P68)</f>
        <v/>
      </c>
      <c r="U68" s="16" t="str">
        <f aca="false">IF(A68="","",IF(L68="Estudiante no registrado","Estudiante sin ficha",IF(M68="Grupo no existe","Grupo mal escrito",IF(AND(E68="Baja",F68=""),"Baja sin fecha",IF(AND(E68&lt;&gt;"Preinscrita",S68&lt;P68),IF(P68-S68=1,"Falta 1 registro de asistencia","Faltan "&amp;(P68-S68)&amp;" registros de asistencia"),IF(AND(E68="Activa",T68&lt;&gt;"",T68&lt;Panel!$C$5),"Asistencia por debajo del umbral",IF(AND(E68&lt;&gt;"Baja",N68&gt;0),"Documentación pendiente","")))))))</f>
        <v/>
      </c>
      <c r="V68" s="36" t="str">
        <f aca="false">IF(A68="","",A68&amp;"|"&amp;COUNTIF($A$2:A68,A68))</f>
        <v/>
      </c>
      <c r="W68" s="36" t="str">
        <f aca="false">IF(AND(A68&lt;&gt;"",E68&lt;&gt;"Baja",N68&gt;0),ROW(),"")</f>
        <v/>
      </c>
      <c r="X68" s="36" t="str">
        <f aca="false">IF(AND(A68&lt;&gt;"",E68="Activa",T68&lt;&gt;"",T68&lt;Panel!$C$5),ROW(),"")</f>
        <v/>
      </c>
      <c r="Y68" s="36" t="str">
        <f aca="false">IF(AND(A68&lt;&gt;"",E68="Preinscrita"),ROW(),"")</f>
        <v/>
      </c>
    </row>
    <row r="69" customFormat="false" ht="15" hidden="false" customHeight="false" outlineLevel="0" collapsed="false">
      <c r="A69" s="16"/>
      <c r="B69" s="16"/>
      <c r="C69" s="32"/>
      <c r="D69" s="16"/>
      <c r="E69" s="16"/>
      <c r="F69" s="32"/>
      <c r="G69" s="16"/>
      <c r="H69" s="16"/>
      <c r="I69" s="16"/>
      <c r="J69" s="16"/>
      <c r="K69" s="16"/>
      <c r="L69" s="16" t="str">
        <f aca="false">IF(A69="","",IFERROR(INDEX(Alumnos!$B$2:$B$201,MATCH(A69,Alumnos!$A$2:$A$201,0)),"Estudiante no registrado"))</f>
        <v/>
      </c>
      <c r="M69" s="16" t="str">
        <f aca="false">IF(A69="","",IFERROR(INDEX(Grupos!$B$2:$B$50,MATCH(B69,Grupos!$A$2:$A$50,0)),"Grupo no existe"))</f>
        <v/>
      </c>
      <c r="N69" s="16" t="str">
        <f aca="false">IF(A69="","",COUNTIF(G69:K69,"No"))</f>
        <v/>
      </c>
      <c r="O69" s="16" t="str">
        <f aca="false">IF(A69="","",_xlfn.TEXTJOIN(", ",TRUE(),IF(G69="No","copia del documento",""),IF(H69="No","pago de inscripción y seguro",""),IF(I69="No","contrato",""),IF(J69="No","certificado de estudios",""),IF(K69="No","acuerdo de financiación","")))</f>
        <v/>
      </c>
      <c r="P69" s="16" t="n">
        <f aca="false">IF(OR(A69="",E69="Preinscrita"),0,COUNTIFS(Sesiones!$B$2:$B$401,B69,Sesiones!$C$2:$C$401,"&gt;="&amp;C69,Sesiones!$C$2:$C$401,"&lt;="&amp;IF(F69="",Panel!$C$4,MIN(F69,Panel!$C$4))))</f>
        <v>0</v>
      </c>
      <c r="Q69" s="16" t="str">
        <f aca="false">IF(A69="","",COUNTIFS(Asistencia!$B$2:$B$3001,A69,Asistencia!$D$2:$D$3001,B69,Asistencia!$C$2:$C$3001,"Sí",Asistencia!$E$2:$E$3001,"&gt;="&amp;C69,Asistencia!$E$2:$E$3001,"&lt;="&amp;IF(F69="",Panel!$C$4,MIN(F69,Panel!$C$4))))</f>
        <v/>
      </c>
      <c r="R69" s="16" t="str">
        <f aca="false">IF(A69="","",COUNTIFS(Asistencia!$B$2:$B$3001,A69,Asistencia!$D$2:$D$3001,B69,Asistencia!$C$2:$C$3001,"Justificada",Asistencia!$E$2:$E$3001,"&gt;="&amp;C69,Asistencia!$E$2:$E$3001,"&lt;="&amp;IF(F69="",Panel!$C$4,MIN(F69,Panel!$C$4))))</f>
        <v/>
      </c>
      <c r="S69" s="16" t="str">
        <f aca="false">IF(A69="","",COUNTIFS(Asistencia!$B$2:$B$3001,A69,Asistencia!$D$2:$D$3001,B69,Asistencia!$E$2:$E$3001,"&gt;="&amp;C69,Asistencia!$E$2:$E$3001,"&lt;="&amp;IF(F69="",Panel!$C$4,MIN(F69,Panel!$C$4))))</f>
        <v/>
      </c>
      <c r="T69" s="33" t="str">
        <f aca="false">IF(OR(A69="",P69=0),"",Q69/P69)</f>
        <v/>
      </c>
      <c r="U69" s="16" t="str">
        <f aca="false">IF(A69="","",IF(L69="Estudiante no registrado","Estudiante sin ficha",IF(M69="Grupo no existe","Grupo mal escrito",IF(AND(E69="Baja",F69=""),"Baja sin fecha",IF(AND(E69&lt;&gt;"Preinscrita",S69&lt;P69),IF(P69-S69=1,"Falta 1 registro de asistencia","Faltan "&amp;(P69-S69)&amp;" registros de asistencia"),IF(AND(E69="Activa",T69&lt;&gt;"",T69&lt;Panel!$C$5),"Asistencia por debajo del umbral",IF(AND(E69&lt;&gt;"Baja",N69&gt;0),"Documentación pendiente","")))))))</f>
        <v/>
      </c>
      <c r="V69" s="36" t="str">
        <f aca="false">IF(A69="","",A69&amp;"|"&amp;COUNTIF($A$2:A69,A69))</f>
        <v/>
      </c>
      <c r="W69" s="36" t="str">
        <f aca="false">IF(AND(A69&lt;&gt;"",E69&lt;&gt;"Baja",N69&gt;0),ROW(),"")</f>
        <v/>
      </c>
      <c r="X69" s="36" t="str">
        <f aca="false">IF(AND(A69&lt;&gt;"",E69="Activa",T69&lt;&gt;"",T69&lt;Panel!$C$5),ROW(),"")</f>
        <v/>
      </c>
      <c r="Y69" s="36" t="str">
        <f aca="false">IF(AND(A69&lt;&gt;"",E69="Preinscrita"),ROW(),"")</f>
        <v/>
      </c>
    </row>
    <row r="70" customFormat="false" ht="15" hidden="false" customHeight="false" outlineLevel="0" collapsed="false">
      <c r="A70" s="16"/>
      <c r="B70" s="16"/>
      <c r="C70" s="32"/>
      <c r="D70" s="16"/>
      <c r="E70" s="16"/>
      <c r="F70" s="32"/>
      <c r="G70" s="16"/>
      <c r="H70" s="16"/>
      <c r="I70" s="16"/>
      <c r="J70" s="16"/>
      <c r="K70" s="16"/>
      <c r="L70" s="16" t="str">
        <f aca="false">IF(A70="","",IFERROR(INDEX(Alumnos!$B$2:$B$201,MATCH(A70,Alumnos!$A$2:$A$201,0)),"Estudiante no registrado"))</f>
        <v/>
      </c>
      <c r="M70" s="16" t="str">
        <f aca="false">IF(A70="","",IFERROR(INDEX(Grupos!$B$2:$B$50,MATCH(B70,Grupos!$A$2:$A$50,0)),"Grupo no existe"))</f>
        <v/>
      </c>
      <c r="N70" s="16" t="str">
        <f aca="false">IF(A70="","",COUNTIF(G70:K70,"No"))</f>
        <v/>
      </c>
      <c r="O70" s="16" t="str">
        <f aca="false">IF(A70="","",_xlfn.TEXTJOIN(", ",TRUE(),IF(G70="No","copia del documento",""),IF(H70="No","pago de inscripción y seguro",""),IF(I70="No","contrato",""),IF(J70="No","certificado de estudios",""),IF(K70="No","acuerdo de financiación","")))</f>
        <v/>
      </c>
      <c r="P70" s="16" t="n">
        <f aca="false">IF(OR(A70="",E70="Preinscrita"),0,COUNTIFS(Sesiones!$B$2:$B$401,B70,Sesiones!$C$2:$C$401,"&gt;="&amp;C70,Sesiones!$C$2:$C$401,"&lt;="&amp;IF(F70="",Panel!$C$4,MIN(F70,Panel!$C$4))))</f>
        <v>0</v>
      </c>
      <c r="Q70" s="16" t="str">
        <f aca="false">IF(A70="","",COUNTIFS(Asistencia!$B$2:$B$3001,A70,Asistencia!$D$2:$D$3001,B70,Asistencia!$C$2:$C$3001,"Sí",Asistencia!$E$2:$E$3001,"&gt;="&amp;C70,Asistencia!$E$2:$E$3001,"&lt;="&amp;IF(F70="",Panel!$C$4,MIN(F70,Panel!$C$4))))</f>
        <v/>
      </c>
      <c r="R70" s="16" t="str">
        <f aca="false">IF(A70="","",COUNTIFS(Asistencia!$B$2:$B$3001,A70,Asistencia!$D$2:$D$3001,B70,Asistencia!$C$2:$C$3001,"Justificada",Asistencia!$E$2:$E$3001,"&gt;="&amp;C70,Asistencia!$E$2:$E$3001,"&lt;="&amp;IF(F70="",Panel!$C$4,MIN(F70,Panel!$C$4))))</f>
        <v/>
      </c>
      <c r="S70" s="16" t="str">
        <f aca="false">IF(A70="","",COUNTIFS(Asistencia!$B$2:$B$3001,A70,Asistencia!$D$2:$D$3001,B70,Asistencia!$E$2:$E$3001,"&gt;="&amp;C70,Asistencia!$E$2:$E$3001,"&lt;="&amp;IF(F70="",Panel!$C$4,MIN(F70,Panel!$C$4))))</f>
        <v/>
      </c>
      <c r="T70" s="33" t="str">
        <f aca="false">IF(OR(A70="",P70=0),"",Q70/P70)</f>
        <v/>
      </c>
      <c r="U70" s="16" t="str">
        <f aca="false">IF(A70="","",IF(L70="Estudiante no registrado","Estudiante sin ficha",IF(M70="Grupo no existe","Grupo mal escrito",IF(AND(E70="Baja",F70=""),"Baja sin fecha",IF(AND(E70&lt;&gt;"Preinscrita",S70&lt;P70),IF(P70-S70=1,"Falta 1 registro de asistencia","Faltan "&amp;(P70-S70)&amp;" registros de asistencia"),IF(AND(E70="Activa",T70&lt;&gt;"",T70&lt;Panel!$C$5),"Asistencia por debajo del umbral",IF(AND(E70&lt;&gt;"Baja",N70&gt;0),"Documentación pendiente","")))))))</f>
        <v/>
      </c>
      <c r="V70" s="36" t="str">
        <f aca="false">IF(A70="","",A70&amp;"|"&amp;COUNTIF($A$2:A70,A70))</f>
        <v/>
      </c>
      <c r="W70" s="36" t="str">
        <f aca="false">IF(AND(A70&lt;&gt;"",E70&lt;&gt;"Baja",N70&gt;0),ROW(),"")</f>
        <v/>
      </c>
      <c r="X70" s="36" t="str">
        <f aca="false">IF(AND(A70&lt;&gt;"",E70="Activa",T70&lt;&gt;"",T70&lt;Panel!$C$5),ROW(),"")</f>
        <v/>
      </c>
      <c r="Y70" s="36" t="str">
        <f aca="false">IF(AND(A70&lt;&gt;"",E70="Preinscrita"),ROW(),"")</f>
        <v/>
      </c>
    </row>
    <row r="71" customFormat="false" ht="15" hidden="false" customHeight="false" outlineLevel="0" collapsed="false">
      <c r="A71" s="16"/>
      <c r="B71" s="16"/>
      <c r="C71" s="32"/>
      <c r="D71" s="16"/>
      <c r="E71" s="16"/>
      <c r="F71" s="32"/>
      <c r="G71" s="16"/>
      <c r="H71" s="16"/>
      <c r="I71" s="16"/>
      <c r="J71" s="16"/>
      <c r="K71" s="16"/>
      <c r="L71" s="16" t="str">
        <f aca="false">IF(A71="","",IFERROR(INDEX(Alumnos!$B$2:$B$201,MATCH(A71,Alumnos!$A$2:$A$201,0)),"Estudiante no registrado"))</f>
        <v/>
      </c>
      <c r="M71" s="16" t="str">
        <f aca="false">IF(A71="","",IFERROR(INDEX(Grupos!$B$2:$B$50,MATCH(B71,Grupos!$A$2:$A$50,0)),"Grupo no existe"))</f>
        <v/>
      </c>
      <c r="N71" s="16" t="str">
        <f aca="false">IF(A71="","",COUNTIF(G71:K71,"No"))</f>
        <v/>
      </c>
      <c r="O71" s="16" t="str">
        <f aca="false">IF(A71="","",_xlfn.TEXTJOIN(", ",TRUE(),IF(G71="No","copia del documento",""),IF(H71="No","pago de inscripción y seguro",""),IF(I71="No","contrato",""),IF(J71="No","certificado de estudios",""),IF(K71="No","acuerdo de financiación","")))</f>
        <v/>
      </c>
      <c r="P71" s="16" t="n">
        <f aca="false">IF(OR(A71="",E71="Preinscrita"),0,COUNTIFS(Sesiones!$B$2:$B$401,B71,Sesiones!$C$2:$C$401,"&gt;="&amp;C71,Sesiones!$C$2:$C$401,"&lt;="&amp;IF(F71="",Panel!$C$4,MIN(F71,Panel!$C$4))))</f>
        <v>0</v>
      </c>
      <c r="Q71" s="16" t="str">
        <f aca="false">IF(A71="","",COUNTIFS(Asistencia!$B$2:$B$3001,A71,Asistencia!$D$2:$D$3001,B71,Asistencia!$C$2:$C$3001,"Sí",Asistencia!$E$2:$E$3001,"&gt;="&amp;C71,Asistencia!$E$2:$E$3001,"&lt;="&amp;IF(F71="",Panel!$C$4,MIN(F71,Panel!$C$4))))</f>
        <v/>
      </c>
      <c r="R71" s="16" t="str">
        <f aca="false">IF(A71="","",COUNTIFS(Asistencia!$B$2:$B$3001,A71,Asistencia!$D$2:$D$3001,B71,Asistencia!$C$2:$C$3001,"Justificada",Asistencia!$E$2:$E$3001,"&gt;="&amp;C71,Asistencia!$E$2:$E$3001,"&lt;="&amp;IF(F71="",Panel!$C$4,MIN(F71,Panel!$C$4))))</f>
        <v/>
      </c>
      <c r="S71" s="16" t="str">
        <f aca="false">IF(A71="","",COUNTIFS(Asistencia!$B$2:$B$3001,A71,Asistencia!$D$2:$D$3001,B71,Asistencia!$E$2:$E$3001,"&gt;="&amp;C71,Asistencia!$E$2:$E$3001,"&lt;="&amp;IF(F71="",Panel!$C$4,MIN(F71,Panel!$C$4))))</f>
        <v/>
      </c>
      <c r="T71" s="33" t="str">
        <f aca="false">IF(OR(A71="",P71=0),"",Q71/P71)</f>
        <v/>
      </c>
      <c r="U71" s="16" t="str">
        <f aca="false">IF(A71="","",IF(L71="Estudiante no registrado","Estudiante sin ficha",IF(M71="Grupo no existe","Grupo mal escrito",IF(AND(E71="Baja",F71=""),"Baja sin fecha",IF(AND(E71&lt;&gt;"Preinscrita",S71&lt;P71),IF(P71-S71=1,"Falta 1 registro de asistencia","Faltan "&amp;(P71-S71)&amp;" registros de asistencia"),IF(AND(E71="Activa",T71&lt;&gt;"",T71&lt;Panel!$C$5),"Asistencia por debajo del umbral",IF(AND(E71&lt;&gt;"Baja",N71&gt;0),"Documentación pendiente","")))))))</f>
        <v/>
      </c>
      <c r="V71" s="36" t="str">
        <f aca="false">IF(A71="","",A71&amp;"|"&amp;COUNTIF($A$2:A71,A71))</f>
        <v/>
      </c>
      <c r="W71" s="36" t="str">
        <f aca="false">IF(AND(A71&lt;&gt;"",E71&lt;&gt;"Baja",N71&gt;0),ROW(),"")</f>
        <v/>
      </c>
      <c r="X71" s="36" t="str">
        <f aca="false">IF(AND(A71&lt;&gt;"",E71="Activa",T71&lt;&gt;"",T71&lt;Panel!$C$5),ROW(),"")</f>
        <v/>
      </c>
      <c r="Y71" s="36" t="str">
        <f aca="false">IF(AND(A71&lt;&gt;"",E71="Preinscrita"),ROW(),"")</f>
        <v/>
      </c>
    </row>
    <row r="72" customFormat="false" ht="15" hidden="false" customHeight="false" outlineLevel="0" collapsed="false">
      <c r="A72" s="16"/>
      <c r="B72" s="16"/>
      <c r="C72" s="32"/>
      <c r="D72" s="16"/>
      <c r="E72" s="16"/>
      <c r="F72" s="32"/>
      <c r="G72" s="16"/>
      <c r="H72" s="16"/>
      <c r="I72" s="16"/>
      <c r="J72" s="16"/>
      <c r="K72" s="16"/>
      <c r="L72" s="16" t="str">
        <f aca="false">IF(A72="","",IFERROR(INDEX(Alumnos!$B$2:$B$201,MATCH(A72,Alumnos!$A$2:$A$201,0)),"Estudiante no registrado"))</f>
        <v/>
      </c>
      <c r="M72" s="16" t="str">
        <f aca="false">IF(A72="","",IFERROR(INDEX(Grupos!$B$2:$B$50,MATCH(B72,Grupos!$A$2:$A$50,0)),"Grupo no existe"))</f>
        <v/>
      </c>
      <c r="N72" s="16" t="str">
        <f aca="false">IF(A72="","",COUNTIF(G72:K72,"No"))</f>
        <v/>
      </c>
      <c r="O72" s="16" t="str">
        <f aca="false">IF(A72="","",_xlfn.TEXTJOIN(", ",TRUE(),IF(G72="No","copia del documento",""),IF(H72="No","pago de inscripción y seguro",""),IF(I72="No","contrato",""),IF(J72="No","certificado de estudios",""),IF(K72="No","acuerdo de financiación","")))</f>
        <v/>
      </c>
      <c r="P72" s="16" t="n">
        <f aca="false">IF(OR(A72="",E72="Preinscrita"),0,COUNTIFS(Sesiones!$B$2:$B$401,B72,Sesiones!$C$2:$C$401,"&gt;="&amp;C72,Sesiones!$C$2:$C$401,"&lt;="&amp;IF(F72="",Panel!$C$4,MIN(F72,Panel!$C$4))))</f>
        <v>0</v>
      </c>
      <c r="Q72" s="16" t="str">
        <f aca="false">IF(A72="","",COUNTIFS(Asistencia!$B$2:$B$3001,A72,Asistencia!$D$2:$D$3001,B72,Asistencia!$C$2:$C$3001,"Sí",Asistencia!$E$2:$E$3001,"&gt;="&amp;C72,Asistencia!$E$2:$E$3001,"&lt;="&amp;IF(F72="",Panel!$C$4,MIN(F72,Panel!$C$4))))</f>
        <v/>
      </c>
      <c r="R72" s="16" t="str">
        <f aca="false">IF(A72="","",COUNTIFS(Asistencia!$B$2:$B$3001,A72,Asistencia!$D$2:$D$3001,B72,Asistencia!$C$2:$C$3001,"Justificada",Asistencia!$E$2:$E$3001,"&gt;="&amp;C72,Asistencia!$E$2:$E$3001,"&lt;="&amp;IF(F72="",Panel!$C$4,MIN(F72,Panel!$C$4))))</f>
        <v/>
      </c>
      <c r="S72" s="16" t="str">
        <f aca="false">IF(A72="","",COUNTIFS(Asistencia!$B$2:$B$3001,A72,Asistencia!$D$2:$D$3001,B72,Asistencia!$E$2:$E$3001,"&gt;="&amp;C72,Asistencia!$E$2:$E$3001,"&lt;="&amp;IF(F72="",Panel!$C$4,MIN(F72,Panel!$C$4))))</f>
        <v/>
      </c>
      <c r="T72" s="33" t="str">
        <f aca="false">IF(OR(A72="",P72=0),"",Q72/P72)</f>
        <v/>
      </c>
      <c r="U72" s="16" t="str">
        <f aca="false">IF(A72="","",IF(L72="Estudiante no registrado","Estudiante sin ficha",IF(M72="Grupo no existe","Grupo mal escrito",IF(AND(E72="Baja",F72=""),"Baja sin fecha",IF(AND(E72&lt;&gt;"Preinscrita",S72&lt;P72),IF(P72-S72=1,"Falta 1 registro de asistencia","Faltan "&amp;(P72-S72)&amp;" registros de asistencia"),IF(AND(E72="Activa",T72&lt;&gt;"",T72&lt;Panel!$C$5),"Asistencia por debajo del umbral",IF(AND(E72&lt;&gt;"Baja",N72&gt;0),"Documentación pendiente","")))))))</f>
        <v/>
      </c>
      <c r="V72" s="36" t="str">
        <f aca="false">IF(A72="","",A72&amp;"|"&amp;COUNTIF($A$2:A72,A72))</f>
        <v/>
      </c>
      <c r="W72" s="36" t="str">
        <f aca="false">IF(AND(A72&lt;&gt;"",E72&lt;&gt;"Baja",N72&gt;0),ROW(),"")</f>
        <v/>
      </c>
      <c r="X72" s="36" t="str">
        <f aca="false">IF(AND(A72&lt;&gt;"",E72="Activa",T72&lt;&gt;"",T72&lt;Panel!$C$5),ROW(),"")</f>
        <v/>
      </c>
      <c r="Y72" s="36" t="str">
        <f aca="false">IF(AND(A72&lt;&gt;"",E72="Preinscrita"),ROW(),"")</f>
        <v/>
      </c>
    </row>
    <row r="73" customFormat="false" ht="15" hidden="false" customHeight="false" outlineLevel="0" collapsed="false">
      <c r="A73" s="16"/>
      <c r="B73" s="16"/>
      <c r="C73" s="32"/>
      <c r="D73" s="16"/>
      <c r="E73" s="16"/>
      <c r="F73" s="32"/>
      <c r="G73" s="16"/>
      <c r="H73" s="16"/>
      <c r="I73" s="16"/>
      <c r="J73" s="16"/>
      <c r="K73" s="16"/>
      <c r="L73" s="16" t="str">
        <f aca="false">IF(A73="","",IFERROR(INDEX(Alumnos!$B$2:$B$201,MATCH(A73,Alumnos!$A$2:$A$201,0)),"Estudiante no registrado"))</f>
        <v/>
      </c>
      <c r="M73" s="16" t="str">
        <f aca="false">IF(A73="","",IFERROR(INDEX(Grupos!$B$2:$B$50,MATCH(B73,Grupos!$A$2:$A$50,0)),"Grupo no existe"))</f>
        <v/>
      </c>
      <c r="N73" s="16" t="str">
        <f aca="false">IF(A73="","",COUNTIF(G73:K73,"No"))</f>
        <v/>
      </c>
      <c r="O73" s="16" t="str">
        <f aca="false">IF(A73="","",_xlfn.TEXTJOIN(", ",TRUE(),IF(G73="No","copia del documento",""),IF(H73="No","pago de inscripción y seguro",""),IF(I73="No","contrato",""),IF(J73="No","certificado de estudios",""),IF(K73="No","acuerdo de financiación","")))</f>
        <v/>
      </c>
      <c r="P73" s="16" t="n">
        <f aca="false">IF(OR(A73="",E73="Preinscrita"),0,COUNTIFS(Sesiones!$B$2:$B$401,B73,Sesiones!$C$2:$C$401,"&gt;="&amp;C73,Sesiones!$C$2:$C$401,"&lt;="&amp;IF(F73="",Panel!$C$4,MIN(F73,Panel!$C$4))))</f>
        <v>0</v>
      </c>
      <c r="Q73" s="16" t="str">
        <f aca="false">IF(A73="","",COUNTIFS(Asistencia!$B$2:$B$3001,A73,Asistencia!$D$2:$D$3001,B73,Asistencia!$C$2:$C$3001,"Sí",Asistencia!$E$2:$E$3001,"&gt;="&amp;C73,Asistencia!$E$2:$E$3001,"&lt;="&amp;IF(F73="",Panel!$C$4,MIN(F73,Panel!$C$4))))</f>
        <v/>
      </c>
      <c r="R73" s="16" t="str">
        <f aca="false">IF(A73="","",COUNTIFS(Asistencia!$B$2:$B$3001,A73,Asistencia!$D$2:$D$3001,B73,Asistencia!$C$2:$C$3001,"Justificada",Asistencia!$E$2:$E$3001,"&gt;="&amp;C73,Asistencia!$E$2:$E$3001,"&lt;="&amp;IF(F73="",Panel!$C$4,MIN(F73,Panel!$C$4))))</f>
        <v/>
      </c>
      <c r="S73" s="16" t="str">
        <f aca="false">IF(A73="","",COUNTIFS(Asistencia!$B$2:$B$3001,A73,Asistencia!$D$2:$D$3001,B73,Asistencia!$E$2:$E$3001,"&gt;="&amp;C73,Asistencia!$E$2:$E$3001,"&lt;="&amp;IF(F73="",Panel!$C$4,MIN(F73,Panel!$C$4))))</f>
        <v/>
      </c>
      <c r="T73" s="33" t="str">
        <f aca="false">IF(OR(A73="",P73=0),"",Q73/P73)</f>
        <v/>
      </c>
      <c r="U73" s="16" t="str">
        <f aca="false">IF(A73="","",IF(L73="Estudiante no registrado","Estudiante sin ficha",IF(M73="Grupo no existe","Grupo mal escrito",IF(AND(E73="Baja",F73=""),"Baja sin fecha",IF(AND(E73&lt;&gt;"Preinscrita",S73&lt;P73),IF(P73-S73=1,"Falta 1 registro de asistencia","Faltan "&amp;(P73-S73)&amp;" registros de asistencia"),IF(AND(E73="Activa",T73&lt;&gt;"",T73&lt;Panel!$C$5),"Asistencia por debajo del umbral",IF(AND(E73&lt;&gt;"Baja",N73&gt;0),"Documentación pendiente","")))))))</f>
        <v/>
      </c>
      <c r="V73" s="36" t="str">
        <f aca="false">IF(A73="","",A73&amp;"|"&amp;COUNTIF($A$2:A73,A73))</f>
        <v/>
      </c>
      <c r="W73" s="36" t="str">
        <f aca="false">IF(AND(A73&lt;&gt;"",E73&lt;&gt;"Baja",N73&gt;0),ROW(),"")</f>
        <v/>
      </c>
      <c r="X73" s="36" t="str">
        <f aca="false">IF(AND(A73&lt;&gt;"",E73="Activa",T73&lt;&gt;"",T73&lt;Panel!$C$5),ROW(),"")</f>
        <v/>
      </c>
      <c r="Y73" s="36" t="str">
        <f aca="false">IF(AND(A73&lt;&gt;"",E73="Preinscrita"),ROW(),"")</f>
        <v/>
      </c>
    </row>
    <row r="74" customFormat="false" ht="15" hidden="false" customHeight="false" outlineLevel="0" collapsed="false">
      <c r="A74" s="16"/>
      <c r="B74" s="16"/>
      <c r="C74" s="32"/>
      <c r="D74" s="16"/>
      <c r="E74" s="16"/>
      <c r="F74" s="32"/>
      <c r="G74" s="16"/>
      <c r="H74" s="16"/>
      <c r="I74" s="16"/>
      <c r="J74" s="16"/>
      <c r="K74" s="16"/>
      <c r="L74" s="16" t="str">
        <f aca="false">IF(A74="","",IFERROR(INDEX(Alumnos!$B$2:$B$201,MATCH(A74,Alumnos!$A$2:$A$201,0)),"Estudiante no registrado"))</f>
        <v/>
      </c>
      <c r="M74" s="16" t="str">
        <f aca="false">IF(A74="","",IFERROR(INDEX(Grupos!$B$2:$B$50,MATCH(B74,Grupos!$A$2:$A$50,0)),"Grupo no existe"))</f>
        <v/>
      </c>
      <c r="N74" s="16" t="str">
        <f aca="false">IF(A74="","",COUNTIF(G74:K74,"No"))</f>
        <v/>
      </c>
      <c r="O74" s="16" t="str">
        <f aca="false">IF(A74="","",_xlfn.TEXTJOIN(", ",TRUE(),IF(G74="No","copia del documento",""),IF(H74="No","pago de inscripción y seguro",""),IF(I74="No","contrato",""),IF(J74="No","certificado de estudios",""),IF(K74="No","acuerdo de financiación","")))</f>
        <v/>
      </c>
      <c r="P74" s="16" t="n">
        <f aca="false">IF(OR(A74="",E74="Preinscrita"),0,COUNTIFS(Sesiones!$B$2:$B$401,B74,Sesiones!$C$2:$C$401,"&gt;="&amp;C74,Sesiones!$C$2:$C$401,"&lt;="&amp;IF(F74="",Panel!$C$4,MIN(F74,Panel!$C$4))))</f>
        <v>0</v>
      </c>
      <c r="Q74" s="16" t="str">
        <f aca="false">IF(A74="","",COUNTIFS(Asistencia!$B$2:$B$3001,A74,Asistencia!$D$2:$D$3001,B74,Asistencia!$C$2:$C$3001,"Sí",Asistencia!$E$2:$E$3001,"&gt;="&amp;C74,Asistencia!$E$2:$E$3001,"&lt;="&amp;IF(F74="",Panel!$C$4,MIN(F74,Panel!$C$4))))</f>
        <v/>
      </c>
      <c r="R74" s="16" t="str">
        <f aca="false">IF(A74="","",COUNTIFS(Asistencia!$B$2:$B$3001,A74,Asistencia!$D$2:$D$3001,B74,Asistencia!$C$2:$C$3001,"Justificada",Asistencia!$E$2:$E$3001,"&gt;="&amp;C74,Asistencia!$E$2:$E$3001,"&lt;="&amp;IF(F74="",Panel!$C$4,MIN(F74,Panel!$C$4))))</f>
        <v/>
      </c>
      <c r="S74" s="16" t="str">
        <f aca="false">IF(A74="","",COUNTIFS(Asistencia!$B$2:$B$3001,A74,Asistencia!$D$2:$D$3001,B74,Asistencia!$E$2:$E$3001,"&gt;="&amp;C74,Asistencia!$E$2:$E$3001,"&lt;="&amp;IF(F74="",Panel!$C$4,MIN(F74,Panel!$C$4))))</f>
        <v/>
      </c>
      <c r="T74" s="33" t="str">
        <f aca="false">IF(OR(A74="",P74=0),"",Q74/P74)</f>
        <v/>
      </c>
      <c r="U74" s="16" t="str">
        <f aca="false">IF(A74="","",IF(L74="Estudiante no registrado","Estudiante sin ficha",IF(M74="Grupo no existe","Grupo mal escrito",IF(AND(E74="Baja",F74=""),"Baja sin fecha",IF(AND(E74&lt;&gt;"Preinscrita",S74&lt;P74),IF(P74-S74=1,"Falta 1 registro de asistencia","Faltan "&amp;(P74-S74)&amp;" registros de asistencia"),IF(AND(E74="Activa",T74&lt;&gt;"",T74&lt;Panel!$C$5),"Asistencia por debajo del umbral",IF(AND(E74&lt;&gt;"Baja",N74&gt;0),"Documentación pendiente","")))))))</f>
        <v/>
      </c>
      <c r="V74" s="36" t="str">
        <f aca="false">IF(A74="","",A74&amp;"|"&amp;COUNTIF($A$2:A74,A74))</f>
        <v/>
      </c>
      <c r="W74" s="36" t="str">
        <f aca="false">IF(AND(A74&lt;&gt;"",E74&lt;&gt;"Baja",N74&gt;0),ROW(),"")</f>
        <v/>
      </c>
      <c r="X74" s="36" t="str">
        <f aca="false">IF(AND(A74&lt;&gt;"",E74="Activa",T74&lt;&gt;"",T74&lt;Panel!$C$5),ROW(),"")</f>
        <v/>
      </c>
      <c r="Y74" s="36" t="str">
        <f aca="false">IF(AND(A74&lt;&gt;"",E74="Preinscrita"),ROW(),"")</f>
        <v/>
      </c>
    </row>
    <row r="75" customFormat="false" ht="15" hidden="false" customHeight="false" outlineLevel="0" collapsed="false">
      <c r="A75" s="16"/>
      <c r="B75" s="16"/>
      <c r="C75" s="32"/>
      <c r="D75" s="16"/>
      <c r="E75" s="16"/>
      <c r="F75" s="32"/>
      <c r="G75" s="16"/>
      <c r="H75" s="16"/>
      <c r="I75" s="16"/>
      <c r="J75" s="16"/>
      <c r="K75" s="16"/>
      <c r="L75" s="16" t="str">
        <f aca="false">IF(A75="","",IFERROR(INDEX(Alumnos!$B$2:$B$201,MATCH(A75,Alumnos!$A$2:$A$201,0)),"Estudiante no registrado"))</f>
        <v/>
      </c>
      <c r="M75" s="16" t="str">
        <f aca="false">IF(A75="","",IFERROR(INDEX(Grupos!$B$2:$B$50,MATCH(B75,Grupos!$A$2:$A$50,0)),"Grupo no existe"))</f>
        <v/>
      </c>
      <c r="N75" s="16" t="str">
        <f aca="false">IF(A75="","",COUNTIF(G75:K75,"No"))</f>
        <v/>
      </c>
      <c r="O75" s="16" t="str">
        <f aca="false">IF(A75="","",_xlfn.TEXTJOIN(", ",TRUE(),IF(G75="No","copia del documento",""),IF(H75="No","pago de inscripción y seguro",""),IF(I75="No","contrato",""),IF(J75="No","certificado de estudios",""),IF(K75="No","acuerdo de financiación","")))</f>
        <v/>
      </c>
      <c r="P75" s="16" t="n">
        <f aca="false">IF(OR(A75="",E75="Preinscrita"),0,COUNTIFS(Sesiones!$B$2:$B$401,B75,Sesiones!$C$2:$C$401,"&gt;="&amp;C75,Sesiones!$C$2:$C$401,"&lt;="&amp;IF(F75="",Panel!$C$4,MIN(F75,Panel!$C$4))))</f>
        <v>0</v>
      </c>
      <c r="Q75" s="16" t="str">
        <f aca="false">IF(A75="","",COUNTIFS(Asistencia!$B$2:$B$3001,A75,Asistencia!$D$2:$D$3001,B75,Asistencia!$C$2:$C$3001,"Sí",Asistencia!$E$2:$E$3001,"&gt;="&amp;C75,Asistencia!$E$2:$E$3001,"&lt;="&amp;IF(F75="",Panel!$C$4,MIN(F75,Panel!$C$4))))</f>
        <v/>
      </c>
      <c r="R75" s="16" t="str">
        <f aca="false">IF(A75="","",COUNTIFS(Asistencia!$B$2:$B$3001,A75,Asistencia!$D$2:$D$3001,B75,Asistencia!$C$2:$C$3001,"Justificada",Asistencia!$E$2:$E$3001,"&gt;="&amp;C75,Asistencia!$E$2:$E$3001,"&lt;="&amp;IF(F75="",Panel!$C$4,MIN(F75,Panel!$C$4))))</f>
        <v/>
      </c>
      <c r="S75" s="16" t="str">
        <f aca="false">IF(A75="","",COUNTIFS(Asistencia!$B$2:$B$3001,A75,Asistencia!$D$2:$D$3001,B75,Asistencia!$E$2:$E$3001,"&gt;="&amp;C75,Asistencia!$E$2:$E$3001,"&lt;="&amp;IF(F75="",Panel!$C$4,MIN(F75,Panel!$C$4))))</f>
        <v/>
      </c>
      <c r="T75" s="33" t="str">
        <f aca="false">IF(OR(A75="",P75=0),"",Q75/P75)</f>
        <v/>
      </c>
      <c r="U75" s="16" t="str">
        <f aca="false">IF(A75="","",IF(L75="Estudiante no registrado","Estudiante sin ficha",IF(M75="Grupo no existe","Grupo mal escrito",IF(AND(E75="Baja",F75=""),"Baja sin fecha",IF(AND(E75&lt;&gt;"Preinscrita",S75&lt;P75),IF(P75-S75=1,"Falta 1 registro de asistencia","Faltan "&amp;(P75-S75)&amp;" registros de asistencia"),IF(AND(E75="Activa",T75&lt;&gt;"",T75&lt;Panel!$C$5),"Asistencia por debajo del umbral",IF(AND(E75&lt;&gt;"Baja",N75&gt;0),"Documentación pendiente","")))))))</f>
        <v/>
      </c>
      <c r="V75" s="36" t="str">
        <f aca="false">IF(A75="","",A75&amp;"|"&amp;COUNTIF($A$2:A75,A75))</f>
        <v/>
      </c>
      <c r="W75" s="36" t="str">
        <f aca="false">IF(AND(A75&lt;&gt;"",E75&lt;&gt;"Baja",N75&gt;0),ROW(),"")</f>
        <v/>
      </c>
      <c r="X75" s="36" t="str">
        <f aca="false">IF(AND(A75&lt;&gt;"",E75="Activa",T75&lt;&gt;"",T75&lt;Panel!$C$5),ROW(),"")</f>
        <v/>
      </c>
      <c r="Y75" s="36" t="str">
        <f aca="false">IF(AND(A75&lt;&gt;"",E75="Preinscrita"),ROW(),"")</f>
        <v/>
      </c>
    </row>
    <row r="76" customFormat="false" ht="15" hidden="false" customHeight="false" outlineLevel="0" collapsed="false">
      <c r="A76" s="16"/>
      <c r="B76" s="16"/>
      <c r="C76" s="32"/>
      <c r="D76" s="16"/>
      <c r="E76" s="16"/>
      <c r="F76" s="32"/>
      <c r="G76" s="16"/>
      <c r="H76" s="16"/>
      <c r="I76" s="16"/>
      <c r="J76" s="16"/>
      <c r="K76" s="16"/>
      <c r="L76" s="16" t="str">
        <f aca="false">IF(A76="","",IFERROR(INDEX(Alumnos!$B$2:$B$201,MATCH(A76,Alumnos!$A$2:$A$201,0)),"Estudiante no registrado"))</f>
        <v/>
      </c>
      <c r="M76" s="16" t="str">
        <f aca="false">IF(A76="","",IFERROR(INDEX(Grupos!$B$2:$B$50,MATCH(B76,Grupos!$A$2:$A$50,0)),"Grupo no existe"))</f>
        <v/>
      </c>
      <c r="N76" s="16" t="str">
        <f aca="false">IF(A76="","",COUNTIF(G76:K76,"No"))</f>
        <v/>
      </c>
      <c r="O76" s="16" t="str">
        <f aca="false">IF(A76="","",_xlfn.TEXTJOIN(", ",TRUE(),IF(G76="No","copia del documento",""),IF(H76="No","pago de inscripción y seguro",""),IF(I76="No","contrato",""),IF(J76="No","certificado de estudios",""),IF(K76="No","acuerdo de financiación","")))</f>
        <v/>
      </c>
      <c r="P76" s="16" t="n">
        <f aca="false">IF(OR(A76="",E76="Preinscrita"),0,COUNTIFS(Sesiones!$B$2:$B$401,B76,Sesiones!$C$2:$C$401,"&gt;="&amp;C76,Sesiones!$C$2:$C$401,"&lt;="&amp;IF(F76="",Panel!$C$4,MIN(F76,Panel!$C$4))))</f>
        <v>0</v>
      </c>
      <c r="Q76" s="16" t="str">
        <f aca="false">IF(A76="","",COUNTIFS(Asistencia!$B$2:$B$3001,A76,Asistencia!$D$2:$D$3001,B76,Asistencia!$C$2:$C$3001,"Sí",Asistencia!$E$2:$E$3001,"&gt;="&amp;C76,Asistencia!$E$2:$E$3001,"&lt;="&amp;IF(F76="",Panel!$C$4,MIN(F76,Panel!$C$4))))</f>
        <v/>
      </c>
      <c r="R76" s="16" t="str">
        <f aca="false">IF(A76="","",COUNTIFS(Asistencia!$B$2:$B$3001,A76,Asistencia!$D$2:$D$3001,B76,Asistencia!$C$2:$C$3001,"Justificada",Asistencia!$E$2:$E$3001,"&gt;="&amp;C76,Asistencia!$E$2:$E$3001,"&lt;="&amp;IF(F76="",Panel!$C$4,MIN(F76,Panel!$C$4))))</f>
        <v/>
      </c>
      <c r="S76" s="16" t="str">
        <f aca="false">IF(A76="","",COUNTIFS(Asistencia!$B$2:$B$3001,A76,Asistencia!$D$2:$D$3001,B76,Asistencia!$E$2:$E$3001,"&gt;="&amp;C76,Asistencia!$E$2:$E$3001,"&lt;="&amp;IF(F76="",Panel!$C$4,MIN(F76,Panel!$C$4))))</f>
        <v/>
      </c>
      <c r="T76" s="33" t="str">
        <f aca="false">IF(OR(A76="",P76=0),"",Q76/P76)</f>
        <v/>
      </c>
      <c r="U76" s="16" t="str">
        <f aca="false">IF(A76="","",IF(L76="Estudiante no registrado","Estudiante sin ficha",IF(M76="Grupo no existe","Grupo mal escrito",IF(AND(E76="Baja",F76=""),"Baja sin fecha",IF(AND(E76&lt;&gt;"Preinscrita",S76&lt;P76),IF(P76-S76=1,"Falta 1 registro de asistencia","Faltan "&amp;(P76-S76)&amp;" registros de asistencia"),IF(AND(E76="Activa",T76&lt;&gt;"",T76&lt;Panel!$C$5),"Asistencia por debajo del umbral",IF(AND(E76&lt;&gt;"Baja",N76&gt;0),"Documentación pendiente","")))))))</f>
        <v/>
      </c>
      <c r="V76" s="36" t="str">
        <f aca="false">IF(A76="","",A76&amp;"|"&amp;COUNTIF($A$2:A76,A76))</f>
        <v/>
      </c>
      <c r="W76" s="36" t="str">
        <f aca="false">IF(AND(A76&lt;&gt;"",E76&lt;&gt;"Baja",N76&gt;0),ROW(),"")</f>
        <v/>
      </c>
      <c r="X76" s="36" t="str">
        <f aca="false">IF(AND(A76&lt;&gt;"",E76="Activa",T76&lt;&gt;"",T76&lt;Panel!$C$5),ROW(),"")</f>
        <v/>
      </c>
      <c r="Y76" s="36" t="str">
        <f aca="false">IF(AND(A76&lt;&gt;"",E76="Preinscrita"),ROW(),"")</f>
        <v/>
      </c>
    </row>
    <row r="77" customFormat="false" ht="15" hidden="false" customHeight="false" outlineLevel="0" collapsed="false">
      <c r="A77" s="16"/>
      <c r="B77" s="16"/>
      <c r="C77" s="32"/>
      <c r="D77" s="16"/>
      <c r="E77" s="16"/>
      <c r="F77" s="32"/>
      <c r="G77" s="16"/>
      <c r="H77" s="16"/>
      <c r="I77" s="16"/>
      <c r="J77" s="16"/>
      <c r="K77" s="16"/>
      <c r="L77" s="16" t="str">
        <f aca="false">IF(A77="","",IFERROR(INDEX(Alumnos!$B$2:$B$201,MATCH(A77,Alumnos!$A$2:$A$201,0)),"Estudiante no registrado"))</f>
        <v/>
      </c>
      <c r="M77" s="16" t="str">
        <f aca="false">IF(A77="","",IFERROR(INDEX(Grupos!$B$2:$B$50,MATCH(B77,Grupos!$A$2:$A$50,0)),"Grupo no existe"))</f>
        <v/>
      </c>
      <c r="N77" s="16" t="str">
        <f aca="false">IF(A77="","",COUNTIF(G77:K77,"No"))</f>
        <v/>
      </c>
      <c r="O77" s="16" t="str">
        <f aca="false">IF(A77="","",_xlfn.TEXTJOIN(", ",TRUE(),IF(G77="No","copia del documento",""),IF(H77="No","pago de inscripción y seguro",""),IF(I77="No","contrato",""),IF(J77="No","certificado de estudios",""),IF(K77="No","acuerdo de financiación","")))</f>
        <v/>
      </c>
      <c r="P77" s="16" t="n">
        <f aca="false">IF(OR(A77="",E77="Preinscrita"),0,COUNTIFS(Sesiones!$B$2:$B$401,B77,Sesiones!$C$2:$C$401,"&gt;="&amp;C77,Sesiones!$C$2:$C$401,"&lt;="&amp;IF(F77="",Panel!$C$4,MIN(F77,Panel!$C$4))))</f>
        <v>0</v>
      </c>
      <c r="Q77" s="16" t="str">
        <f aca="false">IF(A77="","",COUNTIFS(Asistencia!$B$2:$B$3001,A77,Asistencia!$D$2:$D$3001,B77,Asistencia!$C$2:$C$3001,"Sí",Asistencia!$E$2:$E$3001,"&gt;="&amp;C77,Asistencia!$E$2:$E$3001,"&lt;="&amp;IF(F77="",Panel!$C$4,MIN(F77,Panel!$C$4))))</f>
        <v/>
      </c>
      <c r="R77" s="16" t="str">
        <f aca="false">IF(A77="","",COUNTIFS(Asistencia!$B$2:$B$3001,A77,Asistencia!$D$2:$D$3001,B77,Asistencia!$C$2:$C$3001,"Justificada",Asistencia!$E$2:$E$3001,"&gt;="&amp;C77,Asistencia!$E$2:$E$3001,"&lt;="&amp;IF(F77="",Panel!$C$4,MIN(F77,Panel!$C$4))))</f>
        <v/>
      </c>
      <c r="S77" s="16" t="str">
        <f aca="false">IF(A77="","",COUNTIFS(Asistencia!$B$2:$B$3001,A77,Asistencia!$D$2:$D$3001,B77,Asistencia!$E$2:$E$3001,"&gt;="&amp;C77,Asistencia!$E$2:$E$3001,"&lt;="&amp;IF(F77="",Panel!$C$4,MIN(F77,Panel!$C$4))))</f>
        <v/>
      </c>
      <c r="T77" s="33" t="str">
        <f aca="false">IF(OR(A77="",P77=0),"",Q77/P77)</f>
        <v/>
      </c>
      <c r="U77" s="16" t="str">
        <f aca="false">IF(A77="","",IF(L77="Estudiante no registrado","Estudiante sin ficha",IF(M77="Grupo no existe","Grupo mal escrito",IF(AND(E77="Baja",F77=""),"Baja sin fecha",IF(AND(E77&lt;&gt;"Preinscrita",S77&lt;P77),IF(P77-S77=1,"Falta 1 registro de asistencia","Faltan "&amp;(P77-S77)&amp;" registros de asistencia"),IF(AND(E77="Activa",T77&lt;&gt;"",T77&lt;Panel!$C$5),"Asistencia por debajo del umbral",IF(AND(E77&lt;&gt;"Baja",N77&gt;0),"Documentación pendiente","")))))))</f>
        <v/>
      </c>
      <c r="V77" s="36" t="str">
        <f aca="false">IF(A77="","",A77&amp;"|"&amp;COUNTIF($A$2:A77,A77))</f>
        <v/>
      </c>
      <c r="W77" s="36" t="str">
        <f aca="false">IF(AND(A77&lt;&gt;"",E77&lt;&gt;"Baja",N77&gt;0),ROW(),"")</f>
        <v/>
      </c>
      <c r="X77" s="36" t="str">
        <f aca="false">IF(AND(A77&lt;&gt;"",E77="Activa",T77&lt;&gt;"",T77&lt;Panel!$C$5),ROW(),"")</f>
        <v/>
      </c>
      <c r="Y77" s="36" t="str">
        <f aca="false">IF(AND(A77&lt;&gt;"",E77="Preinscrita"),ROW(),"")</f>
        <v/>
      </c>
    </row>
    <row r="78" customFormat="false" ht="15" hidden="false" customHeight="false" outlineLevel="0" collapsed="false">
      <c r="A78" s="16"/>
      <c r="B78" s="16"/>
      <c r="C78" s="32"/>
      <c r="D78" s="16"/>
      <c r="E78" s="16"/>
      <c r="F78" s="32"/>
      <c r="G78" s="16"/>
      <c r="H78" s="16"/>
      <c r="I78" s="16"/>
      <c r="J78" s="16"/>
      <c r="K78" s="16"/>
      <c r="L78" s="16" t="str">
        <f aca="false">IF(A78="","",IFERROR(INDEX(Alumnos!$B$2:$B$201,MATCH(A78,Alumnos!$A$2:$A$201,0)),"Estudiante no registrado"))</f>
        <v/>
      </c>
      <c r="M78" s="16" t="str">
        <f aca="false">IF(A78="","",IFERROR(INDEX(Grupos!$B$2:$B$50,MATCH(B78,Grupos!$A$2:$A$50,0)),"Grupo no existe"))</f>
        <v/>
      </c>
      <c r="N78" s="16" t="str">
        <f aca="false">IF(A78="","",COUNTIF(G78:K78,"No"))</f>
        <v/>
      </c>
      <c r="O78" s="16" t="str">
        <f aca="false">IF(A78="","",_xlfn.TEXTJOIN(", ",TRUE(),IF(G78="No","copia del documento",""),IF(H78="No","pago de inscripción y seguro",""),IF(I78="No","contrato",""),IF(J78="No","certificado de estudios",""),IF(K78="No","acuerdo de financiación","")))</f>
        <v/>
      </c>
      <c r="P78" s="16" t="n">
        <f aca="false">IF(OR(A78="",E78="Preinscrita"),0,COUNTIFS(Sesiones!$B$2:$B$401,B78,Sesiones!$C$2:$C$401,"&gt;="&amp;C78,Sesiones!$C$2:$C$401,"&lt;="&amp;IF(F78="",Panel!$C$4,MIN(F78,Panel!$C$4))))</f>
        <v>0</v>
      </c>
      <c r="Q78" s="16" t="str">
        <f aca="false">IF(A78="","",COUNTIFS(Asistencia!$B$2:$B$3001,A78,Asistencia!$D$2:$D$3001,B78,Asistencia!$C$2:$C$3001,"Sí",Asistencia!$E$2:$E$3001,"&gt;="&amp;C78,Asistencia!$E$2:$E$3001,"&lt;="&amp;IF(F78="",Panel!$C$4,MIN(F78,Panel!$C$4))))</f>
        <v/>
      </c>
      <c r="R78" s="16" t="str">
        <f aca="false">IF(A78="","",COUNTIFS(Asistencia!$B$2:$B$3001,A78,Asistencia!$D$2:$D$3001,B78,Asistencia!$C$2:$C$3001,"Justificada",Asistencia!$E$2:$E$3001,"&gt;="&amp;C78,Asistencia!$E$2:$E$3001,"&lt;="&amp;IF(F78="",Panel!$C$4,MIN(F78,Panel!$C$4))))</f>
        <v/>
      </c>
      <c r="S78" s="16" t="str">
        <f aca="false">IF(A78="","",COUNTIFS(Asistencia!$B$2:$B$3001,A78,Asistencia!$D$2:$D$3001,B78,Asistencia!$E$2:$E$3001,"&gt;="&amp;C78,Asistencia!$E$2:$E$3001,"&lt;="&amp;IF(F78="",Panel!$C$4,MIN(F78,Panel!$C$4))))</f>
        <v/>
      </c>
      <c r="T78" s="33" t="str">
        <f aca="false">IF(OR(A78="",P78=0),"",Q78/P78)</f>
        <v/>
      </c>
      <c r="U78" s="16" t="str">
        <f aca="false">IF(A78="","",IF(L78="Estudiante no registrado","Estudiante sin ficha",IF(M78="Grupo no existe","Grupo mal escrito",IF(AND(E78="Baja",F78=""),"Baja sin fecha",IF(AND(E78&lt;&gt;"Preinscrita",S78&lt;P78),IF(P78-S78=1,"Falta 1 registro de asistencia","Faltan "&amp;(P78-S78)&amp;" registros de asistencia"),IF(AND(E78="Activa",T78&lt;&gt;"",T78&lt;Panel!$C$5),"Asistencia por debajo del umbral",IF(AND(E78&lt;&gt;"Baja",N78&gt;0),"Documentación pendiente","")))))))</f>
        <v/>
      </c>
      <c r="V78" s="36" t="str">
        <f aca="false">IF(A78="","",A78&amp;"|"&amp;COUNTIF($A$2:A78,A78))</f>
        <v/>
      </c>
      <c r="W78" s="36" t="str">
        <f aca="false">IF(AND(A78&lt;&gt;"",E78&lt;&gt;"Baja",N78&gt;0),ROW(),"")</f>
        <v/>
      </c>
      <c r="X78" s="36" t="str">
        <f aca="false">IF(AND(A78&lt;&gt;"",E78="Activa",T78&lt;&gt;"",T78&lt;Panel!$C$5),ROW(),"")</f>
        <v/>
      </c>
      <c r="Y78" s="36" t="str">
        <f aca="false">IF(AND(A78&lt;&gt;"",E78="Preinscrita"),ROW(),"")</f>
        <v/>
      </c>
    </row>
    <row r="79" customFormat="false" ht="15" hidden="false" customHeight="false" outlineLevel="0" collapsed="false">
      <c r="A79" s="16"/>
      <c r="B79" s="16"/>
      <c r="C79" s="32"/>
      <c r="D79" s="16"/>
      <c r="E79" s="16"/>
      <c r="F79" s="32"/>
      <c r="G79" s="16"/>
      <c r="H79" s="16"/>
      <c r="I79" s="16"/>
      <c r="J79" s="16"/>
      <c r="K79" s="16"/>
      <c r="L79" s="16" t="str">
        <f aca="false">IF(A79="","",IFERROR(INDEX(Alumnos!$B$2:$B$201,MATCH(A79,Alumnos!$A$2:$A$201,0)),"Estudiante no registrado"))</f>
        <v/>
      </c>
      <c r="M79" s="16" t="str">
        <f aca="false">IF(A79="","",IFERROR(INDEX(Grupos!$B$2:$B$50,MATCH(B79,Grupos!$A$2:$A$50,0)),"Grupo no existe"))</f>
        <v/>
      </c>
      <c r="N79" s="16" t="str">
        <f aca="false">IF(A79="","",COUNTIF(G79:K79,"No"))</f>
        <v/>
      </c>
      <c r="O79" s="16" t="str">
        <f aca="false">IF(A79="","",_xlfn.TEXTJOIN(", ",TRUE(),IF(G79="No","copia del documento",""),IF(H79="No","pago de inscripción y seguro",""),IF(I79="No","contrato",""),IF(J79="No","certificado de estudios",""),IF(K79="No","acuerdo de financiación","")))</f>
        <v/>
      </c>
      <c r="P79" s="16" t="n">
        <f aca="false">IF(OR(A79="",E79="Preinscrita"),0,COUNTIFS(Sesiones!$B$2:$B$401,B79,Sesiones!$C$2:$C$401,"&gt;="&amp;C79,Sesiones!$C$2:$C$401,"&lt;="&amp;IF(F79="",Panel!$C$4,MIN(F79,Panel!$C$4))))</f>
        <v>0</v>
      </c>
      <c r="Q79" s="16" t="str">
        <f aca="false">IF(A79="","",COUNTIFS(Asistencia!$B$2:$B$3001,A79,Asistencia!$D$2:$D$3001,B79,Asistencia!$C$2:$C$3001,"Sí",Asistencia!$E$2:$E$3001,"&gt;="&amp;C79,Asistencia!$E$2:$E$3001,"&lt;="&amp;IF(F79="",Panel!$C$4,MIN(F79,Panel!$C$4))))</f>
        <v/>
      </c>
      <c r="R79" s="16" t="str">
        <f aca="false">IF(A79="","",COUNTIFS(Asistencia!$B$2:$B$3001,A79,Asistencia!$D$2:$D$3001,B79,Asistencia!$C$2:$C$3001,"Justificada",Asistencia!$E$2:$E$3001,"&gt;="&amp;C79,Asistencia!$E$2:$E$3001,"&lt;="&amp;IF(F79="",Panel!$C$4,MIN(F79,Panel!$C$4))))</f>
        <v/>
      </c>
      <c r="S79" s="16" t="str">
        <f aca="false">IF(A79="","",COUNTIFS(Asistencia!$B$2:$B$3001,A79,Asistencia!$D$2:$D$3001,B79,Asistencia!$E$2:$E$3001,"&gt;="&amp;C79,Asistencia!$E$2:$E$3001,"&lt;="&amp;IF(F79="",Panel!$C$4,MIN(F79,Panel!$C$4))))</f>
        <v/>
      </c>
      <c r="T79" s="33" t="str">
        <f aca="false">IF(OR(A79="",P79=0),"",Q79/P79)</f>
        <v/>
      </c>
      <c r="U79" s="16" t="str">
        <f aca="false">IF(A79="","",IF(L79="Estudiante no registrado","Estudiante sin ficha",IF(M79="Grupo no existe","Grupo mal escrito",IF(AND(E79="Baja",F79=""),"Baja sin fecha",IF(AND(E79&lt;&gt;"Preinscrita",S79&lt;P79),IF(P79-S79=1,"Falta 1 registro de asistencia","Faltan "&amp;(P79-S79)&amp;" registros de asistencia"),IF(AND(E79="Activa",T79&lt;&gt;"",T79&lt;Panel!$C$5),"Asistencia por debajo del umbral",IF(AND(E79&lt;&gt;"Baja",N79&gt;0),"Documentación pendiente","")))))))</f>
        <v/>
      </c>
      <c r="V79" s="36" t="str">
        <f aca="false">IF(A79="","",A79&amp;"|"&amp;COUNTIF($A$2:A79,A79))</f>
        <v/>
      </c>
      <c r="W79" s="36" t="str">
        <f aca="false">IF(AND(A79&lt;&gt;"",E79&lt;&gt;"Baja",N79&gt;0),ROW(),"")</f>
        <v/>
      </c>
      <c r="X79" s="36" t="str">
        <f aca="false">IF(AND(A79&lt;&gt;"",E79="Activa",T79&lt;&gt;"",T79&lt;Panel!$C$5),ROW(),"")</f>
        <v/>
      </c>
      <c r="Y79" s="36" t="str">
        <f aca="false">IF(AND(A79&lt;&gt;"",E79="Preinscrita"),ROW(),"")</f>
        <v/>
      </c>
    </row>
    <row r="80" customFormat="false" ht="15" hidden="false" customHeight="false" outlineLevel="0" collapsed="false">
      <c r="A80" s="16"/>
      <c r="B80" s="16"/>
      <c r="C80" s="32"/>
      <c r="D80" s="16"/>
      <c r="E80" s="16"/>
      <c r="F80" s="32"/>
      <c r="G80" s="16"/>
      <c r="H80" s="16"/>
      <c r="I80" s="16"/>
      <c r="J80" s="16"/>
      <c r="K80" s="16"/>
      <c r="L80" s="16" t="str">
        <f aca="false">IF(A80="","",IFERROR(INDEX(Alumnos!$B$2:$B$201,MATCH(A80,Alumnos!$A$2:$A$201,0)),"Estudiante no registrado"))</f>
        <v/>
      </c>
      <c r="M80" s="16" t="str">
        <f aca="false">IF(A80="","",IFERROR(INDEX(Grupos!$B$2:$B$50,MATCH(B80,Grupos!$A$2:$A$50,0)),"Grupo no existe"))</f>
        <v/>
      </c>
      <c r="N80" s="16" t="str">
        <f aca="false">IF(A80="","",COUNTIF(G80:K80,"No"))</f>
        <v/>
      </c>
      <c r="O80" s="16" t="str">
        <f aca="false">IF(A80="","",_xlfn.TEXTJOIN(", ",TRUE(),IF(G80="No","copia del documento",""),IF(H80="No","pago de inscripción y seguro",""),IF(I80="No","contrato",""),IF(J80="No","certificado de estudios",""),IF(K80="No","acuerdo de financiación","")))</f>
        <v/>
      </c>
      <c r="P80" s="16" t="n">
        <f aca="false">IF(OR(A80="",E80="Preinscrita"),0,COUNTIFS(Sesiones!$B$2:$B$401,B80,Sesiones!$C$2:$C$401,"&gt;="&amp;C80,Sesiones!$C$2:$C$401,"&lt;="&amp;IF(F80="",Panel!$C$4,MIN(F80,Panel!$C$4))))</f>
        <v>0</v>
      </c>
      <c r="Q80" s="16" t="str">
        <f aca="false">IF(A80="","",COUNTIFS(Asistencia!$B$2:$B$3001,A80,Asistencia!$D$2:$D$3001,B80,Asistencia!$C$2:$C$3001,"Sí",Asistencia!$E$2:$E$3001,"&gt;="&amp;C80,Asistencia!$E$2:$E$3001,"&lt;="&amp;IF(F80="",Panel!$C$4,MIN(F80,Panel!$C$4))))</f>
        <v/>
      </c>
      <c r="R80" s="16" t="str">
        <f aca="false">IF(A80="","",COUNTIFS(Asistencia!$B$2:$B$3001,A80,Asistencia!$D$2:$D$3001,B80,Asistencia!$C$2:$C$3001,"Justificada",Asistencia!$E$2:$E$3001,"&gt;="&amp;C80,Asistencia!$E$2:$E$3001,"&lt;="&amp;IF(F80="",Panel!$C$4,MIN(F80,Panel!$C$4))))</f>
        <v/>
      </c>
      <c r="S80" s="16" t="str">
        <f aca="false">IF(A80="","",COUNTIFS(Asistencia!$B$2:$B$3001,A80,Asistencia!$D$2:$D$3001,B80,Asistencia!$E$2:$E$3001,"&gt;="&amp;C80,Asistencia!$E$2:$E$3001,"&lt;="&amp;IF(F80="",Panel!$C$4,MIN(F80,Panel!$C$4))))</f>
        <v/>
      </c>
      <c r="T80" s="33" t="str">
        <f aca="false">IF(OR(A80="",P80=0),"",Q80/P80)</f>
        <v/>
      </c>
      <c r="U80" s="16" t="str">
        <f aca="false">IF(A80="","",IF(L80="Estudiante no registrado","Estudiante sin ficha",IF(M80="Grupo no existe","Grupo mal escrito",IF(AND(E80="Baja",F80=""),"Baja sin fecha",IF(AND(E80&lt;&gt;"Preinscrita",S80&lt;P80),IF(P80-S80=1,"Falta 1 registro de asistencia","Faltan "&amp;(P80-S80)&amp;" registros de asistencia"),IF(AND(E80="Activa",T80&lt;&gt;"",T80&lt;Panel!$C$5),"Asistencia por debajo del umbral",IF(AND(E80&lt;&gt;"Baja",N80&gt;0),"Documentación pendiente","")))))))</f>
        <v/>
      </c>
      <c r="V80" s="36" t="str">
        <f aca="false">IF(A80="","",A80&amp;"|"&amp;COUNTIF($A$2:A80,A80))</f>
        <v/>
      </c>
      <c r="W80" s="36" t="str">
        <f aca="false">IF(AND(A80&lt;&gt;"",E80&lt;&gt;"Baja",N80&gt;0),ROW(),"")</f>
        <v/>
      </c>
      <c r="X80" s="36" t="str">
        <f aca="false">IF(AND(A80&lt;&gt;"",E80="Activa",T80&lt;&gt;"",T80&lt;Panel!$C$5),ROW(),"")</f>
        <v/>
      </c>
      <c r="Y80" s="36" t="str">
        <f aca="false">IF(AND(A80&lt;&gt;"",E80="Preinscrita"),ROW(),"")</f>
        <v/>
      </c>
    </row>
    <row r="81" customFormat="false" ht="15" hidden="false" customHeight="false" outlineLevel="0" collapsed="false">
      <c r="A81" s="16"/>
      <c r="B81" s="16"/>
      <c r="C81" s="32"/>
      <c r="D81" s="16"/>
      <c r="E81" s="16"/>
      <c r="F81" s="32"/>
      <c r="G81" s="16"/>
      <c r="H81" s="16"/>
      <c r="I81" s="16"/>
      <c r="J81" s="16"/>
      <c r="K81" s="16"/>
      <c r="L81" s="16" t="str">
        <f aca="false">IF(A81="","",IFERROR(INDEX(Alumnos!$B$2:$B$201,MATCH(A81,Alumnos!$A$2:$A$201,0)),"Estudiante no registrado"))</f>
        <v/>
      </c>
      <c r="M81" s="16" t="str">
        <f aca="false">IF(A81="","",IFERROR(INDEX(Grupos!$B$2:$B$50,MATCH(B81,Grupos!$A$2:$A$50,0)),"Grupo no existe"))</f>
        <v/>
      </c>
      <c r="N81" s="16" t="str">
        <f aca="false">IF(A81="","",COUNTIF(G81:K81,"No"))</f>
        <v/>
      </c>
      <c r="O81" s="16" t="str">
        <f aca="false">IF(A81="","",_xlfn.TEXTJOIN(", ",TRUE(),IF(G81="No","copia del documento",""),IF(H81="No","pago de inscripción y seguro",""),IF(I81="No","contrato",""),IF(J81="No","certificado de estudios",""),IF(K81="No","acuerdo de financiación","")))</f>
        <v/>
      </c>
      <c r="P81" s="16" t="n">
        <f aca="false">IF(OR(A81="",E81="Preinscrita"),0,COUNTIFS(Sesiones!$B$2:$B$401,B81,Sesiones!$C$2:$C$401,"&gt;="&amp;C81,Sesiones!$C$2:$C$401,"&lt;="&amp;IF(F81="",Panel!$C$4,MIN(F81,Panel!$C$4))))</f>
        <v>0</v>
      </c>
      <c r="Q81" s="16" t="str">
        <f aca="false">IF(A81="","",COUNTIFS(Asistencia!$B$2:$B$3001,A81,Asistencia!$D$2:$D$3001,B81,Asistencia!$C$2:$C$3001,"Sí",Asistencia!$E$2:$E$3001,"&gt;="&amp;C81,Asistencia!$E$2:$E$3001,"&lt;="&amp;IF(F81="",Panel!$C$4,MIN(F81,Panel!$C$4))))</f>
        <v/>
      </c>
      <c r="R81" s="16" t="str">
        <f aca="false">IF(A81="","",COUNTIFS(Asistencia!$B$2:$B$3001,A81,Asistencia!$D$2:$D$3001,B81,Asistencia!$C$2:$C$3001,"Justificada",Asistencia!$E$2:$E$3001,"&gt;="&amp;C81,Asistencia!$E$2:$E$3001,"&lt;="&amp;IF(F81="",Panel!$C$4,MIN(F81,Panel!$C$4))))</f>
        <v/>
      </c>
      <c r="S81" s="16" t="str">
        <f aca="false">IF(A81="","",COUNTIFS(Asistencia!$B$2:$B$3001,A81,Asistencia!$D$2:$D$3001,B81,Asistencia!$E$2:$E$3001,"&gt;="&amp;C81,Asistencia!$E$2:$E$3001,"&lt;="&amp;IF(F81="",Panel!$C$4,MIN(F81,Panel!$C$4))))</f>
        <v/>
      </c>
      <c r="T81" s="33" t="str">
        <f aca="false">IF(OR(A81="",P81=0),"",Q81/P81)</f>
        <v/>
      </c>
      <c r="U81" s="16" t="str">
        <f aca="false">IF(A81="","",IF(L81="Estudiante no registrado","Estudiante sin ficha",IF(M81="Grupo no existe","Grupo mal escrito",IF(AND(E81="Baja",F81=""),"Baja sin fecha",IF(AND(E81&lt;&gt;"Preinscrita",S81&lt;P81),IF(P81-S81=1,"Falta 1 registro de asistencia","Faltan "&amp;(P81-S81)&amp;" registros de asistencia"),IF(AND(E81="Activa",T81&lt;&gt;"",T81&lt;Panel!$C$5),"Asistencia por debajo del umbral",IF(AND(E81&lt;&gt;"Baja",N81&gt;0),"Documentación pendiente","")))))))</f>
        <v/>
      </c>
      <c r="V81" s="36" t="str">
        <f aca="false">IF(A81="","",A81&amp;"|"&amp;COUNTIF($A$2:A81,A81))</f>
        <v/>
      </c>
      <c r="W81" s="36" t="str">
        <f aca="false">IF(AND(A81&lt;&gt;"",E81&lt;&gt;"Baja",N81&gt;0),ROW(),"")</f>
        <v/>
      </c>
      <c r="X81" s="36" t="str">
        <f aca="false">IF(AND(A81&lt;&gt;"",E81="Activa",T81&lt;&gt;"",T81&lt;Panel!$C$5),ROW(),"")</f>
        <v/>
      </c>
      <c r="Y81" s="36" t="str">
        <f aca="false">IF(AND(A81&lt;&gt;"",E81="Preinscrita"),ROW(),"")</f>
        <v/>
      </c>
    </row>
    <row r="82" customFormat="false" ht="15" hidden="false" customHeight="false" outlineLevel="0" collapsed="false">
      <c r="A82" s="16"/>
      <c r="B82" s="16"/>
      <c r="C82" s="32"/>
      <c r="D82" s="16"/>
      <c r="E82" s="16"/>
      <c r="F82" s="32"/>
      <c r="G82" s="16"/>
      <c r="H82" s="16"/>
      <c r="I82" s="16"/>
      <c r="J82" s="16"/>
      <c r="K82" s="16"/>
      <c r="L82" s="16" t="str">
        <f aca="false">IF(A82="","",IFERROR(INDEX(Alumnos!$B$2:$B$201,MATCH(A82,Alumnos!$A$2:$A$201,0)),"Estudiante no registrado"))</f>
        <v/>
      </c>
      <c r="M82" s="16" t="str">
        <f aca="false">IF(A82="","",IFERROR(INDEX(Grupos!$B$2:$B$50,MATCH(B82,Grupos!$A$2:$A$50,0)),"Grupo no existe"))</f>
        <v/>
      </c>
      <c r="N82" s="16" t="str">
        <f aca="false">IF(A82="","",COUNTIF(G82:K82,"No"))</f>
        <v/>
      </c>
      <c r="O82" s="16" t="str">
        <f aca="false">IF(A82="","",_xlfn.TEXTJOIN(", ",TRUE(),IF(G82="No","copia del documento",""),IF(H82="No","pago de inscripción y seguro",""),IF(I82="No","contrato",""),IF(J82="No","certificado de estudios",""),IF(K82="No","acuerdo de financiación","")))</f>
        <v/>
      </c>
      <c r="P82" s="16" t="n">
        <f aca="false">IF(OR(A82="",E82="Preinscrita"),0,COUNTIFS(Sesiones!$B$2:$B$401,B82,Sesiones!$C$2:$C$401,"&gt;="&amp;C82,Sesiones!$C$2:$C$401,"&lt;="&amp;IF(F82="",Panel!$C$4,MIN(F82,Panel!$C$4))))</f>
        <v>0</v>
      </c>
      <c r="Q82" s="16" t="str">
        <f aca="false">IF(A82="","",COUNTIFS(Asistencia!$B$2:$B$3001,A82,Asistencia!$D$2:$D$3001,B82,Asistencia!$C$2:$C$3001,"Sí",Asistencia!$E$2:$E$3001,"&gt;="&amp;C82,Asistencia!$E$2:$E$3001,"&lt;="&amp;IF(F82="",Panel!$C$4,MIN(F82,Panel!$C$4))))</f>
        <v/>
      </c>
      <c r="R82" s="16" t="str">
        <f aca="false">IF(A82="","",COUNTIFS(Asistencia!$B$2:$B$3001,A82,Asistencia!$D$2:$D$3001,B82,Asistencia!$C$2:$C$3001,"Justificada",Asistencia!$E$2:$E$3001,"&gt;="&amp;C82,Asistencia!$E$2:$E$3001,"&lt;="&amp;IF(F82="",Panel!$C$4,MIN(F82,Panel!$C$4))))</f>
        <v/>
      </c>
      <c r="S82" s="16" t="str">
        <f aca="false">IF(A82="","",COUNTIFS(Asistencia!$B$2:$B$3001,A82,Asistencia!$D$2:$D$3001,B82,Asistencia!$E$2:$E$3001,"&gt;="&amp;C82,Asistencia!$E$2:$E$3001,"&lt;="&amp;IF(F82="",Panel!$C$4,MIN(F82,Panel!$C$4))))</f>
        <v/>
      </c>
      <c r="T82" s="33" t="str">
        <f aca="false">IF(OR(A82="",P82=0),"",Q82/P82)</f>
        <v/>
      </c>
      <c r="U82" s="16" t="str">
        <f aca="false">IF(A82="","",IF(L82="Estudiante no registrado","Estudiante sin ficha",IF(M82="Grupo no existe","Grupo mal escrito",IF(AND(E82="Baja",F82=""),"Baja sin fecha",IF(AND(E82&lt;&gt;"Preinscrita",S82&lt;P82),IF(P82-S82=1,"Falta 1 registro de asistencia","Faltan "&amp;(P82-S82)&amp;" registros de asistencia"),IF(AND(E82="Activa",T82&lt;&gt;"",T82&lt;Panel!$C$5),"Asistencia por debajo del umbral",IF(AND(E82&lt;&gt;"Baja",N82&gt;0),"Documentación pendiente","")))))))</f>
        <v/>
      </c>
      <c r="V82" s="36" t="str">
        <f aca="false">IF(A82="","",A82&amp;"|"&amp;COUNTIF($A$2:A82,A82))</f>
        <v/>
      </c>
      <c r="W82" s="36" t="str">
        <f aca="false">IF(AND(A82&lt;&gt;"",E82&lt;&gt;"Baja",N82&gt;0),ROW(),"")</f>
        <v/>
      </c>
      <c r="X82" s="36" t="str">
        <f aca="false">IF(AND(A82&lt;&gt;"",E82="Activa",T82&lt;&gt;"",T82&lt;Panel!$C$5),ROW(),"")</f>
        <v/>
      </c>
      <c r="Y82" s="36" t="str">
        <f aca="false">IF(AND(A82&lt;&gt;"",E82="Preinscrita"),ROW(),"")</f>
        <v/>
      </c>
    </row>
    <row r="83" customFormat="false" ht="15" hidden="false" customHeight="false" outlineLevel="0" collapsed="false">
      <c r="A83" s="16"/>
      <c r="B83" s="16"/>
      <c r="C83" s="32"/>
      <c r="D83" s="16"/>
      <c r="E83" s="16"/>
      <c r="F83" s="32"/>
      <c r="G83" s="16"/>
      <c r="H83" s="16"/>
      <c r="I83" s="16"/>
      <c r="J83" s="16"/>
      <c r="K83" s="16"/>
      <c r="L83" s="16" t="str">
        <f aca="false">IF(A83="","",IFERROR(INDEX(Alumnos!$B$2:$B$201,MATCH(A83,Alumnos!$A$2:$A$201,0)),"Estudiante no registrado"))</f>
        <v/>
      </c>
      <c r="M83" s="16" t="str">
        <f aca="false">IF(A83="","",IFERROR(INDEX(Grupos!$B$2:$B$50,MATCH(B83,Grupos!$A$2:$A$50,0)),"Grupo no existe"))</f>
        <v/>
      </c>
      <c r="N83" s="16" t="str">
        <f aca="false">IF(A83="","",COUNTIF(G83:K83,"No"))</f>
        <v/>
      </c>
      <c r="O83" s="16" t="str">
        <f aca="false">IF(A83="","",_xlfn.TEXTJOIN(", ",TRUE(),IF(G83="No","copia del documento",""),IF(H83="No","pago de inscripción y seguro",""),IF(I83="No","contrato",""),IF(J83="No","certificado de estudios",""),IF(K83="No","acuerdo de financiación","")))</f>
        <v/>
      </c>
      <c r="P83" s="16" t="n">
        <f aca="false">IF(OR(A83="",E83="Preinscrita"),0,COUNTIFS(Sesiones!$B$2:$B$401,B83,Sesiones!$C$2:$C$401,"&gt;="&amp;C83,Sesiones!$C$2:$C$401,"&lt;="&amp;IF(F83="",Panel!$C$4,MIN(F83,Panel!$C$4))))</f>
        <v>0</v>
      </c>
      <c r="Q83" s="16" t="str">
        <f aca="false">IF(A83="","",COUNTIFS(Asistencia!$B$2:$B$3001,A83,Asistencia!$D$2:$D$3001,B83,Asistencia!$C$2:$C$3001,"Sí",Asistencia!$E$2:$E$3001,"&gt;="&amp;C83,Asistencia!$E$2:$E$3001,"&lt;="&amp;IF(F83="",Panel!$C$4,MIN(F83,Panel!$C$4))))</f>
        <v/>
      </c>
      <c r="R83" s="16" t="str">
        <f aca="false">IF(A83="","",COUNTIFS(Asistencia!$B$2:$B$3001,A83,Asistencia!$D$2:$D$3001,B83,Asistencia!$C$2:$C$3001,"Justificada",Asistencia!$E$2:$E$3001,"&gt;="&amp;C83,Asistencia!$E$2:$E$3001,"&lt;="&amp;IF(F83="",Panel!$C$4,MIN(F83,Panel!$C$4))))</f>
        <v/>
      </c>
      <c r="S83" s="16" t="str">
        <f aca="false">IF(A83="","",COUNTIFS(Asistencia!$B$2:$B$3001,A83,Asistencia!$D$2:$D$3001,B83,Asistencia!$E$2:$E$3001,"&gt;="&amp;C83,Asistencia!$E$2:$E$3001,"&lt;="&amp;IF(F83="",Panel!$C$4,MIN(F83,Panel!$C$4))))</f>
        <v/>
      </c>
      <c r="T83" s="33" t="str">
        <f aca="false">IF(OR(A83="",P83=0),"",Q83/P83)</f>
        <v/>
      </c>
      <c r="U83" s="16" t="str">
        <f aca="false">IF(A83="","",IF(L83="Estudiante no registrado","Estudiante sin ficha",IF(M83="Grupo no existe","Grupo mal escrito",IF(AND(E83="Baja",F83=""),"Baja sin fecha",IF(AND(E83&lt;&gt;"Preinscrita",S83&lt;P83),IF(P83-S83=1,"Falta 1 registro de asistencia","Faltan "&amp;(P83-S83)&amp;" registros de asistencia"),IF(AND(E83="Activa",T83&lt;&gt;"",T83&lt;Panel!$C$5),"Asistencia por debajo del umbral",IF(AND(E83&lt;&gt;"Baja",N83&gt;0),"Documentación pendiente","")))))))</f>
        <v/>
      </c>
      <c r="V83" s="36" t="str">
        <f aca="false">IF(A83="","",A83&amp;"|"&amp;COUNTIF($A$2:A83,A83))</f>
        <v/>
      </c>
      <c r="W83" s="36" t="str">
        <f aca="false">IF(AND(A83&lt;&gt;"",E83&lt;&gt;"Baja",N83&gt;0),ROW(),"")</f>
        <v/>
      </c>
      <c r="X83" s="36" t="str">
        <f aca="false">IF(AND(A83&lt;&gt;"",E83="Activa",T83&lt;&gt;"",T83&lt;Panel!$C$5),ROW(),"")</f>
        <v/>
      </c>
      <c r="Y83" s="36" t="str">
        <f aca="false">IF(AND(A83&lt;&gt;"",E83="Preinscrita"),ROW(),"")</f>
        <v/>
      </c>
    </row>
    <row r="84" customFormat="false" ht="15" hidden="false" customHeight="false" outlineLevel="0" collapsed="false">
      <c r="A84" s="16"/>
      <c r="B84" s="16"/>
      <c r="C84" s="32"/>
      <c r="D84" s="16"/>
      <c r="E84" s="16"/>
      <c r="F84" s="32"/>
      <c r="G84" s="16"/>
      <c r="H84" s="16"/>
      <c r="I84" s="16"/>
      <c r="J84" s="16"/>
      <c r="K84" s="16"/>
      <c r="L84" s="16" t="str">
        <f aca="false">IF(A84="","",IFERROR(INDEX(Alumnos!$B$2:$B$201,MATCH(A84,Alumnos!$A$2:$A$201,0)),"Estudiante no registrado"))</f>
        <v/>
      </c>
      <c r="M84" s="16" t="str">
        <f aca="false">IF(A84="","",IFERROR(INDEX(Grupos!$B$2:$B$50,MATCH(B84,Grupos!$A$2:$A$50,0)),"Grupo no existe"))</f>
        <v/>
      </c>
      <c r="N84" s="16" t="str">
        <f aca="false">IF(A84="","",COUNTIF(G84:K84,"No"))</f>
        <v/>
      </c>
      <c r="O84" s="16" t="str">
        <f aca="false">IF(A84="","",_xlfn.TEXTJOIN(", ",TRUE(),IF(G84="No","copia del documento",""),IF(H84="No","pago de inscripción y seguro",""),IF(I84="No","contrato",""),IF(J84="No","certificado de estudios",""),IF(K84="No","acuerdo de financiación","")))</f>
        <v/>
      </c>
      <c r="P84" s="16" t="n">
        <f aca="false">IF(OR(A84="",E84="Preinscrita"),0,COUNTIFS(Sesiones!$B$2:$B$401,B84,Sesiones!$C$2:$C$401,"&gt;="&amp;C84,Sesiones!$C$2:$C$401,"&lt;="&amp;IF(F84="",Panel!$C$4,MIN(F84,Panel!$C$4))))</f>
        <v>0</v>
      </c>
      <c r="Q84" s="16" t="str">
        <f aca="false">IF(A84="","",COUNTIFS(Asistencia!$B$2:$B$3001,A84,Asistencia!$D$2:$D$3001,B84,Asistencia!$C$2:$C$3001,"Sí",Asistencia!$E$2:$E$3001,"&gt;="&amp;C84,Asistencia!$E$2:$E$3001,"&lt;="&amp;IF(F84="",Panel!$C$4,MIN(F84,Panel!$C$4))))</f>
        <v/>
      </c>
      <c r="R84" s="16" t="str">
        <f aca="false">IF(A84="","",COUNTIFS(Asistencia!$B$2:$B$3001,A84,Asistencia!$D$2:$D$3001,B84,Asistencia!$C$2:$C$3001,"Justificada",Asistencia!$E$2:$E$3001,"&gt;="&amp;C84,Asistencia!$E$2:$E$3001,"&lt;="&amp;IF(F84="",Panel!$C$4,MIN(F84,Panel!$C$4))))</f>
        <v/>
      </c>
      <c r="S84" s="16" t="str">
        <f aca="false">IF(A84="","",COUNTIFS(Asistencia!$B$2:$B$3001,A84,Asistencia!$D$2:$D$3001,B84,Asistencia!$E$2:$E$3001,"&gt;="&amp;C84,Asistencia!$E$2:$E$3001,"&lt;="&amp;IF(F84="",Panel!$C$4,MIN(F84,Panel!$C$4))))</f>
        <v/>
      </c>
      <c r="T84" s="33" t="str">
        <f aca="false">IF(OR(A84="",P84=0),"",Q84/P84)</f>
        <v/>
      </c>
      <c r="U84" s="16" t="str">
        <f aca="false">IF(A84="","",IF(L84="Estudiante no registrado","Estudiante sin ficha",IF(M84="Grupo no existe","Grupo mal escrito",IF(AND(E84="Baja",F84=""),"Baja sin fecha",IF(AND(E84&lt;&gt;"Preinscrita",S84&lt;P84),IF(P84-S84=1,"Falta 1 registro de asistencia","Faltan "&amp;(P84-S84)&amp;" registros de asistencia"),IF(AND(E84="Activa",T84&lt;&gt;"",T84&lt;Panel!$C$5),"Asistencia por debajo del umbral",IF(AND(E84&lt;&gt;"Baja",N84&gt;0),"Documentación pendiente","")))))))</f>
        <v/>
      </c>
      <c r="V84" s="36" t="str">
        <f aca="false">IF(A84="","",A84&amp;"|"&amp;COUNTIF($A$2:A84,A84))</f>
        <v/>
      </c>
      <c r="W84" s="36" t="str">
        <f aca="false">IF(AND(A84&lt;&gt;"",E84&lt;&gt;"Baja",N84&gt;0),ROW(),"")</f>
        <v/>
      </c>
      <c r="X84" s="36" t="str">
        <f aca="false">IF(AND(A84&lt;&gt;"",E84="Activa",T84&lt;&gt;"",T84&lt;Panel!$C$5),ROW(),"")</f>
        <v/>
      </c>
      <c r="Y84" s="36" t="str">
        <f aca="false">IF(AND(A84&lt;&gt;"",E84="Preinscrita"),ROW(),"")</f>
        <v/>
      </c>
    </row>
    <row r="85" customFormat="false" ht="15" hidden="false" customHeight="false" outlineLevel="0" collapsed="false">
      <c r="A85" s="16"/>
      <c r="B85" s="16"/>
      <c r="C85" s="32"/>
      <c r="D85" s="16"/>
      <c r="E85" s="16"/>
      <c r="F85" s="32"/>
      <c r="G85" s="16"/>
      <c r="H85" s="16"/>
      <c r="I85" s="16"/>
      <c r="J85" s="16"/>
      <c r="K85" s="16"/>
      <c r="L85" s="16" t="str">
        <f aca="false">IF(A85="","",IFERROR(INDEX(Alumnos!$B$2:$B$201,MATCH(A85,Alumnos!$A$2:$A$201,0)),"Estudiante no registrado"))</f>
        <v/>
      </c>
      <c r="M85" s="16" t="str">
        <f aca="false">IF(A85="","",IFERROR(INDEX(Grupos!$B$2:$B$50,MATCH(B85,Grupos!$A$2:$A$50,0)),"Grupo no existe"))</f>
        <v/>
      </c>
      <c r="N85" s="16" t="str">
        <f aca="false">IF(A85="","",COUNTIF(G85:K85,"No"))</f>
        <v/>
      </c>
      <c r="O85" s="16" t="str">
        <f aca="false">IF(A85="","",_xlfn.TEXTJOIN(", ",TRUE(),IF(G85="No","copia del documento",""),IF(H85="No","pago de inscripción y seguro",""),IF(I85="No","contrato",""),IF(J85="No","certificado de estudios",""),IF(K85="No","acuerdo de financiación","")))</f>
        <v/>
      </c>
      <c r="P85" s="16" t="n">
        <f aca="false">IF(OR(A85="",E85="Preinscrita"),0,COUNTIFS(Sesiones!$B$2:$B$401,B85,Sesiones!$C$2:$C$401,"&gt;="&amp;C85,Sesiones!$C$2:$C$401,"&lt;="&amp;IF(F85="",Panel!$C$4,MIN(F85,Panel!$C$4))))</f>
        <v>0</v>
      </c>
      <c r="Q85" s="16" t="str">
        <f aca="false">IF(A85="","",COUNTIFS(Asistencia!$B$2:$B$3001,A85,Asistencia!$D$2:$D$3001,B85,Asistencia!$C$2:$C$3001,"Sí",Asistencia!$E$2:$E$3001,"&gt;="&amp;C85,Asistencia!$E$2:$E$3001,"&lt;="&amp;IF(F85="",Panel!$C$4,MIN(F85,Panel!$C$4))))</f>
        <v/>
      </c>
      <c r="R85" s="16" t="str">
        <f aca="false">IF(A85="","",COUNTIFS(Asistencia!$B$2:$B$3001,A85,Asistencia!$D$2:$D$3001,B85,Asistencia!$C$2:$C$3001,"Justificada",Asistencia!$E$2:$E$3001,"&gt;="&amp;C85,Asistencia!$E$2:$E$3001,"&lt;="&amp;IF(F85="",Panel!$C$4,MIN(F85,Panel!$C$4))))</f>
        <v/>
      </c>
      <c r="S85" s="16" t="str">
        <f aca="false">IF(A85="","",COUNTIFS(Asistencia!$B$2:$B$3001,A85,Asistencia!$D$2:$D$3001,B85,Asistencia!$E$2:$E$3001,"&gt;="&amp;C85,Asistencia!$E$2:$E$3001,"&lt;="&amp;IF(F85="",Panel!$C$4,MIN(F85,Panel!$C$4))))</f>
        <v/>
      </c>
      <c r="T85" s="33" t="str">
        <f aca="false">IF(OR(A85="",P85=0),"",Q85/P85)</f>
        <v/>
      </c>
      <c r="U85" s="16" t="str">
        <f aca="false">IF(A85="","",IF(L85="Estudiante no registrado","Estudiante sin ficha",IF(M85="Grupo no existe","Grupo mal escrito",IF(AND(E85="Baja",F85=""),"Baja sin fecha",IF(AND(E85&lt;&gt;"Preinscrita",S85&lt;P85),IF(P85-S85=1,"Falta 1 registro de asistencia","Faltan "&amp;(P85-S85)&amp;" registros de asistencia"),IF(AND(E85="Activa",T85&lt;&gt;"",T85&lt;Panel!$C$5),"Asistencia por debajo del umbral",IF(AND(E85&lt;&gt;"Baja",N85&gt;0),"Documentación pendiente","")))))))</f>
        <v/>
      </c>
      <c r="V85" s="36" t="str">
        <f aca="false">IF(A85="","",A85&amp;"|"&amp;COUNTIF($A$2:A85,A85))</f>
        <v/>
      </c>
      <c r="W85" s="36" t="str">
        <f aca="false">IF(AND(A85&lt;&gt;"",E85&lt;&gt;"Baja",N85&gt;0),ROW(),"")</f>
        <v/>
      </c>
      <c r="X85" s="36" t="str">
        <f aca="false">IF(AND(A85&lt;&gt;"",E85="Activa",T85&lt;&gt;"",T85&lt;Panel!$C$5),ROW(),"")</f>
        <v/>
      </c>
      <c r="Y85" s="36" t="str">
        <f aca="false">IF(AND(A85&lt;&gt;"",E85="Preinscrita"),ROW(),"")</f>
        <v/>
      </c>
    </row>
    <row r="86" customFormat="false" ht="15" hidden="false" customHeight="false" outlineLevel="0" collapsed="false">
      <c r="A86" s="16"/>
      <c r="B86" s="16"/>
      <c r="C86" s="32"/>
      <c r="D86" s="16"/>
      <c r="E86" s="16"/>
      <c r="F86" s="32"/>
      <c r="G86" s="16"/>
      <c r="H86" s="16"/>
      <c r="I86" s="16"/>
      <c r="J86" s="16"/>
      <c r="K86" s="16"/>
      <c r="L86" s="16" t="str">
        <f aca="false">IF(A86="","",IFERROR(INDEX(Alumnos!$B$2:$B$201,MATCH(A86,Alumnos!$A$2:$A$201,0)),"Estudiante no registrado"))</f>
        <v/>
      </c>
      <c r="M86" s="16" t="str">
        <f aca="false">IF(A86="","",IFERROR(INDEX(Grupos!$B$2:$B$50,MATCH(B86,Grupos!$A$2:$A$50,0)),"Grupo no existe"))</f>
        <v/>
      </c>
      <c r="N86" s="16" t="str">
        <f aca="false">IF(A86="","",COUNTIF(G86:K86,"No"))</f>
        <v/>
      </c>
      <c r="O86" s="16" t="str">
        <f aca="false">IF(A86="","",_xlfn.TEXTJOIN(", ",TRUE(),IF(G86="No","copia del documento",""),IF(H86="No","pago de inscripción y seguro",""),IF(I86="No","contrato",""),IF(J86="No","certificado de estudios",""),IF(K86="No","acuerdo de financiación","")))</f>
        <v/>
      </c>
      <c r="P86" s="16" t="n">
        <f aca="false">IF(OR(A86="",E86="Preinscrita"),0,COUNTIFS(Sesiones!$B$2:$B$401,B86,Sesiones!$C$2:$C$401,"&gt;="&amp;C86,Sesiones!$C$2:$C$401,"&lt;="&amp;IF(F86="",Panel!$C$4,MIN(F86,Panel!$C$4))))</f>
        <v>0</v>
      </c>
      <c r="Q86" s="16" t="str">
        <f aca="false">IF(A86="","",COUNTIFS(Asistencia!$B$2:$B$3001,A86,Asistencia!$D$2:$D$3001,B86,Asistencia!$C$2:$C$3001,"Sí",Asistencia!$E$2:$E$3001,"&gt;="&amp;C86,Asistencia!$E$2:$E$3001,"&lt;="&amp;IF(F86="",Panel!$C$4,MIN(F86,Panel!$C$4))))</f>
        <v/>
      </c>
      <c r="R86" s="16" t="str">
        <f aca="false">IF(A86="","",COUNTIFS(Asistencia!$B$2:$B$3001,A86,Asistencia!$D$2:$D$3001,B86,Asistencia!$C$2:$C$3001,"Justificada",Asistencia!$E$2:$E$3001,"&gt;="&amp;C86,Asistencia!$E$2:$E$3001,"&lt;="&amp;IF(F86="",Panel!$C$4,MIN(F86,Panel!$C$4))))</f>
        <v/>
      </c>
      <c r="S86" s="16" t="str">
        <f aca="false">IF(A86="","",COUNTIFS(Asistencia!$B$2:$B$3001,A86,Asistencia!$D$2:$D$3001,B86,Asistencia!$E$2:$E$3001,"&gt;="&amp;C86,Asistencia!$E$2:$E$3001,"&lt;="&amp;IF(F86="",Panel!$C$4,MIN(F86,Panel!$C$4))))</f>
        <v/>
      </c>
      <c r="T86" s="33" t="str">
        <f aca="false">IF(OR(A86="",P86=0),"",Q86/P86)</f>
        <v/>
      </c>
      <c r="U86" s="16" t="str">
        <f aca="false">IF(A86="","",IF(L86="Estudiante no registrado","Estudiante sin ficha",IF(M86="Grupo no existe","Grupo mal escrito",IF(AND(E86="Baja",F86=""),"Baja sin fecha",IF(AND(E86&lt;&gt;"Preinscrita",S86&lt;P86),IF(P86-S86=1,"Falta 1 registro de asistencia","Faltan "&amp;(P86-S86)&amp;" registros de asistencia"),IF(AND(E86="Activa",T86&lt;&gt;"",T86&lt;Panel!$C$5),"Asistencia por debajo del umbral",IF(AND(E86&lt;&gt;"Baja",N86&gt;0),"Documentación pendiente","")))))))</f>
        <v/>
      </c>
      <c r="V86" s="36" t="str">
        <f aca="false">IF(A86="","",A86&amp;"|"&amp;COUNTIF($A$2:A86,A86))</f>
        <v/>
      </c>
      <c r="W86" s="36" t="str">
        <f aca="false">IF(AND(A86&lt;&gt;"",E86&lt;&gt;"Baja",N86&gt;0),ROW(),"")</f>
        <v/>
      </c>
      <c r="X86" s="36" t="str">
        <f aca="false">IF(AND(A86&lt;&gt;"",E86="Activa",T86&lt;&gt;"",T86&lt;Panel!$C$5),ROW(),"")</f>
        <v/>
      </c>
      <c r="Y86" s="36" t="str">
        <f aca="false">IF(AND(A86&lt;&gt;"",E86="Preinscrita"),ROW(),"")</f>
        <v/>
      </c>
    </row>
    <row r="87" customFormat="false" ht="15" hidden="false" customHeight="false" outlineLevel="0" collapsed="false">
      <c r="A87" s="16"/>
      <c r="B87" s="16"/>
      <c r="C87" s="32"/>
      <c r="D87" s="16"/>
      <c r="E87" s="16"/>
      <c r="F87" s="32"/>
      <c r="G87" s="16"/>
      <c r="H87" s="16"/>
      <c r="I87" s="16"/>
      <c r="J87" s="16"/>
      <c r="K87" s="16"/>
      <c r="L87" s="16" t="str">
        <f aca="false">IF(A87="","",IFERROR(INDEX(Alumnos!$B$2:$B$201,MATCH(A87,Alumnos!$A$2:$A$201,0)),"Estudiante no registrado"))</f>
        <v/>
      </c>
      <c r="M87" s="16" t="str">
        <f aca="false">IF(A87="","",IFERROR(INDEX(Grupos!$B$2:$B$50,MATCH(B87,Grupos!$A$2:$A$50,0)),"Grupo no existe"))</f>
        <v/>
      </c>
      <c r="N87" s="16" t="str">
        <f aca="false">IF(A87="","",COUNTIF(G87:K87,"No"))</f>
        <v/>
      </c>
      <c r="O87" s="16" t="str">
        <f aca="false">IF(A87="","",_xlfn.TEXTJOIN(", ",TRUE(),IF(G87="No","copia del documento",""),IF(H87="No","pago de inscripción y seguro",""),IF(I87="No","contrato",""),IF(J87="No","certificado de estudios",""),IF(K87="No","acuerdo de financiación","")))</f>
        <v/>
      </c>
      <c r="P87" s="16" t="n">
        <f aca="false">IF(OR(A87="",E87="Preinscrita"),0,COUNTIFS(Sesiones!$B$2:$B$401,B87,Sesiones!$C$2:$C$401,"&gt;="&amp;C87,Sesiones!$C$2:$C$401,"&lt;="&amp;IF(F87="",Panel!$C$4,MIN(F87,Panel!$C$4))))</f>
        <v>0</v>
      </c>
      <c r="Q87" s="16" t="str">
        <f aca="false">IF(A87="","",COUNTIFS(Asistencia!$B$2:$B$3001,A87,Asistencia!$D$2:$D$3001,B87,Asistencia!$C$2:$C$3001,"Sí",Asistencia!$E$2:$E$3001,"&gt;="&amp;C87,Asistencia!$E$2:$E$3001,"&lt;="&amp;IF(F87="",Panel!$C$4,MIN(F87,Panel!$C$4))))</f>
        <v/>
      </c>
      <c r="R87" s="16" t="str">
        <f aca="false">IF(A87="","",COUNTIFS(Asistencia!$B$2:$B$3001,A87,Asistencia!$D$2:$D$3001,B87,Asistencia!$C$2:$C$3001,"Justificada",Asistencia!$E$2:$E$3001,"&gt;="&amp;C87,Asistencia!$E$2:$E$3001,"&lt;="&amp;IF(F87="",Panel!$C$4,MIN(F87,Panel!$C$4))))</f>
        <v/>
      </c>
      <c r="S87" s="16" t="str">
        <f aca="false">IF(A87="","",COUNTIFS(Asistencia!$B$2:$B$3001,A87,Asistencia!$D$2:$D$3001,B87,Asistencia!$E$2:$E$3001,"&gt;="&amp;C87,Asistencia!$E$2:$E$3001,"&lt;="&amp;IF(F87="",Panel!$C$4,MIN(F87,Panel!$C$4))))</f>
        <v/>
      </c>
      <c r="T87" s="33" t="str">
        <f aca="false">IF(OR(A87="",P87=0),"",Q87/P87)</f>
        <v/>
      </c>
      <c r="U87" s="16" t="str">
        <f aca="false">IF(A87="","",IF(L87="Estudiante no registrado","Estudiante sin ficha",IF(M87="Grupo no existe","Grupo mal escrito",IF(AND(E87="Baja",F87=""),"Baja sin fecha",IF(AND(E87&lt;&gt;"Preinscrita",S87&lt;P87),IF(P87-S87=1,"Falta 1 registro de asistencia","Faltan "&amp;(P87-S87)&amp;" registros de asistencia"),IF(AND(E87="Activa",T87&lt;&gt;"",T87&lt;Panel!$C$5),"Asistencia por debajo del umbral",IF(AND(E87&lt;&gt;"Baja",N87&gt;0),"Documentación pendiente","")))))))</f>
        <v/>
      </c>
      <c r="V87" s="36" t="str">
        <f aca="false">IF(A87="","",A87&amp;"|"&amp;COUNTIF($A$2:A87,A87))</f>
        <v/>
      </c>
      <c r="W87" s="36" t="str">
        <f aca="false">IF(AND(A87&lt;&gt;"",E87&lt;&gt;"Baja",N87&gt;0),ROW(),"")</f>
        <v/>
      </c>
      <c r="X87" s="36" t="str">
        <f aca="false">IF(AND(A87&lt;&gt;"",E87="Activa",T87&lt;&gt;"",T87&lt;Panel!$C$5),ROW(),"")</f>
        <v/>
      </c>
      <c r="Y87" s="36" t="str">
        <f aca="false">IF(AND(A87&lt;&gt;"",E87="Preinscrita"),ROW(),"")</f>
        <v/>
      </c>
    </row>
    <row r="88" customFormat="false" ht="15" hidden="false" customHeight="false" outlineLevel="0" collapsed="false">
      <c r="A88" s="16"/>
      <c r="B88" s="16"/>
      <c r="C88" s="32"/>
      <c r="D88" s="16"/>
      <c r="E88" s="16"/>
      <c r="F88" s="32"/>
      <c r="G88" s="16"/>
      <c r="H88" s="16"/>
      <c r="I88" s="16"/>
      <c r="J88" s="16"/>
      <c r="K88" s="16"/>
      <c r="L88" s="16" t="str">
        <f aca="false">IF(A88="","",IFERROR(INDEX(Alumnos!$B$2:$B$201,MATCH(A88,Alumnos!$A$2:$A$201,0)),"Estudiante no registrado"))</f>
        <v/>
      </c>
      <c r="M88" s="16" t="str">
        <f aca="false">IF(A88="","",IFERROR(INDEX(Grupos!$B$2:$B$50,MATCH(B88,Grupos!$A$2:$A$50,0)),"Grupo no existe"))</f>
        <v/>
      </c>
      <c r="N88" s="16" t="str">
        <f aca="false">IF(A88="","",COUNTIF(G88:K88,"No"))</f>
        <v/>
      </c>
      <c r="O88" s="16" t="str">
        <f aca="false">IF(A88="","",_xlfn.TEXTJOIN(", ",TRUE(),IF(G88="No","copia del documento",""),IF(H88="No","pago de inscripción y seguro",""),IF(I88="No","contrato",""),IF(J88="No","certificado de estudios",""),IF(K88="No","acuerdo de financiación","")))</f>
        <v/>
      </c>
      <c r="P88" s="16" t="n">
        <f aca="false">IF(OR(A88="",E88="Preinscrita"),0,COUNTIFS(Sesiones!$B$2:$B$401,B88,Sesiones!$C$2:$C$401,"&gt;="&amp;C88,Sesiones!$C$2:$C$401,"&lt;="&amp;IF(F88="",Panel!$C$4,MIN(F88,Panel!$C$4))))</f>
        <v>0</v>
      </c>
      <c r="Q88" s="16" t="str">
        <f aca="false">IF(A88="","",COUNTIFS(Asistencia!$B$2:$B$3001,A88,Asistencia!$D$2:$D$3001,B88,Asistencia!$C$2:$C$3001,"Sí",Asistencia!$E$2:$E$3001,"&gt;="&amp;C88,Asistencia!$E$2:$E$3001,"&lt;="&amp;IF(F88="",Panel!$C$4,MIN(F88,Panel!$C$4))))</f>
        <v/>
      </c>
      <c r="R88" s="16" t="str">
        <f aca="false">IF(A88="","",COUNTIFS(Asistencia!$B$2:$B$3001,A88,Asistencia!$D$2:$D$3001,B88,Asistencia!$C$2:$C$3001,"Justificada",Asistencia!$E$2:$E$3001,"&gt;="&amp;C88,Asistencia!$E$2:$E$3001,"&lt;="&amp;IF(F88="",Panel!$C$4,MIN(F88,Panel!$C$4))))</f>
        <v/>
      </c>
      <c r="S88" s="16" t="str">
        <f aca="false">IF(A88="","",COUNTIFS(Asistencia!$B$2:$B$3001,A88,Asistencia!$D$2:$D$3001,B88,Asistencia!$E$2:$E$3001,"&gt;="&amp;C88,Asistencia!$E$2:$E$3001,"&lt;="&amp;IF(F88="",Panel!$C$4,MIN(F88,Panel!$C$4))))</f>
        <v/>
      </c>
      <c r="T88" s="33" t="str">
        <f aca="false">IF(OR(A88="",P88=0),"",Q88/P88)</f>
        <v/>
      </c>
      <c r="U88" s="16" t="str">
        <f aca="false">IF(A88="","",IF(L88="Estudiante no registrado","Estudiante sin ficha",IF(M88="Grupo no existe","Grupo mal escrito",IF(AND(E88="Baja",F88=""),"Baja sin fecha",IF(AND(E88&lt;&gt;"Preinscrita",S88&lt;P88),IF(P88-S88=1,"Falta 1 registro de asistencia","Faltan "&amp;(P88-S88)&amp;" registros de asistencia"),IF(AND(E88="Activa",T88&lt;&gt;"",T88&lt;Panel!$C$5),"Asistencia por debajo del umbral",IF(AND(E88&lt;&gt;"Baja",N88&gt;0),"Documentación pendiente","")))))))</f>
        <v/>
      </c>
      <c r="V88" s="36" t="str">
        <f aca="false">IF(A88="","",A88&amp;"|"&amp;COUNTIF($A$2:A88,A88))</f>
        <v/>
      </c>
      <c r="W88" s="36" t="str">
        <f aca="false">IF(AND(A88&lt;&gt;"",E88&lt;&gt;"Baja",N88&gt;0),ROW(),"")</f>
        <v/>
      </c>
      <c r="X88" s="36" t="str">
        <f aca="false">IF(AND(A88&lt;&gt;"",E88="Activa",T88&lt;&gt;"",T88&lt;Panel!$C$5),ROW(),"")</f>
        <v/>
      </c>
      <c r="Y88" s="36" t="str">
        <f aca="false">IF(AND(A88&lt;&gt;"",E88="Preinscrita"),ROW(),"")</f>
        <v/>
      </c>
    </row>
    <row r="89" customFormat="false" ht="15" hidden="false" customHeight="false" outlineLevel="0" collapsed="false">
      <c r="A89" s="16"/>
      <c r="B89" s="16"/>
      <c r="C89" s="32"/>
      <c r="D89" s="16"/>
      <c r="E89" s="16"/>
      <c r="F89" s="32"/>
      <c r="G89" s="16"/>
      <c r="H89" s="16"/>
      <c r="I89" s="16"/>
      <c r="J89" s="16"/>
      <c r="K89" s="16"/>
      <c r="L89" s="16" t="str">
        <f aca="false">IF(A89="","",IFERROR(INDEX(Alumnos!$B$2:$B$201,MATCH(A89,Alumnos!$A$2:$A$201,0)),"Estudiante no registrado"))</f>
        <v/>
      </c>
      <c r="M89" s="16" t="str">
        <f aca="false">IF(A89="","",IFERROR(INDEX(Grupos!$B$2:$B$50,MATCH(B89,Grupos!$A$2:$A$50,0)),"Grupo no existe"))</f>
        <v/>
      </c>
      <c r="N89" s="16" t="str">
        <f aca="false">IF(A89="","",COUNTIF(G89:K89,"No"))</f>
        <v/>
      </c>
      <c r="O89" s="16" t="str">
        <f aca="false">IF(A89="","",_xlfn.TEXTJOIN(", ",TRUE(),IF(G89="No","copia del documento",""),IF(H89="No","pago de inscripción y seguro",""),IF(I89="No","contrato",""),IF(J89="No","certificado de estudios",""),IF(K89="No","acuerdo de financiación","")))</f>
        <v/>
      </c>
      <c r="P89" s="16" t="n">
        <f aca="false">IF(OR(A89="",E89="Preinscrita"),0,COUNTIFS(Sesiones!$B$2:$B$401,B89,Sesiones!$C$2:$C$401,"&gt;="&amp;C89,Sesiones!$C$2:$C$401,"&lt;="&amp;IF(F89="",Panel!$C$4,MIN(F89,Panel!$C$4))))</f>
        <v>0</v>
      </c>
      <c r="Q89" s="16" t="str">
        <f aca="false">IF(A89="","",COUNTIFS(Asistencia!$B$2:$B$3001,A89,Asistencia!$D$2:$D$3001,B89,Asistencia!$C$2:$C$3001,"Sí",Asistencia!$E$2:$E$3001,"&gt;="&amp;C89,Asistencia!$E$2:$E$3001,"&lt;="&amp;IF(F89="",Panel!$C$4,MIN(F89,Panel!$C$4))))</f>
        <v/>
      </c>
      <c r="R89" s="16" t="str">
        <f aca="false">IF(A89="","",COUNTIFS(Asistencia!$B$2:$B$3001,A89,Asistencia!$D$2:$D$3001,B89,Asistencia!$C$2:$C$3001,"Justificada",Asistencia!$E$2:$E$3001,"&gt;="&amp;C89,Asistencia!$E$2:$E$3001,"&lt;="&amp;IF(F89="",Panel!$C$4,MIN(F89,Panel!$C$4))))</f>
        <v/>
      </c>
      <c r="S89" s="16" t="str">
        <f aca="false">IF(A89="","",COUNTIFS(Asistencia!$B$2:$B$3001,A89,Asistencia!$D$2:$D$3001,B89,Asistencia!$E$2:$E$3001,"&gt;="&amp;C89,Asistencia!$E$2:$E$3001,"&lt;="&amp;IF(F89="",Panel!$C$4,MIN(F89,Panel!$C$4))))</f>
        <v/>
      </c>
      <c r="T89" s="33" t="str">
        <f aca="false">IF(OR(A89="",P89=0),"",Q89/P89)</f>
        <v/>
      </c>
      <c r="U89" s="16" t="str">
        <f aca="false">IF(A89="","",IF(L89="Estudiante no registrado","Estudiante sin ficha",IF(M89="Grupo no existe","Grupo mal escrito",IF(AND(E89="Baja",F89=""),"Baja sin fecha",IF(AND(E89&lt;&gt;"Preinscrita",S89&lt;P89),IF(P89-S89=1,"Falta 1 registro de asistencia","Faltan "&amp;(P89-S89)&amp;" registros de asistencia"),IF(AND(E89="Activa",T89&lt;&gt;"",T89&lt;Panel!$C$5),"Asistencia por debajo del umbral",IF(AND(E89&lt;&gt;"Baja",N89&gt;0),"Documentación pendiente","")))))))</f>
        <v/>
      </c>
      <c r="V89" s="36" t="str">
        <f aca="false">IF(A89="","",A89&amp;"|"&amp;COUNTIF($A$2:A89,A89))</f>
        <v/>
      </c>
      <c r="W89" s="36" t="str">
        <f aca="false">IF(AND(A89&lt;&gt;"",E89&lt;&gt;"Baja",N89&gt;0),ROW(),"")</f>
        <v/>
      </c>
      <c r="X89" s="36" t="str">
        <f aca="false">IF(AND(A89&lt;&gt;"",E89="Activa",T89&lt;&gt;"",T89&lt;Panel!$C$5),ROW(),"")</f>
        <v/>
      </c>
      <c r="Y89" s="36" t="str">
        <f aca="false">IF(AND(A89&lt;&gt;"",E89="Preinscrita"),ROW(),"")</f>
        <v/>
      </c>
    </row>
    <row r="90" customFormat="false" ht="15" hidden="false" customHeight="false" outlineLevel="0" collapsed="false">
      <c r="A90" s="16"/>
      <c r="B90" s="16"/>
      <c r="C90" s="32"/>
      <c r="D90" s="16"/>
      <c r="E90" s="16"/>
      <c r="F90" s="32"/>
      <c r="G90" s="16"/>
      <c r="H90" s="16"/>
      <c r="I90" s="16"/>
      <c r="J90" s="16"/>
      <c r="K90" s="16"/>
      <c r="L90" s="16" t="str">
        <f aca="false">IF(A90="","",IFERROR(INDEX(Alumnos!$B$2:$B$201,MATCH(A90,Alumnos!$A$2:$A$201,0)),"Estudiante no registrado"))</f>
        <v/>
      </c>
      <c r="M90" s="16" t="str">
        <f aca="false">IF(A90="","",IFERROR(INDEX(Grupos!$B$2:$B$50,MATCH(B90,Grupos!$A$2:$A$50,0)),"Grupo no existe"))</f>
        <v/>
      </c>
      <c r="N90" s="16" t="str">
        <f aca="false">IF(A90="","",COUNTIF(G90:K90,"No"))</f>
        <v/>
      </c>
      <c r="O90" s="16" t="str">
        <f aca="false">IF(A90="","",_xlfn.TEXTJOIN(", ",TRUE(),IF(G90="No","copia del documento",""),IF(H90="No","pago de inscripción y seguro",""),IF(I90="No","contrato",""),IF(J90="No","certificado de estudios",""),IF(K90="No","acuerdo de financiación","")))</f>
        <v/>
      </c>
      <c r="P90" s="16" t="n">
        <f aca="false">IF(OR(A90="",E90="Preinscrita"),0,COUNTIFS(Sesiones!$B$2:$B$401,B90,Sesiones!$C$2:$C$401,"&gt;="&amp;C90,Sesiones!$C$2:$C$401,"&lt;="&amp;IF(F90="",Panel!$C$4,MIN(F90,Panel!$C$4))))</f>
        <v>0</v>
      </c>
      <c r="Q90" s="16" t="str">
        <f aca="false">IF(A90="","",COUNTIFS(Asistencia!$B$2:$B$3001,A90,Asistencia!$D$2:$D$3001,B90,Asistencia!$C$2:$C$3001,"Sí",Asistencia!$E$2:$E$3001,"&gt;="&amp;C90,Asistencia!$E$2:$E$3001,"&lt;="&amp;IF(F90="",Panel!$C$4,MIN(F90,Panel!$C$4))))</f>
        <v/>
      </c>
      <c r="R90" s="16" t="str">
        <f aca="false">IF(A90="","",COUNTIFS(Asistencia!$B$2:$B$3001,A90,Asistencia!$D$2:$D$3001,B90,Asistencia!$C$2:$C$3001,"Justificada",Asistencia!$E$2:$E$3001,"&gt;="&amp;C90,Asistencia!$E$2:$E$3001,"&lt;="&amp;IF(F90="",Panel!$C$4,MIN(F90,Panel!$C$4))))</f>
        <v/>
      </c>
      <c r="S90" s="16" t="str">
        <f aca="false">IF(A90="","",COUNTIFS(Asistencia!$B$2:$B$3001,A90,Asistencia!$D$2:$D$3001,B90,Asistencia!$E$2:$E$3001,"&gt;="&amp;C90,Asistencia!$E$2:$E$3001,"&lt;="&amp;IF(F90="",Panel!$C$4,MIN(F90,Panel!$C$4))))</f>
        <v/>
      </c>
      <c r="T90" s="33" t="str">
        <f aca="false">IF(OR(A90="",P90=0),"",Q90/P90)</f>
        <v/>
      </c>
      <c r="U90" s="16" t="str">
        <f aca="false">IF(A90="","",IF(L90="Estudiante no registrado","Estudiante sin ficha",IF(M90="Grupo no existe","Grupo mal escrito",IF(AND(E90="Baja",F90=""),"Baja sin fecha",IF(AND(E90&lt;&gt;"Preinscrita",S90&lt;P90),IF(P90-S90=1,"Falta 1 registro de asistencia","Faltan "&amp;(P90-S90)&amp;" registros de asistencia"),IF(AND(E90="Activa",T90&lt;&gt;"",T90&lt;Panel!$C$5),"Asistencia por debajo del umbral",IF(AND(E90&lt;&gt;"Baja",N90&gt;0),"Documentación pendiente","")))))))</f>
        <v/>
      </c>
      <c r="V90" s="36" t="str">
        <f aca="false">IF(A90="","",A90&amp;"|"&amp;COUNTIF($A$2:A90,A90))</f>
        <v/>
      </c>
      <c r="W90" s="36" t="str">
        <f aca="false">IF(AND(A90&lt;&gt;"",E90&lt;&gt;"Baja",N90&gt;0),ROW(),"")</f>
        <v/>
      </c>
      <c r="X90" s="36" t="str">
        <f aca="false">IF(AND(A90&lt;&gt;"",E90="Activa",T90&lt;&gt;"",T90&lt;Panel!$C$5),ROW(),"")</f>
        <v/>
      </c>
      <c r="Y90" s="36" t="str">
        <f aca="false">IF(AND(A90&lt;&gt;"",E90="Preinscrita"),ROW(),"")</f>
        <v/>
      </c>
    </row>
    <row r="91" customFormat="false" ht="15" hidden="false" customHeight="false" outlineLevel="0" collapsed="false">
      <c r="A91" s="16"/>
      <c r="B91" s="16"/>
      <c r="C91" s="32"/>
      <c r="D91" s="16"/>
      <c r="E91" s="16"/>
      <c r="F91" s="32"/>
      <c r="G91" s="16"/>
      <c r="H91" s="16"/>
      <c r="I91" s="16"/>
      <c r="J91" s="16"/>
      <c r="K91" s="16"/>
      <c r="L91" s="16" t="str">
        <f aca="false">IF(A91="","",IFERROR(INDEX(Alumnos!$B$2:$B$201,MATCH(A91,Alumnos!$A$2:$A$201,0)),"Estudiante no registrado"))</f>
        <v/>
      </c>
      <c r="M91" s="16" t="str">
        <f aca="false">IF(A91="","",IFERROR(INDEX(Grupos!$B$2:$B$50,MATCH(B91,Grupos!$A$2:$A$50,0)),"Grupo no existe"))</f>
        <v/>
      </c>
      <c r="N91" s="16" t="str">
        <f aca="false">IF(A91="","",COUNTIF(G91:K91,"No"))</f>
        <v/>
      </c>
      <c r="O91" s="16" t="str">
        <f aca="false">IF(A91="","",_xlfn.TEXTJOIN(", ",TRUE(),IF(G91="No","copia del documento",""),IF(H91="No","pago de inscripción y seguro",""),IF(I91="No","contrato",""),IF(J91="No","certificado de estudios",""),IF(K91="No","acuerdo de financiación","")))</f>
        <v/>
      </c>
      <c r="P91" s="16" t="n">
        <f aca="false">IF(OR(A91="",E91="Preinscrita"),0,COUNTIFS(Sesiones!$B$2:$B$401,B91,Sesiones!$C$2:$C$401,"&gt;="&amp;C91,Sesiones!$C$2:$C$401,"&lt;="&amp;IF(F91="",Panel!$C$4,MIN(F91,Panel!$C$4))))</f>
        <v>0</v>
      </c>
      <c r="Q91" s="16" t="str">
        <f aca="false">IF(A91="","",COUNTIFS(Asistencia!$B$2:$B$3001,A91,Asistencia!$D$2:$D$3001,B91,Asistencia!$C$2:$C$3001,"Sí",Asistencia!$E$2:$E$3001,"&gt;="&amp;C91,Asistencia!$E$2:$E$3001,"&lt;="&amp;IF(F91="",Panel!$C$4,MIN(F91,Panel!$C$4))))</f>
        <v/>
      </c>
      <c r="R91" s="16" t="str">
        <f aca="false">IF(A91="","",COUNTIFS(Asistencia!$B$2:$B$3001,A91,Asistencia!$D$2:$D$3001,B91,Asistencia!$C$2:$C$3001,"Justificada",Asistencia!$E$2:$E$3001,"&gt;="&amp;C91,Asistencia!$E$2:$E$3001,"&lt;="&amp;IF(F91="",Panel!$C$4,MIN(F91,Panel!$C$4))))</f>
        <v/>
      </c>
      <c r="S91" s="16" t="str">
        <f aca="false">IF(A91="","",COUNTIFS(Asistencia!$B$2:$B$3001,A91,Asistencia!$D$2:$D$3001,B91,Asistencia!$E$2:$E$3001,"&gt;="&amp;C91,Asistencia!$E$2:$E$3001,"&lt;="&amp;IF(F91="",Panel!$C$4,MIN(F91,Panel!$C$4))))</f>
        <v/>
      </c>
      <c r="T91" s="33" t="str">
        <f aca="false">IF(OR(A91="",P91=0),"",Q91/P91)</f>
        <v/>
      </c>
      <c r="U91" s="16" t="str">
        <f aca="false">IF(A91="","",IF(L91="Estudiante no registrado","Estudiante sin ficha",IF(M91="Grupo no existe","Grupo mal escrito",IF(AND(E91="Baja",F91=""),"Baja sin fecha",IF(AND(E91&lt;&gt;"Preinscrita",S91&lt;P91),IF(P91-S91=1,"Falta 1 registro de asistencia","Faltan "&amp;(P91-S91)&amp;" registros de asistencia"),IF(AND(E91="Activa",T91&lt;&gt;"",T91&lt;Panel!$C$5),"Asistencia por debajo del umbral",IF(AND(E91&lt;&gt;"Baja",N91&gt;0),"Documentación pendiente","")))))))</f>
        <v/>
      </c>
      <c r="V91" s="36" t="str">
        <f aca="false">IF(A91="","",A91&amp;"|"&amp;COUNTIF($A$2:A91,A91))</f>
        <v/>
      </c>
      <c r="W91" s="36" t="str">
        <f aca="false">IF(AND(A91&lt;&gt;"",E91&lt;&gt;"Baja",N91&gt;0),ROW(),"")</f>
        <v/>
      </c>
      <c r="X91" s="36" t="str">
        <f aca="false">IF(AND(A91&lt;&gt;"",E91="Activa",T91&lt;&gt;"",T91&lt;Panel!$C$5),ROW(),"")</f>
        <v/>
      </c>
      <c r="Y91" s="36" t="str">
        <f aca="false">IF(AND(A91&lt;&gt;"",E91="Preinscrita"),ROW(),"")</f>
        <v/>
      </c>
    </row>
    <row r="92" customFormat="false" ht="15" hidden="false" customHeight="false" outlineLevel="0" collapsed="false">
      <c r="A92" s="16"/>
      <c r="B92" s="16"/>
      <c r="C92" s="32"/>
      <c r="D92" s="16"/>
      <c r="E92" s="16"/>
      <c r="F92" s="32"/>
      <c r="G92" s="16"/>
      <c r="H92" s="16"/>
      <c r="I92" s="16"/>
      <c r="J92" s="16"/>
      <c r="K92" s="16"/>
      <c r="L92" s="16" t="str">
        <f aca="false">IF(A92="","",IFERROR(INDEX(Alumnos!$B$2:$B$201,MATCH(A92,Alumnos!$A$2:$A$201,0)),"Estudiante no registrado"))</f>
        <v/>
      </c>
      <c r="M92" s="16" t="str">
        <f aca="false">IF(A92="","",IFERROR(INDEX(Grupos!$B$2:$B$50,MATCH(B92,Grupos!$A$2:$A$50,0)),"Grupo no existe"))</f>
        <v/>
      </c>
      <c r="N92" s="16" t="str">
        <f aca="false">IF(A92="","",COUNTIF(G92:K92,"No"))</f>
        <v/>
      </c>
      <c r="O92" s="16" t="str">
        <f aca="false">IF(A92="","",_xlfn.TEXTJOIN(", ",TRUE(),IF(G92="No","copia del documento",""),IF(H92="No","pago de inscripción y seguro",""),IF(I92="No","contrato",""),IF(J92="No","certificado de estudios",""),IF(K92="No","acuerdo de financiación","")))</f>
        <v/>
      </c>
      <c r="P92" s="16" t="n">
        <f aca="false">IF(OR(A92="",E92="Preinscrita"),0,COUNTIFS(Sesiones!$B$2:$B$401,B92,Sesiones!$C$2:$C$401,"&gt;="&amp;C92,Sesiones!$C$2:$C$401,"&lt;="&amp;IF(F92="",Panel!$C$4,MIN(F92,Panel!$C$4))))</f>
        <v>0</v>
      </c>
      <c r="Q92" s="16" t="str">
        <f aca="false">IF(A92="","",COUNTIFS(Asistencia!$B$2:$B$3001,A92,Asistencia!$D$2:$D$3001,B92,Asistencia!$C$2:$C$3001,"Sí",Asistencia!$E$2:$E$3001,"&gt;="&amp;C92,Asistencia!$E$2:$E$3001,"&lt;="&amp;IF(F92="",Panel!$C$4,MIN(F92,Panel!$C$4))))</f>
        <v/>
      </c>
      <c r="R92" s="16" t="str">
        <f aca="false">IF(A92="","",COUNTIFS(Asistencia!$B$2:$B$3001,A92,Asistencia!$D$2:$D$3001,B92,Asistencia!$C$2:$C$3001,"Justificada",Asistencia!$E$2:$E$3001,"&gt;="&amp;C92,Asistencia!$E$2:$E$3001,"&lt;="&amp;IF(F92="",Panel!$C$4,MIN(F92,Panel!$C$4))))</f>
        <v/>
      </c>
      <c r="S92" s="16" t="str">
        <f aca="false">IF(A92="","",COUNTIFS(Asistencia!$B$2:$B$3001,A92,Asistencia!$D$2:$D$3001,B92,Asistencia!$E$2:$E$3001,"&gt;="&amp;C92,Asistencia!$E$2:$E$3001,"&lt;="&amp;IF(F92="",Panel!$C$4,MIN(F92,Panel!$C$4))))</f>
        <v/>
      </c>
      <c r="T92" s="33" t="str">
        <f aca="false">IF(OR(A92="",P92=0),"",Q92/P92)</f>
        <v/>
      </c>
      <c r="U92" s="16" t="str">
        <f aca="false">IF(A92="","",IF(L92="Estudiante no registrado","Estudiante sin ficha",IF(M92="Grupo no existe","Grupo mal escrito",IF(AND(E92="Baja",F92=""),"Baja sin fecha",IF(AND(E92&lt;&gt;"Preinscrita",S92&lt;P92),IF(P92-S92=1,"Falta 1 registro de asistencia","Faltan "&amp;(P92-S92)&amp;" registros de asistencia"),IF(AND(E92="Activa",T92&lt;&gt;"",T92&lt;Panel!$C$5),"Asistencia por debajo del umbral",IF(AND(E92&lt;&gt;"Baja",N92&gt;0),"Documentación pendiente","")))))))</f>
        <v/>
      </c>
      <c r="V92" s="36" t="str">
        <f aca="false">IF(A92="","",A92&amp;"|"&amp;COUNTIF($A$2:A92,A92))</f>
        <v/>
      </c>
      <c r="W92" s="36" t="str">
        <f aca="false">IF(AND(A92&lt;&gt;"",E92&lt;&gt;"Baja",N92&gt;0),ROW(),"")</f>
        <v/>
      </c>
      <c r="X92" s="36" t="str">
        <f aca="false">IF(AND(A92&lt;&gt;"",E92="Activa",T92&lt;&gt;"",T92&lt;Panel!$C$5),ROW(),"")</f>
        <v/>
      </c>
      <c r="Y92" s="36" t="str">
        <f aca="false">IF(AND(A92&lt;&gt;"",E92="Preinscrita"),ROW(),"")</f>
        <v/>
      </c>
    </row>
    <row r="93" customFormat="false" ht="15" hidden="false" customHeight="false" outlineLevel="0" collapsed="false">
      <c r="A93" s="16"/>
      <c r="B93" s="16"/>
      <c r="C93" s="32"/>
      <c r="D93" s="16"/>
      <c r="E93" s="16"/>
      <c r="F93" s="32"/>
      <c r="G93" s="16"/>
      <c r="H93" s="16"/>
      <c r="I93" s="16"/>
      <c r="J93" s="16"/>
      <c r="K93" s="16"/>
      <c r="L93" s="16" t="str">
        <f aca="false">IF(A93="","",IFERROR(INDEX(Alumnos!$B$2:$B$201,MATCH(A93,Alumnos!$A$2:$A$201,0)),"Estudiante no registrado"))</f>
        <v/>
      </c>
      <c r="M93" s="16" t="str">
        <f aca="false">IF(A93="","",IFERROR(INDEX(Grupos!$B$2:$B$50,MATCH(B93,Grupos!$A$2:$A$50,0)),"Grupo no existe"))</f>
        <v/>
      </c>
      <c r="N93" s="16" t="str">
        <f aca="false">IF(A93="","",COUNTIF(G93:K93,"No"))</f>
        <v/>
      </c>
      <c r="O93" s="16" t="str">
        <f aca="false">IF(A93="","",_xlfn.TEXTJOIN(", ",TRUE(),IF(G93="No","copia del documento",""),IF(H93="No","pago de inscripción y seguro",""),IF(I93="No","contrato",""),IF(J93="No","certificado de estudios",""),IF(K93="No","acuerdo de financiación","")))</f>
        <v/>
      </c>
      <c r="P93" s="16" t="n">
        <f aca="false">IF(OR(A93="",E93="Preinscrita"),0,COUNTIFS(Sesiones!$B$2:$B$401,B93,Sesiones!$C$2:$C$401,"&gt;="&amp;C93,Sesiones!$C$2:$C$401,"&lt;="&amp;IF(F93="",Panel!$C$4,MIN(F93,Panel!$C$4))))</f>
        <v>0</v>
      </c>
      <c r="Q93" s="16" t="str">
        <f aca="false">IF(A93="","",COUNTIFS(Asistencia!$B$2:$B$3001,A93,Asistencia!$D$2:$D$3001,B93,Asistencia!$C$2:$C$3001,"Sí",Asistencia!$E$2:$E$3001,"&gt;="&amp;C93,Asistencia!$E$2:$E$3001,"&lt;="&amp;IF(F93="",Panel!$C$4,MIN(F93,Panel!$C$4))))</f>
        <v/>
      </c>
      <c r="R93" s="16" t="str">
        <f aca="false">IF(A93="","",COUNTIFS(Asistencia!$B$2:$B$3001,A93,Asistencia!$D$2:$D$3001,B93,Asistencia!$C$2:$C$3001,"Justificada",Asistencia!$E$2:$E$3001,"&gt;="&amp;C93,Asistencia!$E$2:$E$3001,"&lt;="&amp;IF(F93="",Panel!$C$4,MIN(F93,Panel!$C$4))))</f>
        <v/>
      </c>
      <c r="S93" s="16" t="str">
        <f aca="false">IF(A93="","",COUNTIFS(Asistencia!$B$2:$B$3001,A93,Asistencia!$D$2:$D$3001,B93,Asistencia!$E$2:$E$3001,"&gt;="&amp;C93,Asistencia!$E$2:$E$3001,"&lt;="&amp;IF(F93="",Panel!$C$4,MIN(F93,Panel!$C$4))))</f>
        <v/>
      </c>
      <c r="T93" s="33" t="str">
        <f aca="false">IF(OR(A93="",P93=0),"",Q93/P93)</f>
        <v/>
      </c>
      <c r="U93" s="16" t="str">
        <f aca="false">IF(A93="","",IF(L93="Estudiante no registrado","Estudiante sin ficha",IF(M93="Grupo no existe","Grupo mal escrito",IF(AND(E93="Baja",F93=""),"Baja sin fecha",IF(AND(E93&lt;&gt;"Preinscrita",S93&lt;P93),IF(P93-S93=1,"Falta 1 registro de asistencia","Faltan "&amp;(P93-S93)&amp;" registros de asistencia"),IF(AND(E93="Activa",T93&lt;&gt;"",T93&lt;Panel!$C$5),"Asistencia por debajo del umbral",IF(AND(E93&lt;&gt;"Baja",N93&gt;0),"Documentación pendiente","")))))))</f>
        <v/>
      </c>
      <c r="V93" s="36" t="str">
        <f aca="false">IF(A93="","",A93&amp;"|"&amp;COUNTIF($A$2:A93,A93))</f>
        <v/>
      </c>
      <c r="W93" s="36" t="str">
        <f aca="false">IF(AND(A93&lt;&gt;"",E93&lt;&gt;"Baja",N93&gt;0),ROW(),"")</f>
        <v/>
      </c>
      <c r="X93" s="36" t="str">
        <f aca="false">IF(AND(A93&lt;&gt;"",E93="Activa",T93&lt;&gt;"",T93&lt;Panel!$C$5),ROW(),"")</f>
        <v/>
      </c>
      <c r="Y93" s="36" t="str">
        <f aca="false">IF(AND(A93&lt;&gt;"",E93="Preinscrita"),ROW(),"")</f>
        <v/>
      </c>
    </row>
    <row r="94" customFormat="false" ht="15" hidden="false" customHeight="false" outlineLevel="0" collapsed="false">
      <c r="A94" s="16"/>
      <c r="B94" s="16"/>
      <c r="C94" s="32"/>
      <c r="D94" s="16"/>
      <c r="E94" s="16"/>
      <c r="F94" s="32"/>
      <c r="G94" s="16"/>
      <c r="H94" s="16"/>
      <c r="I94" s="16"/>
      <c r="J94" s="16"/>
      <c r="K94" s="16"/>
      <c r="L94" s="16" t="str">
        <f aca="false">IF(A94="","",IFERROR(INDEX(Alumnos!$B$2:$B$201,MATCH(A94,Alumnos!$A$2:$A$201,0)),"Estudiante no registrado"))</f>
        <v/>
      </c>
      <c r="M94" s="16" t="str">
        <f aca="false">IF(A94="","",IFERROR(INDEX(Grupos!$B$2:$B$50,MATCH(B94,Grupos!$A$2:$A$50,0)),"Grupo no existe"))</f>
        <v/>
      </c>
      <c r="N94" s="16" t="str">
        <f aca="false">IF(A94="","",COUNTIF(G94:K94,"No"))</f>
        <v/>
      </c>
      <c r="O94" s="16" t="str">
        <f aca="false">IF(A94="","",_xlfn.TEXTJOIN(", ",TRUE(),IF(G94="No","copia del documento",""),IF(H94="No","pago de inscripción y seguro",""),IF(I94="No","contrato",""),IF(J94="No","certificado de estudios",""),IF(K94="No","acuerdo de financiación","")))</f>
        <v/>
      </c>
      <c r="P94" s="16" t="n">
        <f aca="false">IF(OR(A94="",E94="Preinscrita"),0,COUNTIFS(Sesiones!$B$2:$B$401,B94,Sesiones!$C$2:$C$401,"&gt;="&amp;C94,Sesiones!$C$2:$C$401,"&lt;="&amp;IF(F94="",Panel!$C$4,MIN(F94,Panel!$C$4))))</f>
        <v>0</v>
      </c>
      <c r="Q94" s="16" t="str">
        <f aca="false">IF(A94="","",COUNTIFS(Asistencia!$B$2:$B$3001,A94,Asistencia!$D$2:$D$3001,B94,Asistencia!$C$2:$C$3001,"Sí",Asistencia!$E$2:$E$3001,"&gt;="&amp;C94,Asistencia!$E$2:$E$3001,"&lt;="&amp;IF(F94="",Panel!$C$4,MIN(F94,Panel!$C$4))))</f>
        <v/>
      </c>
      <c r="R94" s="16" t="str">
        <f aca="false">IF(A94="","",COUNTIFS(Asistencia!$B$2:$B$3001,A94,Asistencia!$D$2:$D$3001,B94,Asistencia!$C$2:$C$3001,"Justificada",Asistencia!$E$2:$E$3001,"&gt;="&amp;C94,Asistencia!$E$2:$E$3001,"&lt;="&amp;IF(F94="",Panel!$C$4,MIN(F94,Panel!$C$4))))</f>
        <v/>
      </c>
      <c r="S94" s="16" t="str">
        <f aca="false">IF(A94="","",COUNTIFS(Asistencia!$B$2:$B$3001,A94,Asistencia!$D$2:$D$3001,B94,Asistencia!$E$2:$E$3001,"&gt;="&amp;C94,Asistencia!$E$2:$E$3001,"&lt;="&amp;IF(F94="",Panel!$C$4,MIN(F94,Panel!$C$4))))</f>
        <v/>
      </c>
      <c r="T94" s="33" t="str">
        <f aca="false">IF(OR(A94="",P94=0),"",Q94/P94)</f>
        <v/>
      </c>
      <c r="U94" s="16" t="str">
        <f aca="false">IF(A94="","",IF(L94="Estudiante no registrado","Estudiante sin ficha",IF(M94="Grupo no existe","Grupo mal escrito",IF(AND(E94="Baja",F94=""),"Baja sin fecha",IF(AND(E94&lt;&gt;"Preinscrita",S94&lt;P94),IF(P94-S94=1,"Falta 1 registro de asistencia","Faltan "&amp;(P94-S94)&amp;" registros de asistencia"),IF(AND(E94="Activa",T94&lt;&gt;"",T94&lt;Panel!$C$5),"Asistencia por debajo del umbral",IF(AND(E94&lt;&gt;"Baja",N94&gt;0),"Documentación pendiente","")))))))</f>
        <v/>
      </c>
      <c r="V94" s="36" t="str">
        <f aca="false">IF(A94="","",A94&amp;"|"&amp;COUNTIF($A$2:A94,A94))</f>
        <v/>
      </c>
      <c r="W94" s="36" t="str">
        <f aca="false">IF(AND(A94&lt;&gt;"",E94&lt;&gt;"Baja",N94&gt;0),ROW(),"")</f>
        <v/>
      </c>
      <c r="X94" s="36" t="str">
        <f aca="false">IF(AND(A94&lt;&gt;"",E94="Activa",T94&lt;&gt;"",T94&lt;Panel!$C$5),ROW(),"")</f>
        <v/>
      </c>
      <c r="Y94" s="36" t="str">
        <f aca="false">IF(AND(A94&lt;&gt;"",E94="Preinscrita"),ROW(),"")</f>
        <v/>
      </c>
    </row>
    <row r="95" customFormat="false" ht="15" hidden="false" customHeight="false" outlineLevel="0" collapsed="false">
      <c r="A95" s="16"/>
      <c r="B95" s="16"/>
      <c r="C95" s="32"/>
      <c r="D95" s="16"/>
      <c r="E95" s="16"/>
      <c r="F95" s="32"/>
      <c r="G95" s="16"/>
      <c r="H95" s="16"/>
      <c r="I95" s="16"/>
      <c r="J95" s="16"/>
      <c r="K95" s="16"/>
      <c r="L95" s="16" t="str">
        <f aca="false">IF(A95="","",IFERROR(INDEX(Alumnos!$B$2:$B$201,MATCH(A95,Alumnos!$A$2:$A$201,0)),"Estudiante no registrado"))</f>
        <v/>
      </c>
      <c r="M95" s="16" t="str">
        <f aca="false">IF(A95="","",IFERROR(INDEX(Grupos!$B$2:$B$50,MATCH(B95,Grupos!$A$2:$A$50,0)),"Grupo no existe"))</f>
        <v/>
      </c>
      <c r="N95" s="16" t="str">
        <f aca="false">IF(A95="","",COUNTIF(G95:K95,"No"))</f>
        <v/>
      </c>
      <c r="O95" s="16" t="str">
        <f aca="false">IF(A95="","",_xlfn.TEXTJOIN(", ",TRUE(),IF(G95="No","copia del documento",""),IF(H95="No","pago de inscripción y seguro",""),IF(I95="No","contrato",""),IF(J95="No","certificado de estudios",""),IF(K95="No","acuerdo de financiación","")))</f>
        <v/>
      </c>
      <c r="P95" s="16" t="n">
        <f aca="false">IF(OR(A95="",E95="Preinscrita"),0,COUNTIFS(Sesiones!$B$2:$B$401,B95,Sesiones!$C$2:$C$401,"&gt;="&amp;C95,Sesiones!$C$2:$C$401,"&lt;="&amp;IF(F95="",Panel!$C$4,MIN(F95,Panel!$C$4))))</f>
        <v>0</v>
      </c>
      <c r="Q95" s="16" t="str">
        <f aca="false">IF(A95="","",COUNTIFS(Asistencia!$B$2:$B$3001,A95,Asistencia!$D$2:$D$3001,B95,Asistencia!$C$2:$C$3001,"Sí",Asistencia!$E$2:$E$3001,"&gt;="&amp;C95,Asistencia!$E$2:$E$3001,"&lt;="&amp;IF(F95="",Panel!$C$4,MIN(F95,Panel!$C$4))))</f>
        <v/>
      </c>
      <c r="R95" s="16" t="str">
        <f aca="false">IF(A95="","",COUNTIFS(Asistencia!$B$2:$B$3001,A95,Asistencia!$D$2:$D$3001,B95,Asistencia!$C$2:$C$3001,"Justificada",Asistencia!$E$2:$E$3001,"&gt;="&amp;C95,Asistencia!$E$2:$E$3001,"&lt;="&amp;IF(F95="",Panel!$C$4,MIN(F95,Panel!$C$4))))</f>
        <v/>
      </c>
      <c r="S95" s="16" t="str">
        <f aca="false">IF(A95="","",COUNTIFS(Asistencia!$B$2:$B$3001,A95,Asistencia!$D$2:$D$3001,B95,Asistencia!$E$2:$E$3001,"&gt;="&amp;C95,Asistencia!$E$2:$E$3001,"&lt;="&amp;IF(F95="",Panel!$C$4,MIN(F95,Panel!$C$4))))</f>
        <v/>
      </c>
      <c r="T95" s="33" t="str">
        <f aca="false">IF(OR(A95="",P95=0),"",Q95/P95)</f>
        <v/>
      </c>
      <c r="U95" s="16" t="str">
        <f aca="false">IF(A95="","",IF(L95="Estudiante no registrado","Estudiante sin ficha",IF(M95="Grupo no existe","Grupo mal escrito",IF(AND(E95="Baja",F95=""),"Baja sin fecha",IF(AND(E95&lt;&gt;"Preinscrita",S95&lt;P95),IF(P95-S95=1,"Falta 1 registro de asistencia","Faltan "&amp;(P95-S95)&amp;" registros de asistencia"),IF(AND(E95="Activa",T95&lt;&gt;"",T95&lt;Panel!$C$5),"Asistencia por debajo del umbral",IF(AND(E95&lt;&gt;"Baja",N95&gt;0),"Documentación pendiente","")))))))</f>
        <v/>
      </c>
      <c r="V95" s="36" t="str">
        <f aca="false">IF(A95="","",A95&amp;"|"&amp;COUNTIF($A$2:A95,A95))</f>
        <v/>
      </c>
      <c r="W95" s="36" t="str">
        <f aca="false">IF(AND(A95&lt;&gt;"",E95&lt;&gt;"Baja",N95&gt;0),ROW(),"")</f>
        <v/>
      </c>
      <c r="X95" s="36" t="str">
        <f aca="false">IF(AND(A95&lt;&gt;"",E95="Activa",T95&lt;&gt;"",T95&lt;Panel!$C$5),ROW(),"")</f>
        <v/>
      </c>
      <c r="Y95" s="36" t="str">
        <f aca="false">IF(AND(A95&lt;&gt;"",E95="Preinscrita"),ROW(),"")</f>
        <v/>
      </c>
    </row>
    <row r="96" customFormat="false" ht="15" hidden="false" customHeight="false" outlineLevel="0" collapsed="false">
      <c r="A96" s="16"/>
      <c r="B96" s="16"/>
      <c r="C96" s="32"/>
      <c r="D96" s="16"/>
      <c r="E96" s="16"/>
      <c r="F96" s="32"/>
      <c r="G96" s="16"/>
      <c r="H96" s="16"/>
      <c r="I96" s="16"/>
      <c r="J96" s="16"/>
      <c r="K96" s="16"/>
      <c r="L96" s="16" t="str">
        <f aca="false">IF(A96="","",IFERROR(INDEX(Alumnos!$B$2:$B$201,MATCH(A96,Alumnos!$A$2:$A$201,0)),"Estudiante no registrado"))</f>
        <v/>
      </c>
      <c r="M96" s="16" t="str">
        <f aca="false">IF(A96="","",IFERROR(INDEX(Grupos!$B$2:$B$50,MATCH(B96,Grupos!$A$2:$A$50,0)),"Grupo no existe"))</f>
        <v/>
      </c>
      <c r="N96" s="16" t="str">
        <f aca="false">IF(A96="","",COUNTIF(G96:K96,"No"))</f>
        <v/>
      </c>
      <c r="O96" s="16" t="str">
        <f aca="false">IF(A96="","",_xlfn.TEXTJOIN(", ",TRUE(),IF(G96="No","copia del documento",""),IF(H96="No","pago de inscripción y seguro",""),IF(I96="No","contrato",""),IF(J96="No","certificado de estudios",""),IF(K96="No","acuerdo de financiación","")))</f>
        <v/>
      </c>
      <c r="P96" s="16" t="n">
        <f aca="false">IF(OR(A96="",E96="Preinscrita"),0,COUNTIFS(Sesiones!$B$2:$B$401,B96,Sesiones!$C$2:$C$401,"&gt;="&amp;C96,Sesiones!$C$2:$C$401,"&lt;="&amp;IF(F96="",Panel!$C$4,MIN(F96,Panel!$C$4))))</f>
        <v>0</v>
      </c>
      <c r="Q96" s="16" t="str">
        <f aca="false">IF(A96="","",COUNTIFS(Asistencia!$B$2:$B$3001,A96,Asistencia!$D$2:$D$3001,B96,Asistencia!$C$2:$C$3001,"Sí",Asistencia!$E$2:$E$3001,"&gt;="&amp;C96,Asistencia!$E$2:$E$3001,"&lt;="&amp;IF(F96="",Panel!$C$4,MIN(F96,Panel!$C$4))))</f>
        <v/>
      </c>
      <c r="R96" s="16" t="str">
        <f aca="false">IF(A96="","",COUNTIFS(Asistencia!$B$2:$B$3001,A96,Asistencia!$D$2:$D$3001,B96,Asistencia!$C$2:$C$3001,"Justificada",Asistencia!$E$2:$E$3001,"&gt;="&amp;C96,Asistencia!$E$2:$E$3001,"&lt;="&amp;IF(F96="",Panel!$C$4,MIN(F96,Panel!$C$4))))</f>
        <v/>
      </c>
      <c r="S96" s="16" t="str">
        <f aca="false">IF(A96="","",COUNTIFS(Asistencia!$B$2:$B$3001,A96,Asistencia!$D$2:$D$3001,B96,Asistencia!$E$2:$E$3001,"&gt;="&amp;C96,Asistencia!$E$2:$E$3001,"&lt;="&amp;IF(F96="",Panel!$C$4,MIN(F96,Panel!$C$4))))</f>
        <v/>
      </c>
      <c r="T96" s="33" t="str">
        <f aca="false">IF(OR(A96="",P96=0),"",Q96/P96)</f>
        <v/>
      </c>
      <c r="U96" s="16" t="str">
        <f aca="false">IF(A96="","",IF(L96="Estudiante no registrado","Estudiante sin ficha",IF(M96="Grupo no existe","Grupo mal escrito",IF(AND(E96="Baja",F96=""),"Baja sin fecha",IF(AND(E96&lt;&gt;"Preinscrita",S96&lt;P96),IF(P96-S96=1,"Falta 1 registro de asistencia","Faltan "&amp;(P96-S96)&amp;" registros de asistencia"),IF(AND(E96="Activa",T96&lt;&gt;"",T96&lt;Panel!$C$5),"Asistencia por debajo del umbral",IF(AND(E96&lt;&gt;"Baja",N96&gt;0),"Documentación pendiente","")))))))</f>
        <v/>
      </c>
      <c r="V96" s="36" t="str">
        <f aca="false">IF(A96="","",A96&amp;"|"&amp;COUNTIF($A$2:A96,A96))</f>
        <v/>
      </c>
      <c r="W96" s="36" t="str">
        <f aca="false">IF(AND(A96&lt;&gt;"",E96&lt;&gt;"Baja",N96&gt;0),ROW(),"")</f>
        <v/>
      </c>
      <c r="X96" s="36" t="str">
        <f aca="false">IF(AND(A96&lt;&gt;"",E96="Activa",T96&lt;&gt;"",T96&lt;Panel!$C$5),ROW(),"")</f>
        <v/>
      </c>
      <c r="Y96" s="36" t="str">
        <f aca="false">IF(AND(A96&lt;&gt;"",E96="Preinscrita"),ROW(),"")</f>
        <v/>
      </c>
    </row>
    <row r="97" customFormat="false" ht="15" hidden="false" customHeight="false" outlineLevel="0" collapsed="false">
      <c r="A97" s="16"/>
      <c r="B97" s="16"/>
      <c r="C97" s="32"/>
      <c r="D97" s="16"/>
      <c r="E97" s="16"/>
      <c r="F97" s="32"/>
      <c r="G97" s="16"/>
      <c r="H97" s="16"/>
      <c r="I97" s="16"/>
      <c r="J97" s="16"/>
      <c r="K97" s="16"/>
      <c r="L97" s="16" t="str">
        <f aca="false">IF(A97="","",IFERROR(INDEX(Alumnos!$B$2:$B$201,MATCH(A97,Alumnos!$A$2:$A$201,0)),"Estudiante no registrado"))</f>
        <v/>
      </c>
      <c r="M97" s="16" t="str">
        <f aca="false">IF(A97="","",IFERROR(INDEX(Grupos!$B$2:$B$50,MATCH(B97,Grupos!$A$2:$A$50,0)),"Grupo no existe"))</f>
        <v/>
      </c>
      <c r="N97" s="16" t="str">
        <f aca="false">IF(A97="","",COUNTIF(G97:K97,"No"))</f>
        <v/>
      </c>
      <c r="O97" s="16" t="str">
        <f aca="false">IF(A97="","",_xlfn.TEXTJOIN(", ",TRUE(),IF(G97="No","copia del documento",""),IF(H97="No","pago de inscripción y seguro",""),IF(I97="No","contrato",""),IF(J97="No","certificado de estudios",""),IF(K97="No","acuerdo de financiación","")))</f>
        <v/>
      </c>
      <c r="P97" s="16" t="n">
        <f aca="false">IF(OR(A97="",E97="Preinscrita"),0,COUNTIFS(Sesiones!$B$2:$B$401,B97,Sesiones!$C$2:$C$401,"&gt;="&amp;C97,Sesiones!$C$2:$C$401,"&lt;="&amp;IF(F97="",Panel!$C$4,MIN(F97,Panel!$C$4))))</f>
        <v>0</v>
      </c>
      <c r="Q97" s="16" t="str">
        <f aca="false">IF(A97="","",COUNTIFS(Asistencia!$B$2:$B$3001,A97,Asistencia!$D$2:$D$3001,B97,Asistencia!$C$2:$C$3001,"Sí",Asistencia!$E$2:$E$3001,"&gt;="&amp;C97,Asistencia!$E$2:$E$3001,"&lt;="&amp;IF(F97="",Panel!$C$4,MIN(F97,Panel!$C$4))))</f>
        <v/>
      </c>
      <c r="R97" s="16" t="str">
        <f aca="false">IF(A97="","",COUNTIFS(Asistencia!$B$2:$B$3001,A97,Asistencia!$D$2:$D$3001,B97,Asistencia!$C$2:$C$3001,"Justificada",Asistencia!$E$2:$E$3001,"&gt;="&amp;C97,Asistencia!$E$2:$E$3001,"&lt;="&amp;IF(F97="",Panel!$C$4,MIN(F97,Panel!$C$4))))</f>
        <v/>
      </c>
      <c r="S97" s="16" t="str">
        <f aca="false">IF(A97="","",COUNTIFS(Asistencia!$B$2:$B$3001,A97,Asistencia!$D$2:$D$3001,B97,Asistencia!$E$2:$E$3001,"&gt;="&amp;C97,Asistencia!$E$2:$E$3001,"&lt;="&amp;IF(F97="",Panel!$C$4,MIN(F97,Panel!$C$4))))</f>
        <v/>
      </c>
      <c r="T97" s="33" t="str">
        <f aca="false">IF(OR(A97="",P97=0),"",Q97/P97)</f>
        <v/>
      </c>
      <c r="U97" s="16" t="str">
        <f aca="false">IF(A97="","",IF(L97="Estudiante no registrado","Estudiante sin ficha",IF(M97="Grupo no existe","Grupo mal escrito",IF(AND(E97="Baja",F97=""),"Baja sin fecha",IF(AND(E97&lt;&gt;"Preinscrita",S97&lt;P97),IF(P97-S97=1,"Falta 1 registro de asistencia","Faltan "&amp;(P97-S97)&amp;" registros de asistencia"),IF(AND(E97="Activa",T97&lt;&gt;"",T97&lt;Panel!$C$5),"Asistencia por debajo del umbral",IF(AND(E97&lt;&gt;"Baja",N97&gt;0),"Documentación pendiente","")))))))</f>
        <v/>
      </c>
      <c r="V97" s="36" t="str">
        <f aca="false">IF(A97="","",A97&amp;"|"&amp;COUNTIF($A$2:A97,A97))</f>
        <v/>
      </c>
      <c r="W97" s="36" t="str">
        <f aca="false">IF(AND(A97&lt;&gt;"",E97&lt;&gt;"Baja",N97&gt;0),ROW(),"")</f>
        <v/>
      </c>
      <c r="X97" s="36" t="str">
        <f aca="false">IF(AND(A97&lt;&gt;"",E97="Activa",T97&lt;&gt;"",T97&lt;Panel!$C$5),ROW(),"")</f>
        <v/>
      </c>
      <c r="Y97" s="36" t="str">
        <f aca="false">IF(AND(A97&lt;&gt;"",E97="Preinscrita"),ROW(),"")</f>
        <v/>
      </c>
    </row>
    <row r="98" customFormat="false" ht="15" hidden="false" customHeight="false" outlineLevel="0" collapsed="false">
      <c r="A98" s="16"/>
      <c r="B98" s="16"/>
      <c r="C98" s="32"/>
      <c r="D98" s="16"/>
      <c r="E98" s="16"/>
      <c r="F98" s="32"/>
      <c r="G98" s="16"/>
      <c r="H98" s="16"/>
      <c r="I98" s="16"/>
      <c r="J98" s="16"/>
      <c r="K98" s="16"/>
      <c r="L98" s="16" t="str">
        <f aca="false">IF(A98="","",IFERROR(INDEX(Alumnos!$B$2:$B$201,MATCH(A98,Alumnos!$A$2:$A$201,0)),"Estudiante no registrado"))</f>
        <v/>
      </c>
      <c r="M98" s="16" t="str">
        <f aca="false">IF(A98="","",IFERROR(INDEX(Grupos!$B$2:$B$50,MATCH(B98,Grupos!$A$2:$A$50,0)),"Grupo no existe"))</f>
        <v/>
      </c>
      <c r="N98" s="16" t="str">
        <f aca="false">IF(A98="","",COUNTIF(G98:K98,"No"))</f>
        <v/>
      </c>
      <c r="O98" s="16" t="str">
        <f aca="false">IF(A98="","",_xlfn.TEXTJOIN(", ",TRUE(),IF(G98="No","copia del documento",""),IF(H98="No","pago de inscripción y seguro",""),IF(I98="No","contrato",""),IF(J98="No","certificado de estudios",""),IF(K98="No","acuerdo de financiación","")))</f>
        <v/>
      </c>
      <c r="P98" s="16" t="n">
        <f aca="false">IF(OR(A98="",E98="Preinscrita"),0,COUNTIFS(Sesiones!$B$2:$B$401,B98,Sesiones!$C$2:$C$401,"&gt;="&amp;C98,Sesiones!$C$2:$C$401,"&lt;="&amp;IF(F98="",Panel!$C$4,MIN(F98,Panel!$C$4))))</f>
        <v>0</v>
      </c>
      <c r="Q98" s="16" t="str">
        <f aca="false">IF(A98="","",COUNTIFS(Asistencia!$B$2:$B$3001,A98,Asistencia!$D$2:$D$3001,B98,Asistencia!$C$2:$C$3001,"Sí",Asistencia!$E$2:$E$3001,"&gt;="&amp;C98,Asistencia!$E$2:$E$3001,"&lt;="&amp;IF(F98="",Panel!$C$4,MIN(F98,Panel!$C$4))))</f>
        <v/>
      </c>
      <c r="R98" s="16" t="str">
        <f aca="false">IF(A98="","",COUNTIFS(Asistencia!$B$2:$B$3001,A98,Asistencia!$D$2:$D$3001,B98,Asistencia!$C$2:$C$3001,"Justificada",Asistencia!$E$2:$E$3001,"&gt;="&amp;C98,Asistencia!$E$2:$E$3001,"&lt;="&amp;IF(F98="",Panel!$C$4,MIN(F98,Panel!$C$4))))</f>
        <v/>
      </c>
      <c r="S98" s="16" t="str">
        <f aca="false">IF(A98="","",COUNTIFS(Asistencia!$B$2:$B$3001,A98,Asistencia!$D$2:$D$3001,B98,Asistencia!$E$2:$E$3001,"&gt;="&amp;C98,Asistencia!$E$2:$E$3001,"&lt;="&amp;IF(F98="",Panel!$C$4,MIN(F98,Panel!$C$4))))</f>
        <v/>
      </c>
      <c r="T98" s="33" t="str">
        <f aca="false">IF(OR(A98="",P98=0),"",Q98/P98)</f>
        <v/>
      </c>
      <c r="U98" s="16" t="str">
        <f aca="false">IF(A98="","",IF(L98="Estudiante no registrado","Estudiante sin ficha",IF(M98="Grupo no existe","Grupo mal escrito",IF(AND(E98="Baja",F98=""),"Baja sin fecha",IF(AND(E98&lt;&gt;"Preinscrita",S98&lt;P98),IF(P98-S98=1,"Falta 1 registro de asistencia","Faltan "&amp;(P98-S98)&amp;" registros de asistencia"),IF(AND(E98="Activa",T98&lt;&gt;"",T98&lt;Panel!$C$5),"Asistencia por debajo del umbral",IF(AND(E98&lt;&gt;"Baja",N98&gt;0),"Documentación pendiente","")))))))</f>
        <v/>
      </c>
      <c r="V98" s="36" t="str">
        <f aca="false">IF(A98="","",A98&amp;"|"&amp;COUNTIF($A$2:A98,A98))</f>
        <v/>
      </c>
      <c r="W98" s="36" t="str">
        <f aca="false">IF(AND(A98&lt;&gt;"",E98&lt;&gt;"Baja",N98&gt;0),ROW(),"")</f>
        <v/>
      </c>
      <c r="X98" s="36" t="str">
        <f aca="false">IF(AND(A98&lt;&gt;"",E98="Activa",T98&lt;&gt;"",T98&lt;Panel!$C$5),ROW(),"")</f>
        <v/>
      </c>
      <c r="Y98" s="36" t="str">
        <f aca="false">IF(AND(A98&lt;&gt;"",E98="Preinscrita"),ROW(),"")</f>
        <v/>
      </c>
    </row>
    <row r="99" customFormat="false" ht="15" hidden="false" customHeight="false" outlineLevel="0" collapsed="false">
      <c r="A99" s="16"/>
      <c r="B99" s="16"/>
      <c r="C99" s="32"/>
      <c r="D99" s="16"/>
      <c r="E99" s="16"/>
      <c r="F99" s="32"/>
      <c r="G99" s="16"/>
      <c r="H99" s="16"/>
      <c r="I99" s="16"/>
      <c r="J99" s="16"/>
      <c r="K99" s="16"/>
      <c r="L99" s="16" t="str">
        <f aca="false">IF(A99="","",IFERROR(INDEX(Alumnos!$B$2:$B$201,MATCH(A99,Alumnos!$A$2:$A$201,0)),"Estudiante no registrado"))</f>
        <v/>
      </c>
      <c r="M99" s="16" t="str">
        <f aca="false">IF(A99="","",IFERROR(INDEX(Grupos!$B$2:$B$50,MATCH(B99,Grupos!$A$2:$A$50,0)),"Grupo no existe"))</f>
        <v/>
      </c>
      <c r="N99" s="16" t="str">
        <f aca="false">IF(A99="","",COUNTIF(G99:K99,"No"))</f>
        <v/>
      </c>
      <c r="O99" s="16" t="str">
        <f aca="false">IF(A99="","",_xlfn.TEXTJOIN(", ",TRUE(),IF(G99="No","copia del documento",""),IF(H99="No","pago de inscripción y seguro",""),IF(I99="No","contrato",""),IF(J99="No","certificado de estudios",""),IF(K99="No","acuerdo de financiación","")))</f>
        <v/>
      </c>
      <c r="P99" s="16" t="n">
        <f aca="false">IF(OR(A99="",E99="Preinscrita"),0,COUNTIFS(Sesiones!$B$2:$B$401,B99,Sesiones!$C$2:$C$401,"&gt;="&amp;C99,Sesiones!$C$2:$C$401,"&lt;="&amp;IF(F99="",Panel!$C$4,MIN(F99,Panel!$C$4))))</f>
        <v>0</v>
      </c>
      <c r="Q99" s="16" t="str">
        <f aca="false">IF(A99="","",COUNTIFS(Asistencia!$B$2:$B$3001,A99,Asistencia!$D$2:$D$3001,B99,Asistencia!$C$2:$C$3001,"Sí",Asistencia!$E$2:$E$3001,"&gt;="&amp;C99,Asistencia!$E$2:$E$3001,"&lt;="&amp;IF(F99="",Panel!$C$4,MIN(F99,Panel!$C$4))))</f>
        <v/>
      </c>
      <c r="R99" s="16" t="str">
        <f aca="false">IF(A99="","",COUNTIFS(Asistencia!$B$2:$B$3001,A99,Asistencia!$D$2:$D$3001,B99,Asistencia!$C$2:$C$3001,"Justificada",Asistencia!$E$2:$E$3001,"&gt;="&amp;C99,Asistencia!$E$2:$E$3001,"&lt;="&amp;IF(F99="",Panel!$C$4,MIN(F99,Panel!$C$4))))</f>
        <v/>
      </c>
      <c r="S99" s="16" t="str">
        <f aca="false">IF(A99="","",COUNTIFS(Asistencia!$B$2:$B$3001,A99,Asistencia!$D$2:$D$3001,B99,Asistencia!$E$2:$E$3001,"&gt;="&amp;C99,Asistencia!$E$2:$E$3001,"&lt;="&amp;IF(F99="",Panel!$C$4,MIN(F99,Panel!$C$4))))</f>
        <v/>
      </c>
      <c r="T99" s="33" t="str">
        <f aca="false">IF(OR(A99="",P99=0),"",Q99/P99)</f>
        <v/>
      </c>
      <c r="U99" s="16" t="str">
        <f aca="false">IF(A99="","",IF(L99="Estudiante no registrado","Estudiante sin ficha",IF(M99="Grupo no existe","Grupo mal escrito",IF(AND(E99="Baja",F99=""),"Baja sin fecha",IF(AND(E99&lt;&gt;"Preinscrita",S99&lt;P99),IF(P99-S99=1,"Falta 1 registro de asistencia","Faltan "&amp;(P99-S99)&amp;" registros de asistencia"),IF(AND(E99="Activa",T99&lt;&gt;"",T99&lt;Panel!$C$5),"Asistencia por debajo del umbral",IF(AND(E99&lt;&gt;"Baja",N99&gt;0),"Documentación pendiente","")))))))</f>
        <v/>
      </c>
      <c r="V99" s="36" t="str">
        <f aca="false">IF(A99="","",A99&amp;"|"&amp;COUNTIF($A$2:A99,A99))</f>
        <v/>
      </c>
      <c r="W99" s="36" t="str">
        <f aca="false">IF(AND(A99&lt;&gt;"",E99&lt;&gt;"Baja",N99&gt;0),ROW(),"")</f>
        <v/>
      </c>
      <c r="X99" s="36" t="str">
        <f aca="false">IF(AND(A99&lt;&gt;"",E99="Activa",T99&lt;&gt;"",T99&lt;Panel!$C$5),ROW(),"")</f>
        <v/>
      </c>
      <c r="Y99" s="36" t="str">
        <f aca="false">IF(AND(A99&lt;&gt;"",E99="Preinscrita"),ROW(),"")</f>
        <v/>
      </c>
    </row>
    <row r="100" customFormat="false" ht="15" hidden="false" customHeight="false" outlineLevel="0" collapsed="false">
      <c r="A100" s="16"/>
      <c r="B100" s="16"/>
      <c r="C100" s="32"/>
      <c r="D100" s="16"/>
      <c r="E100" s="16"/>
      <c r="F100" s="32"/>
      <c r="G100" s="16"/>
      <c r="H100" s="16"/>
      <c r="I100" s="16"/>
      <c r="J100" s="16"/>
      <c r="K100" s="16"/>
      <c r="L100" s="16" t="str">
        <f aca="false">IF(A100="","",IFERROR(INDEX(Alumnos!$B$2:$B$201,MATCH(A100,Alumnos!$A$2:$A$201,0)),"Estudiante no registrado"))</f>
        <v/>
      </c>
      <c r="M100" s="16" t="str">
        <f aca="false">IF(A100="","",IFERROR(INDEX(Grupos!$B$2:$B$50,MATCH(B100,Grupos!$A$2:$A$50,0)),"Grupo no existe"))</f>
        <v/>
      </c>
      <c r="N100" s="16" t="str">
        <f aca="false">IF(A100="","",COUNTIF(G100:K100,"No"))</f>
        <v/>
      </c>
      <c r="O100" s="16" t="str">
        <f aca="false">IF(A100="","",_xlfn.TEXTJOIN(", ",TRUE(),IF(G100="No","copia del documento",""),IF(H100="No","pago de inscripción y seguro",""),IF(I100="No","contrato",""),IF(J100="No","certificado de estudios",""),IF(K100="No","acuerdo de financiación","")))</f>
        <v/>
      </c>
      <c r="P100" s="16" t="n">
        <f aca="false">IF(OR(A100="",E100="Preinscrita"),0,COUNTIFS(Sesiones!$B$2:$B$401,B100,Sesiones!$C$2:$C$401,"&gt;="&amp;C100,Sesiones!$C$2:$C$401,"&lt;="&amp;IF(F100="",Panel!$C$4,MIN(F100,Panel!$C$4))))</f>
        <v>0</v>
      </c>
      <c r="Q100" s="16" t="str">
        <f aca="false">IF(A100="","",COUNTIFS(Asistencia!$B$2:$B$3001,A100,Asistencia!$D$2:$D$3001,B100,Asistencia!$C$2:$C$3001,"Sí",Asistencia!$E$2:$E$3001,"&gt;="&amp;C100,Asistencia!$E$2:$E$3001,"&lt;="&amp;IF(F100="",Panel!$C$4,MIN(F100,Panel!$C$4))))</f>
        <v/>
      </c>
      <c r="R100" s="16" t="str">
        <f aca="false">IF(A100="","",COUNTIFS(Asistencia!$B$2:$B$3001,A100,Asistencia!$D$2:$D$3001,B100,Asistencia!$C$2:$C$3001,"Justificada",Asistencia!$E$2:$E$3001,"&gt;="&amp;C100,Asistencia!$E$2:$E$3001,"&lt;="&amp;IF(F100="",Panel!$C$4,MIN(F100,Panel!$C$4))))</f>
        <v/>
      </c>
      <c r="S100" s="16" t="str">
        <f aca="false">IF(A100="","",COUNTIFS(Asistencia!$B$2:$B$3001,A100,Asistencia!$D$2:$D$3001,B100,Asistencia!$E$2:$E$3001,"&gt;="&amp;C100,Asistencia!$E$2:$E$3001,"&lt;="&amp;IF(F100="",Panel!$C$4,MIN(F100,Panel!$C$4))))</f>
        <v/>
      </c>
      <c r="T100" s="33" t="str">
        <f aca="false">IF(OR(A100="",P100=0),"",Q100/P100)</f>
        <v/>
      </c>
      <c r="U100" s="16" t="str">
        <f aca="false">IF(A100="","",IF(L100="Estudiante no registrado","Estudiante sin ficha",IF(M100="Grupo no existe","Grupo mal escrito",IF(AND(E100="Baja",F100=""),"Baja sin fecha",IF(AND(E100&lt;&gt;"Preinscrita",S100&lt;P100),IF(P100-S100=1,"Falta 1 registro de asistencia","Faltan "&amp;(P100-S100)&amp;" registros de asistencia"),IF(AND(E100="Activa",T100&lt;&gt;"",T100&lt;Panel!$C$5),"Asistencia por debajo del umbral",IF(AND(E100&lt;&gt;"Baja",N100&gt;0),"Documentación pendiente","")))))))</f>
        <v/>
      </c>
      <c r="V100" s="36" t="str">
        <f aca="false">IF(A100="","",A100&amp;"|"&amp;COUNTIF($A$2:A100,A100))</f>
        <v/>
      </c>
      <c r="W100" s="36" t="str">
        <f aca="false">IF(AND(A100&lt;&gt;"",E100&lt;&gt;"Baja",N100&gt;0),ROW(),"")</f>
        <v/>
      </c>
      <c r="X100" s="36" t="str">
        <f aca="false">IF(AND(A100&lt;&gt;"",E100="Activa",T100&lt;&gt;"",T100&lt;Panel!$C$5),ROW(),"")</f>
        <v/>
      </c>
      <c r="Y100" s="36" t="str">
        <f aca="false">IF(AND(A100&lt;&gt;"",E100="Preinscrita"),ROW(),"")</f>
        <v/>
      </c>
    </row>
    <row r="101" customFormat="false" ht="15" hidden="false" customHeight="false" outlineLevel="0" collapsed="false">
      <c r="A101" s="16"/>
      <c r="B101" s="16"/>
      <c r="C101" s="32"/>
      <c r="D101" s="16"/>
      <c r="E101" s="16"/>
      <c r="F101" s="32"/>
      <c r="G101" s="16"/>
      <c r="H101" s="16"/>
      <c r="I101" s="16"/>
      <c r="J101" s="16"/>
      <c r="K101" s="16"/>
      <c r="L101" s="16" t="str">
        <f aca="false">IF(A101="","",IFERROR(INDEX(Alumnos!$B$2:$B$201,MATCH(A101,Alumnos!$A$2:$A$201,0)),"Estudiante no registrado"))</f>
        <v/>
      </c>
      <c r="M101" s="16" t="str">
        <f aca="false">IF(A101="","",IFERROR(INDEX(Grupos!$B$2:$B$50,MATCH(B101,Grupos!$A$2:$A$50,0)),"Grupo no existe"))</f>
        <v/>
      </c>
      <c r="N101" s="16" t="str">
        <f aca="false">IF(A101="","",COUNTIF(G101:K101,"No"))</f>
        <v/>
      </c>
      <c r="O101" s="16" t="str">
        <f aca="false">IF(A101="","",_xlfn.TEXTJOIN(", ",TRUE(),IF(G101="No","copia del documento",""),IF(H101="No","pago de inscripción y seguro",""),IF(I101="No","contrato",""),IF(J101="No","certificado de estudios",""),IF(K101="No","acuerdo de financiación","")))</f>
        <v/>
      </c>
      <c r="P101" s="16" t="n">
        <f aca="false">IF(OR(A101="",E101="Preinscrita"),0,COUNTIFS(Sesiones!$B$2:$B$401,B101,Sesiones!$C$2:$C$401,"&gt;="&amp;C101,Sesiones!$C$2:$C$401,"&lt;="&amp;IF(F101="",Panel!$C$4,MIN(F101,Panel!$C$4))))</f>
        <v>0</v>
      </c>
      <c r="Q101" s="16" t="str">
        <f aca="false">IF(A101="","",COUNTIFS(Asistencia!$B$2:$B$3001,A101,Asistencia!$D$2:$D$3001,B101,Asistencia!$C$2:$C$3001,"Sí",Asistencia!$E$2:$E$3001,"&gt;="&amp;C101,Asistencia!$E$2:$E$3001,"&lt;="&amp;IF(F101="",Panel!$C$4,MIN(F101,Panel!$C$4))))</f>
        <v/>
      </c>
      <c r="R101" s="16" t="str">
        <f aca="false">IF(A101="","",COUNTIFS(Asistencia!$B$2:$B$3001,A101,Asistencia!$D$2:$D$3001,B101,Asistencia!$C$2:$C$3001,"Justificada",Asistencia!$E$2:$E$3001,"&gt;="&amp;C101,Asistencia!$E$2:$E$3001,"&lt;="&amp;IF(F101="",Panel!$C$4,MIN(F101,Panel!$C$4))))</f>
        <v/>
      </c>
      <c r="S101" s="16" t="str">
        <f aca="false">IF(A101="","",COUNTIFS(Asistencia!$B$2:$B$3001,A101,Asistencia!$D$2:$D$3001,B101,Asistencia!$E$2:$E$3001,"&gt;="&amp;C101,Asistencia!$E$2:$E$3001,"&lt;="&amp;IF(F101="",Panel!$C$4,MIN(F101,Panel!$C$4))))</f>
        <v/>
      </c>
      <c r="T101" s="33" t="str">
        <f aca="false">IF(OR(A101="",P101=0),"",Q101/P101)</f>
        <v/>
      </c>
      <c r="U101" s="16" t="str">
        <f aca="false">IF(A101="","",IF(L101="Estudiante no registrado","Estudiante sin ficha",IF(M101="Grupo no existe","Grupo mal escrito",IF(AND(E101="Baja",F101=""),"Baja sin fecha",IF(AND(E101&lt;&gt;"Preinscrita",S101&lt;P101),IF(P101-S101=1,"Falta 1 registro de asistencia","Faltan "&amp;(P101-S101)&amp;" registros de asistencia"),IF(AND(E101="Activa",T101&lt;&gt;"",T101&lt;Panel!$C$5),"Asistencia por debajo del umbral",IF(AND(E101&lt;&gt;"Baja",N101&gt;0),"Documentación pendiente","")))))))</f>
        <v/>
      </c>
      <c r="V101" s="36" t="str">
        <f aca="false">IF(A101="","",A101&amp;"|"&amp;COUNTIF($A$2:A101,A101))</f>
        <v/>
      </c>
      <c r="W101" s="36" t="str">
        <f aca="false">IF(AND(A101&lt;&gt;"",E101&lt;&gt;"Baja",N101&gt;0),ROW(),"")</f>
        <v/>
      </c>
      <c r="X101" s="36" t="str">
        <f aca="false">IF(AND(A101&lt;&gt;"",E101="Activa",T101&lt;&gt;"",T101&lt;Panel!$C$5),ROW(),"")</f>
        <v/>
      </c>
      <c r="Y101" s="36" t="str">
        <f aca="false">IF(AND(A101&lt;&gt;"",E101="Preinscrita"),ROW(),"")</f>
        <v/>
      </c>
    </row>
    <row r="102" customFormat="false" ht="15" hidden="false" customHeight="false" outlineLevel="0" collapsed="false">
      <c r="A102" s="16"/>
      <c r="B102" s="16"/>
      <c r="C102" s="32"/>
      <c r="D102" s="16"/>
      <c r="E102" s="16"/>
      <c r="F102" s="32"/>
      <c r="G102" s="16"/>
      <c r="H102" s="16"/>
      <c r="I102" s="16"/>
      <c r="J102" s="16"/>
      <c r="K102" s="16"/>
      <c r="L102" s="16" t="str">
        <f aca="false">IF(A102="","",IFERROR(INDEX(Alumnos!$B$2:$B$201,MATCH(A102,Alumnos!$A$2:$A$201,0)),"Estudiante no registrado"))</f>
        <v/>
      </c>
      <c r="M102" s="16" t="str">
        <f aca="false">IF(A102="","",IFERROR(INDEX(Grupos!$B$2:$B$50,MATCH(B102,Grupos!$A$2:$A$50,0)),"Grupo no existe"))</f>
        <v/>
      </c>
      <c r="N102" s="16" t="str">
        <f aca="false">IF(A102="","",COUNTIF(G102:K102,"No"))</f>
        <v/>
      </c>
      <c r="O102" s="16" t="str">
        <f aca="false">IF(A102="","",_xlfn.TEXTJOIN(", ",TRUE(),IF(G102="No","copia del documento",""),IF(H102="No","pago de inscripción y seguro",""),IF(I102="No","contrato",""),IF(J102="No","certificado de estudios",""),IF(K102="No","acuerdo de financiación","")))</f>
        <v/>
      </c>
      <c r="P102" s="16" t="n">
        <f aca="false">IF(OR(A102="",E102="Preinscrita"),0,COUNTIFS(Sesiones!$B$2:$B$401,B102,Sesiones!$C$2:$C$401,"&gt;="&amp;C102,Sesiones!$C$2:$C$401,"&lt;="&amp;IF(F102="",Panel!$C$4,MIN(F102,Panel!$C$4))))</f>
        <v>0</v>
      </c>
      <c r="Q102" s="16" t="str">
        <f aca="false">IF(A102="","",COUNTIFS(Asistencia!$B$2:$B$3001,A102,Asistencia!$D$2:$D$3001,B102,Asistencia!$C$2:$C$3001,"Sí",Asistencia!$E$2:$E$3001,"&gt;="&amp;C102,Asistencia!$E$2:$E$3001,"&lt;="&amp;IF(F102="",Panel!$C$4,MIN(F102,Panel!$C$4))))</f>
        <v/>
      </c>
      <c r="R102" s="16" t="str">
        <f aca="false">IF(A102="","",COUNTIFS(Asistencia!$B$2:$B$3001,A102,Asistencia!$D$2:$D$3001,B102,Asistencia!$C$2:$C$3001,"Justificada",Asistencia!$E$2:$E$3001,"&gt;="&amp;C102,Asistencia!$E$2:$E$3001,"&lt;="&amp;IF(F102="",Panel!$C$4,MIN(F102,Panel!$C$4))))</f>
        <v/>
      </c>
      <c r="S102" s="16" t="str">
        <f aca="false">IF(A102="","",COUNTIFS(Asistencia!$B$2:$B$3001,A102,Asistencia!$D$2:$D$3001,B102,Asistencia!$E$2:$E$3001,"&gt;="&amp;C102,Asistencia!$E$2:$E$3001,"&lt;="&amp;IF(F102="",Panel!$C$4,MIN(F102,Panel!$C$4))))</f>
        <v/>
      </c>
      <c r="T102" s="33" t="str">
        <f aca="false">IF(OR(A102="",P102=0),"",Q102/P102)</f>
        <v/>
      </c>
      <c r="U102" s="16" t="str">
        <f aca="false">IF(A102="","",IF(L102="Estudiante no registrado","Estudiante sin ficha",IF(M102="Grupo no existe","Grupo mal escrito",IF(AND(E102="Baja",F102=""),"Baja sin fecha",IF(AND(E102&lt;&gt;"Preinscrita",S102&lt;P102),IF(P102-S102=1,"Falta 1 registro de asistencia","Faltan "&amp;(P102-S102)&amp;" registros de asistencia"),IF(AND(E102="Activa",T102&lt;&gt;"",T102&lt;Panel!$C$5),"Asistencia por debajo del umbral",IF(AND(E102&lt;&gt;"Baja",N102&gt;0),"Documentación pendiente","")))))))</f>
        <v/>
      </c>
      <c r="V102" s="36" t="str">
        <f aca="false">IF(A102="","",A102&amp;"|"&amp;COUNTIF($A$2:A102,A102))</f>
        <v/>
      </c>
      <c r="W102" s="36" t="str">
        <f aca="false">IF(AND(A102&lt;&gt;"",E102&lt;&gt;"Baja",N102&gt;0),ROW(),"")</f>
        <v/>
      </c>
      <c r="X102" s="36" t="str">
        <f aca="false">IF(AND(A102&lt;&gt;"",E102="Activa",T102&lt;&gt;"",T102&lt;Panel!$C$5),ROW(),"")</f>
        <v/>
      </c>
      <c r="Y102" s="36" t="str">
        <f aca="false">IF(AND(A102&lt;&gt;"",E102="Preinscrita"),ROW(),"")</f>
        <v/>
      </c>
    </row>
    <row r="103" customFormat="false" ht="15" hidden="false" customHeight="false" outlineLevel="0" collapsed="false">
      <c r="A103" s="16"/>
      <c r="B103" s="16"/>
      <c r="C103" s="32"/>
      <c r="D103" s="16"/>
      <c r="E103" s="16"/>
      <c r="F103" s="32"/>
      <c r="G103" s="16"/>
      <c r="H103" s="16"/>
      <c r="I103" s="16"/>
      <c r="J103" s="16"/>
      <c r="K103" s="16"/>
      <c r="L103" s="16" t="str">
        <f aca="false">IF(A103="","",IFERROR(INDEX(Alumnos!$B$2:$B$201,MATCH(A103,Alumnos!$A$2:$A$201,0)),"Estudiante no registrado"))</f>
        <v/>
      </c>
      <c r="M103" s="16" t="str">
        <f aca="false">IF(A103="","",IFERROR(INDEX(Grupos!$B$2:$B$50,MATCH(B103,Grupos!$A$2:$A$50,0)),"Grupo no existe"))</f>
        <v/>
      </c>
      <c r="N103" s="16" t="str">
        <f aca="false">IF(A103="","",COUNTIF(G103:K103,"No"))</f>
        <v/>
      </c>
      <c r="O103" s="16" t="str">
        <f aca="false">IF(A103="","",_xlfn.TEXTJOIN(", ",TRUE(),IF(G103="No","copia del documento",""),IF(H103="No","pago de inscripción y seguro",""),IF(I103="No","contrato",""),IF(J103="No","certificado de estudios",""),IF(K103="No","acuerdo de financiación","")))</f>
        <v/>
      </c>
      <c r="P103" s="16" t="n">
        <f aca="false">IF(OR(A103="",E103="Preinscrita"),0,COUNTIFS(Sesiones!$B$2:$B$401,B103,Sesiones!$C$2:$C$401,"&gt;="&amp;C103,Sesiones!$C$2:$C$401,"&lt;="&amp;IF(F103="",Panel!$C$4,MIN(F103,Panel!$C$4))))</f>
        <v>0</v>
      </c>
      <c r="Q103" s="16" t="str">
        <f aca="false">IF(A103="","",COUNTIFS(Asistencia!$B$2:$B$3001,A103,Asistencia!$D$2:$D$3001,B103,Asistencia!$C$2:$C$3001,"Sí",Asistencia!$E$2:$E$3001,"&gt;="&amp;C103,Asistencia!$E$2:$E$3001,"&lt;="&amp;IF(F103="",Panel!$C$4,MIN(F103,Panel!$C$4))))</f>
        <v/>
      </c>
      <c r="R103" s="16" t="str">
        <f aca="false">IF(A103="","",COUNTIFS(Asistencia!$B$2:$B$3001,A103,Asistencia!$D$2:$D$3001,B103,Asistencia!$C$2:$C$3001,"Justificada",Asistencia!$E$2:$E$3001,"&gt;="&amp;C103,Asistencia!$E$2:$E$3001,"&lt;="&amp;IF(F103="",Panel!$C$4,MIN(F103,Panel!$C$4))))</f>
        <v/>
      </c>
      <c r="S103" s="16" t="str">
        <f aca="false">IF(A103="","",COUNTIFS(Asistencia!$B$2:$B$3001,A103,Asistencia!$D$2:$D$3001,B103,Asistencia!$E$2:$E$3001,"&gt;="&amp;C103,Asistencia!$E$2:$E$3001,"&lt;="&amp;IF(F103="",Panel!$C$4,MIN(F103,Panel!$C$4))))</f>
        <v/>
      </c>
      <c r="T103" s="33" t="str">
        <f aca="false">IF(OR(A103="",P103=0),"",Q103/P103)</f>
        <v/>
      </c>
      <c r="U103" s="16" t="str">
        <f aca="false">IF(A103="","",IF(L103="Estudiante no registrado","Estudiante sin ficha",IF(M103="Grupo no existe","Grupo mal escrito",IF(AND(E103="Baja",F103=""),"Baja sin fecha",IF(AND(E103&lt;&gt;"Preinscrita",S103&lt;P103),IF(P103-S103=1,"Falta 1 registro de asistencia","Faltan "&amp;(P103-S103)&amp;" registros de asistencia"),IF(AND(E103="Activa",T103&lt;&gt;"",T103&lt;Panel!$C$5),"Asistencia por debajo del umbral",IF(AND(E103&lt;&gt;"Baja",N103&gt;0),"Documentación pendiente","")))))))</f>
        <v/>
      </c>
      <c r="V103" s="36" t="str">
        <f aca="false">IF(A103="","",A103&amp;"|"&amp;COUNTIF($A$2:A103,A103))</f>
        <v/>
      </c>
      <c r="W103" s="36" t="str">
        <f aca="false">IF(AND(A103&lt;&gt;"",E103&lt;&gt;"Baja",N103&gt;0),ROW(),"")</f>
        <v/>
      </c>
      <c r="X103" s="36" t="str">
        <f aca="false">IF(AND(A103&lt;&gt;"",E103="Activa",T103&lt;&gt;"",T103&lt;Panel!$C$5),ROW(),"")</f>
        <v/>
      </c>
      <c r="Y103" s="36" t="str">
        <f aca="false">IF(AND(A103&lt;&gt;"",E103="Preinscrita"),ROW(),"")</f>
        <v/>
      </c>
    </row>
    <row r="104" customFormat="false" ht="15" hidden="false" customHeight="false" outlineLevel="0" collapsed="false">
      <c r="A104" s="16"/>
      <c r="B104" s="16"/>
      <c r="C104" s="32"/>
      <c r="D104" s="16"/>
      <c r="E104" s="16"/>
      <c r="F104" s="32"/>
      <c r="G104" s="16"/>
      <c r="H104" s="16"/>
      <c r="I104" s="16"/>
      <c r="J104" s="16"/>
      <c r="K104" s="16"/>
      <c r="L104" s="16" t="str">
        <f aca="false">IF(A104="","",IFERROR(INDEX(Alumnos!$B$2:$B$201,MATCH(A104,Alumnos!$A$2:$A$201,0)),"Estudiante no registrado"))</f>
        <v/>
      </c>
      <c r="M104" s="16" t="str">
        <f aca="false">IF(A104="","",IFERROR(INDEX(Grupos!$B$2:$B$50,MATCH(B104,Grupos!$A$2:$A$50,0)),"Grupo no existe"))</f>
        <v/>
      </c>
      <c r="N104" s="16" t="str">
        <f aca="false">IF(A104="","",COUNTIF(G104:K104,"No"))</f>
        <v/>
      </c>
      <c r="O104" s="16" t="str">
        <f aca="false">IF(A104="","",_xlfn.TEXTJOIN(", ",TRUE(),IF(G104="No","copia del documento",""),IF(H104="No","pago de inscripción y seguro",""),IF(I104="No","contrato",""),IF(J104="No","certificado de estudios",""),IF(K104="No","acuerdo de financiación","")))</f>
        <v/>
      </c>
      <c r="P104" s="16" t="n">
        <f aca="false">IF(OR(A104="",E104="Preinscrita"),0,COUNTIFS(Sesiones!$B$2:$B$401,B104,Sesiones!$C$2:$C$401,"&gt;="&amp;C104,Sesiones!$C$2:$C$401,"&lt;="&amp;IF(F104="",Panel!$C$4,MIN(F104,Panel!$C$4))))</f>
        <v>0</v>
      </c>
      <c r="Q104" s="16" t="str">
        <f aca="false">IF(A104="","",COUNTIFS(Asistencia!$B$2:$B$3001,A104,Asistencia!$D$2:$D$3001,B104,Asistencia!$C$2:$C$3001,"Sí",Asistencia!$E$2:$E$3001,"&gt;="&amp;C104,Asistencia!$E$2:$E$3001,"&lt;="&amp;IF(F104="",Panel!$C$4,MIN(F104,Panel!$C$4))))</f>
        <v/>
      </c>
      <c r="R104" s="16" t="str">
        <f aca="false">IF(A104="","",COUNTIFS(Asistencia!$B$2:$B$3001,A104,Asistencia!$D$2:$D$3001,B104,Asistencia!$C$2:$C$3001,"Justificada",Asistencia!$E$2:$E$3001,"&gt;="&amp;C104,Asistencia!$E$2:$E$3001,"&lt;="&amp;IF(F104="",Panel!$C$4,MIN(F104,Panel!$C$4))))</f>
        <v/>
      </c>
      <c r="S104" s="16" t="str">
        <f aca="false">IF(A104="","",COUNTIFS(Asistencia!$B$2:$B$3001,A104,Asistencia!$D$2:$D$3001,B104,Asistencia!$E$2:$E$3001,"&gt;="&amp;C104,Asistencia!$E$2:$E$3001,"&lt;="&amp;IF(F104="",Panel!$C$4,MIN(F104,Panel!$C$4))))</f>
        <v/>
      </c>
      <c r="T104" s="33" t="str">
        <f aca="false">IF(OR(A104="",P104=0),"",Q104/P104)</f>
        <v/>
      </c>
      <c r="U104" s="16" t="str">
        <f aca="false">IF(A104="","",IF(L104="Estudiante no registrado","Estudiante sin ficha",IF(M104="Grupo no existe","Grupo mal escrito",IF(AND(E104="Baja",F104=""),"Baja sin fecha",IF(AND(E104&lt;&gt;"Preinscrita",S104&lt;P104),IF(P104-S104=1,"Falta 1 registro de asistencia","Faltan "&amp;(P104-S104)&amp;" registros de asistencia"),IF(AND(E104="Activa",T104&lt;&gt;"",T104&lt;Panel!$C$5),"Asistencia por debajo del umbral",IF(AND(E104&lt;&gt;"Baja",N104&gt;0),"Documentación pendiente","")))))))</f>
        <v/>
      </c>
      <c r="V104" s="36" t="str">
        <f aca="false">IF(A104="","",A104&amp;"|"&amp;COUNTIF($A$2:A104,A104))</f>
        <v/>
      </c>
      <c r="W104" s="36" t="str">
        <f aca="false">IF(AND(A104&lt;&gt;"",E104&lt;&gt;"Baja",N104&gt;0),ROW(),"")</f>
        <v/>
      </c>
      <c r="X104" s="36" t="str">
        <f aca="false">IF(AND(A104&lt;&gt;"",E104="Activa",T104&lt;&gt;"",T104&lt;Panel!$C$5),ROW(),"")</f>
        <v/>
      </c>
      <c r="Y104" s="36" t="str">
        <f aca="false">IF(AND(A104&lt;&gt;"",E104="Preinscrita"),ROW(),"")</f>
        <v/>
      </c>
    </row>
    <row r="105" customFormat="false" ht="15" hidden="false" customHeight="false" outlineLevel="0" collapsed="false">
      <c r="A105" s="16"/>
      <c r="B105" s="16"/>
      <c r="C105" s="32"/>
      <c r="D105" s="16"/>
      <c r="E105" s="16"/>
      <c r="F105" s="32"/>
      <c r="G105" s="16"/>
      <c r="H105" s="16"/>
      <c r="I105" s="16"/>
      <c r="J105" s="16"/>
      <c r="K105" s="16"/>
      <c r="L105" s="16" t="str">
        <f aca="false">IF(A105="","",IFERROR(INDEX(Alumnos!$B$2:$B$201,MATCH(A105,Alumnos!$A$2:$A$201,0)),"Estudiante no registrado"))</f>
        <v/>
      </c>
      <c r="M105" s="16" t="str">
        <f aca="false">IF(A105="","",IFERROR(INDEX(Grupos!$B$2:$B$50,MATCH(B105,Grupos!$A$2:$A$50,0)),"Grupo no existe"))</f>
        <v/>
      </c>
      <c r="N105" s="16" t="str">
        <f aca="false">IF(A105="","",COUNTIF(G105:K105,"No"))</f>
        <v/>
      </c>
      <c r="O105" s="16" t="str">
        <f aca="false">IF(A105="","",_xlfn.TEXTJOIN(", ",TRUE(),IF(G105="No","copia del documento",""),IF(H105="No","pago de inscripción y seguro",""),IF(I105="No","contrato",""),IF(J105="No","certificado de estudios",""),IF(K105="No","acuerdo de financiación","")))</f>
        <v/>
      </c>
      <c r="P105" s="16" t="n">
        <f aca="false">IF(OR(A105="",E105="Preinscrita"),0,COUNTIFS(Sesiones!$B$2:$B$401,B105,Sesiones!$C$2:$C$401,"&gt;="&amp;C105,Sesiones!$C$2:$C$401,"&lt;="&amp;IF(F105="",Panel!$C$4,MIN(F105,Panel!$C$4))))</f>
        <v>0</v>
      </c>
      <c r="Q105" s="16" t="str">
        <f aca="false">IF(A105="","",COUNTIFS(Asistencia!$B$2:$B$3001,A105,Asistencia!$D$2:$D$3001,B105,Asistencia!$C$2:$C$3001,"Sí",Asistencia!$E$2:$E$3001,"&gt;="&amp;C105,Asistencia!$E$2:$E$3001,"&lt;="&amp;IF(F105="",Panel!$C$4,MIN(F105,Panel!$C$4))))</f>
        <v/>
      </c>
      <c r="R105" s="16" t="str">
        <f aca="false">IF(A105="","",COUNTIFS(Asistencia!$B$2:$B$3001,A105,Asistencia!$D$2:$D$3001,B105,Asistencia!$C$2:$C$3001,"Justificada",Asistencia!$E$2:$E$3001,"&gt;="&amp;C105,Asistencia!$E$2:$E$3001,"&lt;="&amp;IF(F105="",Panel!$C$4,MIN(F105,Panel!$C$4))))</f>
        <v/>
      </c>
      <c r="S105" s="16" t="str">
        <f aca="false">IF(A105="","",COUNTIFS(Asistencia!$B$2:$B$3001,A105,Asistencia!$D$2:$D$3001,B105,Asistencia!$E$2:$E$3001,"&gt;="&amp;C105,Asistencia!$E$2:$E$3001,"&lt;="&amp;IF(F105="",Panel!$C$4,MIN(F105,Panel!$C$4))))</f>
        <v/>
      </c>
      <c r="T105" s="33" t="str">
        <f aca="false">IF(OR(A105="",P105=0),"",Q105/P105)</f>
        <v/>
      </c>
      <c r="U105" s="16" t="str">
        <f aca="false">IF(A105="","",IF(L105="Estudiante no registrado","Estudiante sin ficha",IF(M105="Grupo no existe","Grupo mal escrito",IF(AND(E105="Baja",F105=""),"Baja sin fecha",IF(AND(E105&lt;&gt;"Preinscrita",S105&lt;P105),IF(P105-S105=1,"Falta 1 registro de asistencia","Faltan "&amp;(P105-S105)&amp;" registros de asistencia"),IF(AND(E105="Activa",T105&lt;&gt;"",T105&lt;Panel!$C$5),"Asistencia por debajo del umbral",IF(AND(E105&lt;&gt;"Baja",N105&gt;0),"Documentación pendiente","")))))))</f>
        <v/>
      </c>
      <c r="V105" s="36" t="str">
        <f aca="false">IF(A105="","",A105&amp;"|"&amp;COUNTIF($A$2:A105,A105))</f>
        <v/>
      </c>
      <c r="W105" s="36" t="str">
        <f aca="false">IF(AND(A105&lt;&gt;"",E105&lt;&gt;"Baja",N105&gt;0),ROW(),"")</f>
        <v/>
      </c>
      <c r="X105" s="36" t="str">
        <f aca="false">IF(AND(A105&lt;&gt;"",E105="Activa",T105&lt;&gt;"",T105&lt;Panel!$C$5),ROW(),"")</f>
        <v/>
      </c>
      <c r="Y105" s="36" t="str">
        <f aca="false">IF(AND(A105&lt;&gt;"",E105="Preinscrita"),ROW(),"")</f>
        <v/>
      </c>
    </row>
    <row r="106" customFormat="false" ht="15" hidden="false" customHeight="false" outlineLevel="0" collapsed="false">
      <c r="A106" s="16"/>
      <c r="B106" s="16"/>
      <c r="C106" s="32"/>
      <c r="D106" s="16"/>
      <c r="E106" s="16"/>
      <c r="F106" s="32"/>
      <c r="G106" s="16"/>
      <c r="H106" s="16"/>
      <c r="I106" s="16"/>
      <c r="J106" s="16"/>
      <c r="K106" s="16"/>
      <c r="L106" s="16" t="str">
        <f aca="false">IF(A106="","",IFERROR(INDEX(Alumnos!$B$2:$B$201,MATCH(A106,Alumnos!$A$2:$A$201,0)),"Estudiante no registrado"))</f>
        <v/>
      </c>
      <c r="M106" s="16" t="str">
        <f aca="false">IF(A106="","",IFERROR(INDEX(Grupos!$B$2:$B$50,MATCH(B106,Grupos!$A$2:$A$50,0)),"Grupo no existe"))</f>
        <v/>
      </c>
      <c r="N106" s="16" t="str">
        <f aca="false">IF(A106="","",COUNTIF(G106:K106,"No"))</f>
        <v/>
      </c>
      <c r="O106" s="16" t="str">
        <f aca="false">IF(A106="","",_xlfn.TEXTJOIN(", ",TRUE(),IF(G106="No","copia del documento",""),IF(H106="No","pago de inscripción y seguro",""),IF(I106="No","contrato",""),IF(J106="No","certificado de estudios",""),IF(K106="No","acuerdo de financiación","")))</f>
        <v/>
      </c>
      <c r="P106" s="16" t="n">
        <f aca="false">IF(OR(A106="",E106="Preinscrita"),0,COUNTIFS(Sesiones!$B$2:$B$401,B106,Sesiones!$C$2:$C$401,"&gt;="&amp;C106,Sesiones!$C$2:$C$401,"&lt;="&amp;IF(F106="",Panel!$C$4,MIN(F106,Panel!$C$4))))</f>
        <v>0</v>
      </c>
      <c r="Q106" s="16" t="str">
        <f aca="false">IF(A106="","",COUNTIFS(Asistencia!$B$2:$B$3001,A106,Asistencia!$D$2:$D$3001,B106,Asistencia!$C$2:$C$3001,"Sí",Asistencia!$E$2:$E$3001,"&gt;="&amp;C106,Asistencia!$E$2:$E$3001,"&lt;="&amp;IF(F106="",Panel!$C$4,MIN(F106,Panel!$C$4))))</f>
        <v/>
      </c>
      <c r="R106" s="16" t="str">
        <f aca="false">IF(A106="","",COUNTIFS(Asistencia!$B$2:$B$3001,A106,Asistencia!$D$2:$D$3001,B106,Asistencia!$C$2:$C$3001,"Justificada",Asistencia!$E$2:$E$3001,"&gt;="&amp;C106,Asistencia!$E$2:$E$3001,"&lt;="&amp;IF(F106="",Panel!$C$4,MIN(F106,Panel!$C$4))))</f>
        <v/>
      </c>
      <c r="S106" s="16" t="str">
        <f aca="false">IF(A106="","",COUNTIFS(Asistencia!$B$2:$B$3001,A106,Asistencia!$D$2:$D$3001,B106,Asistencia!$E$2:$E$3001,"&gt;="&amp;C106,Asistencia!$E$2:$E$3001,"&lt;="&amp;IF(F106="",Panel!$C$4,MIN(F106,Panel!$C$4))))</f>
        <v/>
      </c>
      <c r="T106" s="33" t="str">
        <f aca="false">IF(OR(A106="",P106=0),"",Q106/P106)</f>
        <v/>
      </c>
      <c r="U106" s="16" t="str">
        <f aca="false">IF(A106="","",IF(L106="Estudiante no registrado","Estudiante sin ficha",IF(M106="Grupo no existe","Grupo mal escrito",IF(AND(E106="Baja",F106=""),"Baja sin fecha",IF(AND(E106&lt;&gt;"Preinscrita",S106&lt;P106),IF(P106-S106=1,"Falta 1 registro de asistencia","Faltan "&amp;(P106-S106)&amp;" registros de asistencia"),IF(AND(E106="Activa",T106&lt;&gt;"",T106&lt;Panel!$C$5),"Asistencia por debajo del umbral",IF(AND(E106&lt;&gt;"Baja",N106&gt;0),"Documentación pendiente","")))))))</f>
        <v/>
      </c>
      <c r="V106" s="36" t="str">
        <f aca="false">IF(A106="","",A106&amp;"|"&amp;COUNTIF($A$2:A106,A106))</f>
        <v/>
      </c>
      <c r="W106" s="36" t="str">
        <f aca="false">IF(AND(A106&lt;&gt;"",E106&lt;&gt;"Baja",N106&gt;0),ROW(),"")</f>
        <v/>
      </c>
      <c r="X106" s="36" t="str">
        <f aca="false">IF(AND(A106&lt;&gt;"",E106="Activa",T106&lt;&gt;"",T106&lt;Panel!$C$5),ROW(),"")</f>
        <v/>
      </c>
      <c r="Y106" s="36" t="str">
        <f aca="false">IF(AND(A106&lt;&gt;"",E106="Preinscrita"),ROW(),"")</f>
        <v/>
      </c>
    </row>
    <row r="107" customFormat="false" ht="15" hidden="false" customHeight="false" outlineLevel="0" collapsed="false">
      <c r="A107" s="16"/>
      <c r="B107" s="16"/>
      <c r="C107" s="32"/>
      <c r="D107" s="16"/>
      <c r="E107" s="16"/>
      <c r="F107" s="32"/>
      <c r="G107" s="16"/>
      <c r="H107" s="16"/>
      <c r="I107" s="16"/>
      <c r="J107" s="16"/>
      <c r="K107" s="16"/>
      <c r="L107" s="16" t="str">
        <f aca="false">IF(A107="","",IFERROR(INDEX(Alumnos!$B$2:$B$201,MATCH(A107,Alumnos!$A$2:$A$201,0)),"Estudiante no registrado"))</f>
        <v/>
      </c>
      <c r="M107" s="16" t="str">
        <f aca="false">IF(A107="","",IFERROR(INDEX(Grupos!$B$2:$B$50,MATCH(B107,Grupos!$A$2:$A$50,0)),"Grupo no existe"))</f>
        <v/>
      </c>
      <c r="N107" s="16" t="str">
        <f aca="false">IF(A107="","",COUNTIF(G107:K107,"No"))</f>
        <v/>
      </c>
      <c r="O107" s="16" t="str">
        <f aca="false">IF(A107="","",_xlfn.TEXTJOIN(", ",TRUE(),IF(G107="No","copia del documento",""),IF(H107="No","pago de inscripción y seguro",""),IF(I107="No","contrato",""),IF(J107="No","certificado de estudios",""),IF(K107="No","acuerdo de financiación","")))</f>
        <v/>
      </c>
      <c r="P107" s="16" t="n">
        <f aca="false">IF(OR(A107="",E107="Preinscrita"),0,COUNTIFS(Sesiones!$B$2:$B$401,B107,Sesiones!$C$2:$C$401,"&gt;="&amp;C107,Sesiones!$C$2:$C$401,"&lt;="&amp;IF(F107="",Panel!$C$4,MIN(F107,Panel!$C$4))))</f>
        <v>0</v>
      </c>
      <c r="Q107" s="16" t="str">
        <f aca="false">IF(A107="","",COUNTIFS(Asistencia!$B$2:$B$3001,A107,Asistencia!$D$2:$D$3001,B107,Asistencia!$C$2:$C$3001,"Sí",Asistencia!$E$2:$E$3001,"&gt;="&amp;C107,Asistencia!$E$2:$E$3001,"&lt;="&amp;IF(F107="",Panel!$C$4,MIN(F107,Panel!$C$4))))</f>
        <v/>
      </c>
      <c r="R107" s="16" t="str">
        <f aca="false">IF(A107="","",COUNTIFS(Asistencia!$B$2:$B$3001,A107,Asistencia!$D$2:$D$3001,B107,Asistencia!$C$2:$C$3001,"Justificada",Asistencia!$E$2:$E$3001,"&gt;="&amp;C107,Asistencia!$E$2:$E$3001,"&lt;="&amp;IF(F107="",Panel!$C$4,MIN(F107,Panel!$C$4))))</f>
        <v/>
      </c>
      <c r="S107" s="16" t="str">
        <f aca="false">IF(A107="","",COUNTIFS(Asistencia!$B$2:$B$3001,A107,Asistencia!$D$2:$D$3001,B107,Asistencia!$E$2:$E$3001,"&gt;="&amp;C107,Asistencia!$E$2:$E$3001,"&lt;="&amp;IF(F107="",Panel!$C$4,MIN(F107,Panel!$C$4))))</f>
        <v/>
      </c>
      <c r="T107" s="33" t="str">
        <f aca="false">IF(OR(A107="",P107=0),"",Q107/P107)</f>
        <v/>
      </c>
      <c r="U107" s="16" t="str">
        <f aca="false">IF(A107="","",IF(L107="Estudiante no registrado","Estudiante sin ficha",IF(M107="Grupo no existe","Grupo mal escrito",IF(AND(E107="Baja",F107=""),"Baja sin fecha",IF(AND(E107&lt;&gt;"Preinscrita",S107&lt;P107),IF(P107-S107=1,"Falta 1 registro de asistencia","Faltan "&amp;(P107-S107)&amp;" registros de asistencia"),IF(AND(E107="Activa",T107&lt;&gt;"",T107&lt;Panel!$C$5),"Asistencia por debajo del umbral",IF(AND(E107&lt;&gt;"Baja",N107&gt;0),"Documentación pendiente","")))))))</f>
        <v/>
      </c>
      <c r="V107" s="36" t="str">
        <f aca="false">IF(A107="","",A107&amp;"|"&amp;COUNTIF($A$2:A107,A107))</f>
        <v/>
      </c>
      <c r="W107" s="36" t="str">
        <f aca="false">IF(AND(A107&lt;&gt;"",E107&lt;&gt;"Baja",N107&gt;0),ROW(),"")</f>
        <v/>
      </c>
      <c r="X107" s="36" t="str">
        <f aca="false">IF(AND(A107&lt;&gt;"",E107="Activa",T107&lt;&gt;"",T107&lt;Panel!$C$5),ROW(),"")</f>
        <v/>
      </c>
      <c r="Y107" s="36" t="str">
        <f aca="false">IF(AND(A107&lt;&gt;"",E107="Preinscrita"),ROW(),"")</f>
        <v/>
      </c>
    </row>
    <row r="108" customFormat="false" ht="15" hidden="false" customHeight="false" outlineLevel="0" collapsed="false">
      <c r="A108" s="16"/>
      <c r="B108" s="16"/>
      <c r="C108" s="32"/>
      <c r="D108" s="16"/>
      <c r="E108" s="16"/>
      <c r="F108" s="32"/>
      <c r="G108" s="16"/>
      <c r="H108" s="16"/>
      <c r="I108" s="16"/>
      <c r="J108" s="16"/>
      <c r="K108" s="16"/>
      <c r="L108" s="16" t="str">
        <f aca="false">IF(A108="","",IFERROR(INDEX(Alumnos!$B$2:$B$201,MATCH(A108,Alumnos!$A$2:$A$201,0)),"Estudiante no registrado"))</f>
        <v/>
      </c>
      <c r="M108" s="16" t="str">
        <f aca="false">IF(A108="","",IFERROR(INDEX(Grupos!$B$2:$B$50,MATCH(B108,Grupos!$A$2:$A$50,0)),"Grupo no existe"))</f>
        <v/>
      </c>
      <c r="N108" s="16" t="str">
        <f aca="false">IF(A108="","",COUNTIF(G108:K108,"No"))</f>
        <v/>
      </c>
      <c r="O108" s="16" t="str">
        <f aca="false">IF(A108="","",_xlfn.TEXTJOIN(", ",TRUE(),IF(G108="No","copia del documento",""),IF(H108="No","pago de inscripción y seguro",""),IF(I108="No","contrato",""),IF(J108="No","certificado de estudios",""),IF(K108="No","acuerdo de financiación","")))</f>
        <v/>
      </c>
      <c r="P108" s="16" t="n">
        <f aca="false">IF(OR(A108="",E108="Preinscrita"),0,COUNTIFS(Sesiones!$B$2:$B$401,B108,Sesiones!$C$2:$C$401,"&gt;="&amp;C108,Sesiones!$C$2:$C$401,"&lt;="&amp;IF(F108="",Panel!$C$4,MIN(F108,Panel!$C$4))))</f>
        <v>0</v>
      </c>
      <c r="Q108" s="16" t="str">
        <f aca="false">IF(A108="","",COUNTIFS(Asistencia!$B$2:$B$3001,A108,Asistencia!$D$2:$D$3001,B108,Asistencia!$C$2:$C$3001,"Sí",Asistencia!$E$2:$E$3001,"&gt;="&amp;C108,Asistencia!$E$2:$E$3001,"&lt;="&amp;IF(F108="",Panel!$C$4,MIN(F108,Panel!$C$4))))</f>
        <v/>
      </c>
      <c r="R108" s="16" t="str">
        <f aca="false">IF(A108="","",COUNTIFS(Asistencia!$B$2:$B$3001,A108,Asistencia!$D$2:$D$3001,B108,Asistencia!$C$2:$C$3001,"Justificada",Asistencia!$E$2:$E$3001,"&gt;="&amp;C108,Asistencia!$E$2:$E$3001,"&lt;="&amp;IF(F108="",Panel!$C$4,MIN(F108,Panel!$C$4))))</f>
        <v/>
      </c>
      <c r="S108" s="16" t="str">
        <f aca="false">IF(A108="","",COUNTIFS(Asistencia!$B$2:$B$3001,A108,Asistencia!$D$2:$D$3001,B108,Asistencia!$E$2:$E$3001,"&gt;="&amp;C108,Asistencia!$E$2:$E$3001,"&lt;="&amp;IF(F108="",Panel!$C$4,MIN(F108,Panel!$C$4))))</f>
        <v/>
      </c>
      <c r="T108" s="33" t="str">
        <f aca="false">IF(OR(A108="",P108=0),"",Q108/P108)</f>
        <v/>
      </c>
      <c r="U108" s="16" t="str">
        <f aca="false">IF(A108="","",IF(L108="Estudiante no registrado","Estudiante sin ficha",IF(M108="Grupo no existe","Grupo mal escrito",IF(AND(E108="Baja",F108=""),"Baja sin fecha",IF(AND(E108&lt;&gt;"Preinscrita",S108&lt;P108),IF(P108-S108=1,"Falta 1 registro de asistencia","Faltan "&amp;(P108-S108)&amp;" registros de asistencia"),IF(AND(E108="Activa",T108&lt;&gt;"",T108&lt;Panel!$C$5),"Asistencia por debajo del umbral",IF(AND(E108&lt;&gt;"Baja",N108&gt;0),"Documentación pendiente","")))))))</f>
        <v/>
      </c>
      <c r="V108" s="36" t="str">
        <f aca="false">IF(A108="","",A108&amp;"|"&amp;COUNTIF($A$2:A108,A108))</f>
        <v/>
      </c>
      <c r="W108" s="36" t="str">
        <f aca="false">IF(AND(A108&lt;&gt;"",E108&lt;&gt;"Baja",N108&gt;0),ROW(),"")</f>
        <v/>
      </c>
      <c r="X108" s="36" t="str">
        <f aca="false">IF(AND(A108&lt;&gt;"",E108="Activa",T108&lt;&gt;"",T108&lt;Panel!$C$5),ROW(),"")</f>
        <v/>
      </c>
      <c r="Y108" s="36" t="str">
        <f aca="false">IF(AND(A108&lt;&gt;"",E108="Preinscrita"),ROW(),"")</f>
        <v/>
      </c>
    </row>
    <row r="109" customFormat="false" ht="15" hidden="false" customHeight="false" outlineLevel="0" collapsed="false">
      <c r="A109" s="16"/>
      <c r="B109" s="16"/>
      <c r="C109" s="32"/>
      <c r="D109" s="16"/>
      <c r="E109" s="16"/>
      <c r="F109" s="32"/>
      <c r="G109" s="16"/>
      <c r="H109" s="16"/>
      <c r="I109" s="16"/>
      <c r="J109" s="16"/>
      <c r="K109" s="16"/>
      <c r="L109" s="16" t="str">
        <f aca="false">IF(A109="","",IFERROR(INDEX(Alumnos!$B$2:$B$201,MATCH(A109,Alumnos!$A$2:$A$201,0)),"Estudiante no registrado"))</f>
        <v/>
      </c>
      <c r="M109" s="16" t="str">
        <f aca="false">IF(A109="","",IFERROR(INDEX(Grupos!$B$2:$B$50,MATCH(B109,Grupos!$A$2:$A$50,0)),"Grupo no existe"))</f>
        <v/>
      </c>
      <c r="N109" s="16" t="str">
        <f aca="false">IF(A109="","",COUNTIF(G109:K109,"No"))</f>
        <v/>
      </c>
      <c r="O109" s="16" t="str">
        <f aca="false">IF(A109="","",_xlfn.TEXTJOIN(", ",TRUE(),IF(G109="No","copia del documento",""),IF(H109="No","pago de inscripción y seguro",""),IF(I109="No","contrato",""),IF(J109="No","certificado de estudios",""),IF(K109="No","acuerdo de financiación","")))</f>
        <v/>
      </c>
      <c r="P109" s="16" t="n">
        <f aca="false">IF(OR(A109="",E109="Preinscrita"),0,COUNTIFS(Sesiones!$B$2:$B$401,B109,Sesiones!$C$2:$C$401,"&gt;="&amp;C109,Sesiones!$C$2:$C$401,"&lt;="&amp;IF(F109="",Panel!$C$4,MIN(F109,Panel!$C$4))))</f>
        <v>0</v>
      </c>
      <c r="Q109" s="16" t="str">
        <f aca="false">IF(A109="","",COUNTIFS(Asistencia!$B$2:$B$3001,A109,Asistencia!$D$2:$D$3001,B109,Asistencia!$C$2:$C$3001,"Sí",Asistencia!$E$2:$E$3001,"&gt;="&amp;C109,Asistencia!$E$2:$E$3001,"&lt;="&amp;IF(F109="",Panel!$C$4,MIN(F109,Panel!$C$4))))</f>
        <v/>
      </c>
      <c r="R109" s="16" t="str">
        <f aca="false">IF(A109="","",COUNTIFS(Asistencia!$B$2:$B$3001,A109,Asistencia!$D$2:$D$3001,B109,Asistencia!$C$2:$C$3001,"Justificada",Asistencia!$E$2:$E$3001,"&gt;="&amp;C109,Asistencia!$E$2:$E$3001,"&lt;="&amp;IF(F109="",Panel!$C$4,MIN(F109,Panel!$C$4))))</f>
        <v/>
      </c>
      <c r="S109" s="16" t="str">
        <f aca="false">IF(A109="","",COUNTIFS(Asistencia!$B$2:$B$3001,A109,Asistencia!$D$2:$D$3001,B109,Asistencia!$E$2:$E$3001,"&gt;="&amp;C109,Asistencia!$E$2:$E$3001,"&lt;="&amp;IF(F109="",Panel!$C$4,MIN(F109,Panel!$C$4))))</f>
        <v/>
      </c>
      <c r="T109" s="33" t="str">
        <f aca="false">IF(OR(A109="",P109=0),"",Q109/P109)</f>
        <v/>
      </c>
      <c r="U109" s="16" t="str">
        <f aca="false">IF(A109="","",IF(L109="Estudiante no registrado","Estudiante sin ficha",IF(M109="Grupo no existe","Grupo mal escrito",IF(AND(E109="Baja",F109=""),"Baja sin fecha",IF(AND(E109&lt;&gt;"Preinscrita",S109&lt;P109),IF(P109-S109=1,"Falta 1 registro de asistencia","Faltan "&amp;(P109-S109)&amp;" registros de asistencia"),IF(AND(E109="Activa",T109&lt;&gt;"",T109&lt;Panel!$C$5),"Asistencia por debajo del umbral",IF(AND(E109&lt;&gt;"Baja",N109&gt;0),"Documentación pendiente","")))))))</f>
        <v/>
      </c>
      <c r="V109" s="36" t="str">
        <f aca="false">IF(A109="","",A109&amp;"|"&amp;COUNTIF($A$2:A109,A109))</f>
        <v/>
      </c>
      <c r="W109" s="36" t="str">
        <f aca="false">IF(AND(A109&lt;&gt;"",E109&lt;&gt;"Baja",N109&gt;0),ROW(),"")</f>
        <v/>
      </c>
      <c r="X109" s="36" t="str">
        <f aca="false">IF(AND(A109&lt;&gt;"",E109="Activa",T109&lt;&gt;"",T109&lt;Panel!$C$5),ROW(),"")</f>
        <v/>
      </c>
      <c r="Y109" s="36" t="str">
        <f aca="false">IF(AND(A109&lt;&gt;"",E109="Preinscrita"),ROW(),"")</f>
        <v/>
      </c>
    </row>
    <row r="110" customFormat="false" ht="15" hidden="false" customHeight="false" outlineLevel="0" collapsed="false">
      <c r="A110" s="16"/>
      <c r="B110" s="16"/>
      <c r="C110" s="32"/>
      <c r="D110" s="16"/>
      <c r="E110" s="16"/>
      <c r="F110" s="32"/>
      <c r="G110" s="16"/>
      <c r="H110" s="16"/>
      <c r="I110" s="16"/>
      <c r="J110" s="16"/>
      <c r="K110" s="16"/>
      <c r="L110" s="16" t="str">
        <f aca="false">IF(A110="","",IFERROR(INDEX(Alumnos!$B$2:$B$201,MATCH(A110,Alumnos!$A$2:$A$201,0)),"Estudiante no registrado"))</f>
        <v/>
      </c>
      <c r="M110" s="16" t="str">
        <f aca="false">IF(A110="","",IFERROR(INDEX(Grupos!$B$2:$B$50,MATCH(B110,Grupos!$A$2:$A$50,0)),"Grupo no existe"))</f>
        <v/>
      </c>
      <c r="N110" s="16" t="str">
        <f aca="false">IF(A110="","",COUNTIF(G110:K110,"No"))</f>
        <v/>
      </c>
      <c r="O110" s="16" t="str">
        <f aca="false">IF(A110="","",_xlfn.TEXTJOIN(", ",TRUE(),IF(G110="No","copia del documento",""),IF(H110="No","pago de inscripción y seguro",""),IF(I110="No","contrato",""),IF(J110="No","certificado de estudios",""),IF(K110="No","acuerdo de financiación","")))</f>
        <v/>
      </c>
      <c r="P110" s="16" t="n">
        <f aca="false">IF(OR(A110="",E110="Preinscrita"),0,COUNTIFS(Sesiones!$B$2:$B$401,B110,Sesiones!$C$2:$C$401,"&gt;="&amp;C110,Sesiones!$C$2:$C$401,"&lt;="&amp;IF(F110="",Panel!$C$4,MIN(F110,Panel!$C$4))))</f>
        <v>0</v>
      </c>
      <c r="Q110" s="16" t="str">
        <f aca="false">IF(A110="","",COUNTIFS(Asistencia!$B$2:$B$3001,A110,Asistencia!$D$2:$D$3001,B110,Asistencia!$C$2:$C$3001,"Sí",Asistencia!$E$2:$E$3001,"&gt;="&amp;C110,Asistencia!$E$2:$E$3001,"&lt;="&amp;IF(F110="",Panel!$C$4,MIN(F110,Panel!$C$4))))</f>
        <v/>
      </c>
      <c r="R110" s="16" t="str">
        <f aca="false">IF(A110="","",COUNTIFS(Asistencia!$B$2:$B$3001,A110,Asistencia!$D$2:$D$3001,B110,Asistencia!$C$2:$C$3001,"Justificada",Asistencia!$E$2:$E$3001,"&gt;="&amp;C110,Asistencia!$E$2:$E$3001,"&lt;="&amp;IF(F110="",Panel!$C$4,MIN(F110,Panel!$C$4))))</f>
        <v/>
      </c>
      <c r="S110" s="16" t="str">
        <f aca="false">IF(A110="","",COUNTIFS(Asistencia!$B$2:$B$3001,A110,Asistencia!$D$2:$D$3001,B110,Asistencia!$E$2:$E$3001,"&gt;="&amp;C110,Asistencia!$E$2:$E$3001,"&lt;="&amp;IF(F110="",Panel!$C$4,MIN(F110,Panel!$C$4))))</f>
        <v/>
      </c>
      <c r="T110" s="33" t="str">
        <f aca="false">IF(OR(A110="",P110=0),"",Q110/P110)</f>
        <v/>
      </c>
      <c r="U110" s="16" t="str">
        <f aca="false">IF(A110="","",IF(L110="Estudiante no registrado","Estudiante sin ficha",IF(M110="Grupo no existe","Grupo mal escrito",IF(AND(E110="Baja",F110=""),"Baja sin fecha",IF(AND(E110&lt;&gt;"Preinscrita",S110&lt;P110),IF(P110-S110=1,"Falta 1 registro de asistencia","Faltan "&amp;(P110-S110)&amp;" registros de asistencia"),IF(AND(E110="Activa",T110&lt;&gt;"",T110&lt;Panel!$C$5),"Asistencia por debajo del umbral",IF(AND(E110&lt;&gt;"Baja",N110&gt;0),"Documentación pendiente","")))))))</f>
        <v/>
      </c>
      <c r="V110" s="36" t="str">
        <f aca="false">IF(A110="","",A110&amp;"|"&amp;COUNTIF($A$2:A110,A110))</f>
        <v/>
      </c>
      <c r="W110" s="36" t="str">
        <f aca="false">IF(AND(A110&lt;&gt;"",E110&lt;&gt;"Baja",N110&gt;0),ROW(),"")</f>
        <v/>
      </c>
      <c r="X110" s="36" t="str">
        <f aca="false">IF(AND(A110&lt;&gt;"",E110="Activa",T110&lt;&gt;"",T110&lt;Panel!$C$5),ROW(),"")</f>
        <v/>
      </c>
      <c r="Y110" s="36" t="str">
        <f aca="false">IF(AND(A110&lt;&gt;"",E110="Preinscrita"),ROW(),"")</f>
        <v/>
      </c>
    </row>
    <row r="111" customFormat="false" ht="15" hidden="false" customHeight="false" outlineLevel="0" collapsed="false">
      <c r="A111" s="16"/>
      <c r="B111" s="16"/>
      <c r="C111" s="32"/>
      <c r="D111" s="16"/>
      <c r="E111" s="16"/>
      <c r="F111" s="32"/>
      <c r="G111" s="16"/>
      <c r="H111" s="16"/>
      <c r="I111" s="16"/>
      <c r="J111" s="16"/>
      <c r="K111" s="16"/>
      <c r="L111" s="16" t="str">
        <f aca="false">IF(A111="","",IFERROR(INDEX(Alumnos!$B$2:$B$201,MATCH(A111,Alumnos!$A$2:$A$201,0)),"Estudiante no registrado"))</f>
        <v/>
      </c>
      <c r="M111" s="16" t="str">
        <f aca="false">IF(A111="","",IFERROR(INDEX(Grupos!$B$2:$B$50,MATCH(B111,Grupos!$A$2:$A$50,0)),"Grupo no existe"))</f>
        <v/>
      </c>
      <c r="N111" s="16" t="str">
        <f aca="false">IF(A111="","",COUNTIF(G111:K111,"No"))</f>
        <v/>
      </c>
      <c r="O111" s="16" t="str">
        <f aca="false">IF(A111="","",_xlfn.TEXTJOIN(", ",TRUE(),IF(G111="No","copia del documento",""),IF(H111="No","pago de inscripción y seguro",""),IF(I111="No","contrato",""),IF(J111="No","certificado de estudios",""),IF(K111="No","acuerdo de financiación","")))</f>
        <v/>
      </c>
      <c r="P111" s="16" t="n">
        <f aca="false">IF(OR(A111="",E111="Preinscrita"),0,COUNTIFS(Sesiones!$B$2:$B$401,B111,Sesiones!$C$2:$C$401,"&gt;="&amp;C111,Sesiones!$C$2:$C$401,"&lt;="&amp;IF(F111="",Panel!$C$4,MIN(F111,Panel!$C$4))))</f>
        <v>0</v>
      </c>
      <c r="Q111" s="16" t="str">
        <f aca="false">IF(A111="","",COUNTIFS(Asistencia!$B$2:$B$3001,A111,Asistencia!$D$2:$D$3001,B111,Asistencia!$C$2:$C$3001,"Sí",Asistencia!$E$2:$E$3001,"&gt;="&amp;C111,Asistencia!$E$2:$E$3001,"&lt;="&amp;IF(F111="",Panel!$C$4,MIN(F111,Panel!$C$4))))</f>
        <v/>
      </c>
      <c r="R111" s="16" t="str">
        <f aca="false">IF(A111="","",COUNTIFS(Asistencia!$B$2:$B$3001,A111,Asistencia!$D$2:$D$3001,B111,Asistencia!$C$2:$C$3001,"Justificada",Asistencia!$E$2:$E$3001,"&gt;="&amp;C111,Asistencia!$E$2:$E$3001,"&lt;="&amp;IF(F111="",Panel!$C$4,MIN(F111,Panel!$C$4))))</f>
        <v/>
      </c>
      <c r="S111" s="16" t="str">
        <f aca="false">IF(A111="","",COUNTIFS(Asistencia!$B$2:$B$3001,A111,Asistencia!$D$2:$D$3001,B111,Asistencia!$E$2:$E$3001,"&gt;="&amp;C111,Asistencia!$E$2:$E$3001,"&lt;="&amp;IF(F111="",Panel!$C$4,MIN(F111,Panel!$C$4))))</f>
        <v/>
      </c>
      <c r="T111" s="33" t="str">
        <f aca="false">IF(OR(A111="",P111=0),"",Q111/P111)</f>
        <v/>
      </c>
      <c r="U111" s="16" t="str">
        <f aca="false">IF(A111="","",IF(L111="Estudiante no registrado","Estudiante sin ficha",IF(M111="Grupo no existe","Grupo mal escrito",IF(AND(E111="Baja",F111=""),"Baja sin fecha",IF(AND(E111&lt;&gt;"Preinscrita",S111&lt;P111),IF(P111-S111=1,"Falta 1 registro de asistencia","Faltan "&amp;(P111-S111)&amp;" registros de asistencia"),IF(AND(E111="Activa",T111&lt;&gt;"",T111&lt;Panel!$C$5),"Asistencia por debajo del umbral",IF(AND(E111&lt;&gt;"Baja",N111&gt;0),"Documentación pendiente","")))))))</f>
        <v/>
      </c>
      <c r="V111" s="36" t="str">
        <f aca="false">IF(A111="","",A111&amp;"|"&amp;COUNTIF($A$2:A111,A111))</f>
        <v/>
      </c>
      <c r="W111" s="36" t="str">
        <f aca="false">IF(AND(A111&lt;&gt;"",E111&lt;&gt;"Baja",N111&gt;0),ROW(),"")</f>
        <v/>
      </c>
      <c r="X111" s="36" t="str">
        <f aca="false">IF(AND(A111&lt;&gt;"",E111="Activa",T111&lt;&gt;"",T111&lt;Panel!$C$5),ROW(),"")</f>
        <v/>
      </c>
      <c r="Y111" s="36" t="str">
        <f aca="false">IF(AND(A111&lt;&gt;"",E111="Preinscrita"),ROW(),"")</f>
        <v/>
      </c>
    </row>
    <row r="112" customFormat="false" ht="15" hidden="false" customHeight="false" outlineLevel="0" collapsed="false">
      <c r="A112" s="16"/>
      <c r="B112" s="16"/>
      <c r="C112" s="32"/>
      <c r="D112" s="16"/>
      <c r="E112" s="16"/>
      <c r="F112" s="32"/>
      <c r="G112" s="16"/>
      <c r="H112" s="16"/>
      <c r="I112" s="16"/>
      <c r="J112" s="16"/>
      <c r="K112" s="16"/>
      <c r="L112" s="16" t="str">
        <f aca="false">IF(A112="","",IFERROR(INDEX(Alumnos!$B$2:$B$201,MATCH(A112,Alumnos!$A$2:$A$201,0)),"Estudiante no registrado"))</f>
        <v/>
      </c>
      <c r="M112" s="16" t="str">
        <f aca="false">IF(A112="","",IFERROR(INDEX(Grupos!$B$2:$B$50,MATCH(B112,Grupos!$A$2:$A$50,0)),"Grupo no existe"))</f>
        <v/>
      </c>
      <c r="N112" s="16" t="str">
        <f aca="false">IF(A112="","",COUNTIF(G112:K112,"No"))</f>
        <v/>
      </c>
      <c r="O112" s="16" t="str">
        <f aca="false">IF(A112="","",_xlfn.TEXTJOIN(", ",TRUE(),IF(G112="No","copia del documento",""),IF(H112="No","pago de inscripción y seguro",""),IF(I112="No","contrato",""),IF(J112="No","certificado de estudios",""),IF(K112="No","acuerdo de financiación","")))</f>
        <v/>
      </c>
      <c r="P112" s="16" t="n">
        <f aca="false">IF(OR(A112="",E112="Preinscrita"),0,COUNTIFS(Sesiones!$B$2:$B$401,B112,Sesiones!$C$2:$C$401,"&gt;="&amp;C112,Sesiones!$C$2:$C$401,"&lt;="&amp;IF(F112="",Panel!$C$4,MIN(F112,Panel!$C$4))))</f>
        <v>0</v>
      </c>
      <c r="Q112" s="16" t="str">
        <f aca="false">IF(A112="","",COUNTIFS(Asistencia!$B$2:$B$3001,A112,Asistencia!$D$2:$D$3001,B112,Asistencia!$C$2:$C$3001,"Sí",Asistencia!$E$2:$E$3001,"&gt;="&amp;C112,Asistencia!$E$2:$E$3001,"&lt;="&amp;IF(F112="",Panel!$C$4,MIN(F112,Panel!$C$4))))</f>
        <v/>
      </c>
      <c r="R112" s="16" t="str">
        <f aca="false">IF(A112="","",COUNTIFS(Asistencia!$B$2:$B$3001,A112,Asistencia!$D$2:$D$3001,B112,Asistencia!$C$2:$C$3001,"Justificada",Asistencia!$E$2:$E$3001,"&gt;="&amp;C112,Asistencia!$E$2:$E$3001,"&lt;="&amp;IF(F112="",Panel!$C$4,MIN(F112,Panel!$C$4))))</f>
        <v/>
      </c>
      <c r="S112" s="16" t="str">
        <f aca="false">IF(A112="","",COUNTIFS(Asistencia!$B$2:$B$3001,A112,Asistencia!$D$2:$D$3001,B112,Asistencia!$E$2:$E$3001,"&gt;="&amp;C112,Asistencia!$E$2:$E$3001,"&lt;="&amp;IF(F112="",Panel!$C$4,MIN(F112,Panel!$C$4))))</f>
        <v/>
      </c>
      <c r="T112" s="33" t="str">
        <f aca="false">IF(OR(A112="",P112=0),"",Q112/P112)</f>
        <v/>
      </c>
      <c r="U112" s="16" t="str">
        <f aca="false">IF(A112="","",IF(L112="Estudiante no registrado","Estudiante sin ficha",IF(M112="Grupo no existe","Grupo mal escrito",IF(AND(E112="Baja",F112=""),"Baja sin fecha",IF(AND(E112&lt;&gt;"Preinscrita",S112&lt;P112),IF(P112-S112=1,"Falta 1 registro de asistencia","Faltan "&amp;(P112-S112)&amp;" registros de asistencia"),IF(AND(E112="Activa",T112&lt;&gt;"",T112&lt;Panel!$C$5),"Asistencia por debajo del umbral",IF(AND(E112&lt;&gt;"Baja",N112&gt;0),"Documentación pendiente","")))))))</f>
        <v/>
      </c>
      <c r="V112" s="36" t="str">
        <f aca="false">IF(A112="","",A112&amp;"|"&amp;COUNTIF($A$2:A112,A112))</f>
        <v/>
      </c>
      <c r="W112" s="36" t="str">
        <f aca="false">IF(AND(A112&lt;&gt;"",E112&lt;&gt;"Baja",N112&gt;0),ROW(),"")</f>
        <v/>
      </c>
      <c r="X112" s="36" t="str">
        <f aca="false">IF(AND(A112&lt;&gt;"",E112="Activa",T112&lt;&gt;"",T112&lt;Panel!$C$5),ROW(),"")</f>
        <v/>
      </c>
      <c r="Y112" s="36" t="str">
        <f aca="false">IF(AND(A112&lt;&gt;"",E112="Preinscrita"),ROW(),"")</f>
        <v/>
      </c>
    </row>
    <row r="113" customFormat="false" ht="15" hidden="false" customHeight="false" outlineLevel="0" collapsed="false">
      <c r="A113" s="16"/>
      <c r="B113" s="16"/>
      <c r="C113" s="32"/>
      <c r="D113" s="16"/>
      <c r="E113" s="16"/>
      <c r="F113" s="32"/>
      <c r="G113" s="16"/>
      <c r="H113" s="16"/>
      <c r="I113" s="16"/>
      <c r="J113" s="16"/>
      <c r="K113" s="16"/>
      <c r="L113" s="16" t="str">
        <f aca="false">IF(A113="","",IFERROR(INDEX(Alumnos!$B$2:$B$201,MATCH(A113,Alumnos!$A$2:$A$201,0)),"Estudiante no registrado"))</f>
        <v/>
      </c>
      <c r="M113" s="16" t="str">
        <f aca="false">IF(A113="","",IFERROR(INDEX(Grupos!$B$2:$B$50,MATCH(B113,Grupos!$A$2:$A$50,0)),"Grupo no existe"))</f>
        <v/>
      </c>
      <c r="N113" s="16" t="str">
        <f aca="false">IF(A113="","",COUNTIF(G113:K113,"No"))</f>
        <v/>
      </c>
      <c r="O113" s="16" t="str">
        <f aca="false">IF(A113="","",_xlfn.TEXTJOIN(", ",TRUE(),IF(G113="No","copia del documento",""),IF(H113="No","pago de inscripción y seguro",""),IF(I113="No","contrato",""),IF(J113="No","certificado de estudios",""),IF(K113="No","acuerdo de financiación","")))</f>
        <v/>
      </c>
      <c r="P113" s="16" t="n">
        <f aca="false">IF(OR(A113="",E113="Preinscrita"),0,COUNTIFS(Sesiones!$B$2:$B$401,B113,Sesiones!$C$2:$C$401,"&gt;="&amp;C113,Sesiones!$C$2:$C$401,"&lt;="&amp;IF(F113="",Panel!$C$4,MIN(F113,Panel!$C$4))))</f>
        <v>0</v>
      </c>
      <c r="Q113" s="16" t="str">
        <f aca="false">IF(A113="","",COUNTIFS(Asistencia!$B$2:$B$3001,A113,Asistencia!$D$2:$D$3001,B113,Asistencia!$C$2:$C$3001,"Sí",Asistencia!$E$2:$E$3001,"&gt;="&amp;C113,Asistencia!$E$2:$E$3001,"&lt;="&amp;IF(F113="",Panel!$C$4,MIN(F113,Panel!$C$4))))</f>
        <v/>
      </c>
      <c r="R113" s="16" t="str">
        <f aca="false">IF(A113="","",COUNTIFS(Asistencia!$B$2:$B$3001,A113,Asistencia!$D$2:$D$3001,B113,Asistencia!$C$2:$C$3001,"Justificada",Asistencia!$E$2:$E$3001,"&gt;="&amp;C113,Asistencia!$E$2:$E$3001,"&lt;="&amp;IF(F113="",Panel!$C$4,MIN(F113,Panel!$C$4))))</f>
        <v/>
      </c>
      <c r="S113" s="16" t="str">
        <f aca="false">IF(A113="","",COUNTIFS(Asistencia!$B$2:$B$3001,A113,Asistencia!$D$2:$D$3001,B113,Asistencia!$E$2:$E$3001,"&gt;="&amp;C113,Asistencia!$E$2:$E$3001,"&lt;="&amp;IF(F113="",Panel!$C$4,MIN(F113,Panel!$C$4))))</f>
        <v/>
      </c>
      <c r="T113" s="33" t="str">
        <f aca="false">IF(OR(A113="",P113=0),"",Q113/P113)</f>
        <v/>
      </c>
      <c r="U113" s="16" t="str">
        <f aca="false">IF(A113="","",IF(L113="Estudiante no registrado","Estudiante sin ficha",IF(M113="Grupo no existe","Grupo mal escrito",IF(AND(E113="Baja",F113=""),"Baja sin fecha",IF(AND(E113&lt;&gt;"Preinscrita",S113&lt;P113),IF(P113-S113=1,"Falta 1 registro de asistencia","Faltan "&amp;(P113-S113)&amp;" registros de asistencia"),IF(AND(E113="Activa",T113&lt;&gt;"",T113&lt;Panel!$C$5),"Asistencia por debajo del umbral",IF(AND(E113&lt;&gt;"Baja",N113&gt;0),"Documentación pendiente","")))))))</f>
        <v/>
      </c>
      <c r="V113" s="36" t="str">
        <f aca="false">IF(A113="","",A113&amp;"|"&amp;COUNTIF($A$2:A113,A113))</f>
        <v/>
      </c>
      <c r="W113" s="36" t="str">
        <f aca="false">IF(AND(A113&lt;&gt;"",E113&lt;&gt;"Baja",N113&gt;0),ROW(),"")</f>
        <v/>
      </c>
      <c r="X113" s="36" t="str">
        <f aca="false">IF(AND(A113&lt;&gt;"",E113="Activa",T113&lt;&gt;"",T113&lt;Panel!$C$5),ROW(),"")</f>
        <v/>
      </c>
      <c r="Y113" s="36" t="str">
        <f aca="false">IF(AND(A113&lt;&gt;"",E113="Preinscrita"),ROW(),"")</f>
        <v/>
      </c>
    </row>
    <row r="114" customFormat="false" ht="15" hidden="false" customHeight="false" outlineLevel="0" collapsed="false">
      <c r="A114" s="16"/>
      <c r="B114" s="16"/>
      <c r="C114" s="32"/>
      <c r="D114" s="16"/>
      <c r="E114" s="16"/>
      <c r="F114" s="32"/>
      <c r="G114" s="16"/>
      <c r="H114" s="16"/>
      <c r="I114" s="16"/>
      <c r="J114" s="16"/>
      <c r="K114" s="16"/>
      <c r="L114" s="16" t="str">
        <f aca="false">IF(A114="","",IFERROR(INDEX(Alumnos!$B$2:$B$201,MATCH(A114,Alumnos!$A$2:$A$201,0)),"Estudiante no registrado"))</f>
        <v/>
      </c>
      <c r="M114" s="16" t="str">
        <f aca="false">IF(A114="","",IFERROR(INDEX(Grupos!$B$2:$B$50,MATCH(B114,Grupos!$A$2:$A$50,0)),"Grupo no existe"))</f>
        <v/>
      </c>
      <c r="N114" s="16" t="str">
        <f aca="false">IF(A114="","",COUNTIF(G114:K114,"No"))</f>
        <v/>
      </c>
      <c r="O114" s="16" t="str">
        <f aca="false">IF(A114="","",_xlfn.TEXTJOIN(", ",TRUE(),IF(G114="No","copia del documento",""),IF(H114="No","pago de inscripción y seguro",""),IF(I114="No","contrato",""),IF(J114="No","certificado de estudios",""),IF(K114="No","acuerdo de financiación","")))</f>
        <v/>
      </c>
      <c r="P114" s="16" t="n">
        <f aca="false">IF(OR(A114="",E114="Preinscrita"),0,COUNTIFS(Sesiones!$B$2:$B$401,B114,Sesiones!$C$2:$C$401,"&gt;="&amp;C114,Sesiones!$C$2:$C$401,"&lt;="&amp;IF(F114="",Panel!$C$4,MIN(F114,Panel!$C$4))))</f>
        <v>0</v>
      </c>
      <c r="Q114" s="16" t="str">
        <f aca="false">IF(A114="","",COUNTIFS(Asistencia!$B$2:$B$3001,A114,Asistencia!$D$2:$D$3001,B114,Asistencia!$C$2:$C$3001,"Sí",Asistencia!$E$2:$E$3001,"&gt;="&amp;C114,Asistencia!$E$2:$E$3001,"&lt;="&amp;IF(F114="",Panel!$C$4,MIN(F114,Panel!$C$4))))</f>
        <v/>
      </c>
      <c r="R114" s="16" t="str">
        <f aca="false">IF(A114="","",COUNTIFS(Asistencia!$B$2:$B$3001,A114,Asistencia!$D$2:$D$3001,B114,Asistencia!$C$2:$C$3001,"Justificada",Asistencia!$E$2:$E$3001,"&gt;="&amp;C114,Asistencia!$E$2:$E$3001,"&lt;="&amp;IF(F114="",Panel!$C$4,MIN(F114,Panel!$C$4))))</f>
        <v/>
      </c>
      <c r="S114" s="16" t="str">
        <f aca="false">IF(A114="","",COUNTIFS(Asistencia!$B$2:$B$3001,A114,Asistencia!$D$2:$D$3001,B114,Asistencia!$E$2:$E$3001,"&gt;="&amp;C114,Asistencia!$E$2:$E$3001,"&lt;="&amp;IF(F114="",Panel!$C$4,MIN(F114,Panel!$C$4))))</f>
        <v/>
      </c>
      <c r="T114" s="33" t="str">
        <f aca="false">IF(OR(A114="",P114=0),"",Q114/P114)</f>
        <v/>
      </c>
      <c r="U114" s="16" t="str">
        <f aca="false">IF(A114="","",IF(L114="Estudiante no registrado","Estudiante sin ficha",IF(M114="Grupo no existe","Grupo mal escrito",IF(AND(E114="Baja",F114=""),"Baja sin fecha",IF(AND(E114&lt;&gt;"Preinscrita",S114&lt;P114),IF(P114-S114=1,"Falta 1 registro de asistencia","Faltan "&amp;(P114-S114)&amp;" registros de asistencia"),IF(AND(E114="Activa",T114&lt;&gt;"",T114&lt;Panel!$C$5),"Asistencia por debajo del umbral",IF(AND(E114&lt;&gt;"Baja",N114&gt;0),"Documentación pendiente","")))))))</f>
        <v/>
      </c>
      <c r="V114" s="36" t="str">
        <f aca="false">IF(A114="","",A114&amp;"|"&amp;COUNTIF($A$2:A114,A114))</f>
        <v/>
      </c>
      <c r="W114" s="36" t="str">
        <f aca="false">IF(AND(A114&lt;&gt;"",E114&lt;&gt;"Baja",N114&gt;0),ROW(),"")</f>
        <v/>
      </c>
      <c r="X114" s="36" t="str">
        <f aca="false">IF(AND(A114&lt;&gt;"",E114="Activa",T114&lt;&gt;"",T114&lt;Panel!$C$5),ROW(),"")</f>
        <v/>
      </c>
      <c r="Y114" s="36" t="str">
        <f aca="false">IF(AND(A114&lt;&gt;"",E114="Preinscrita"),ROW(),"")</f>
        <v/>
      </c>
    </row>
    <row r="115" customFormat="false" ht="15" hidden="false" customHeight="false" outlineLevel="0" collapsed="false">
      <c r="A115" s="16"/>
      <c r="B115" s="16"/>
      <c r="C115" s="32"/>
      <c r="D115" s="16"/>
      <c r="E115" s="16"/>
      <c r="F115" s="32"/>
      <c r="G115" s="16"/>
      <c r="H115" s="16"/>
      <c r="I115" s="16"/>
      <c r="J115" s="16"/>
      <c r="K115" s="16"/>
      <c r="L115" s="16" t="str">
        <f aca="false">IF(A115="","",IFERROR(INDEX(Alumnos!$B$2:$B$201,MATCH(A115,Alumnos!$A$2:$A$201,0)),"Estudiante no registrado"))</f>
        <v/>
      </c>
      <c r="M115" s="16" t="str">
        <f aca="false">IF(A115="","",IFERROR(INDEX(Grupos!$B$2:$B$50,MATCH(B115,Grupos!$A$2:$A$50,0)),"Grupo no existe"))</f>
        <v/>
      </c>
      <c r="N115" s="16" t="str">
        <f aca="false">IF(A115="","",COUNTIF(G115:K115,"No"))</f>
        <v/>
      </c>
      <c r="O115" s="16" t="str">
        <f aca="false">IF(A115="","",_xlfn.TEXTJOIN(", ",TRUE(),IF(G115="No","copia del documento",""),IF(H115="No","pago de inscripción y seguro",""),IF(I115="No","contrato",""),IF(J115="No","certificado de estudios",""),IF(K115="No","acuerdo de financiación","")))</f>
        <v/>
      </c>
      <c r="P115" s="16" t="n">
        <f aca="false">IF(OR(A115="",E115="Preinscrita"),0,COUNTIFS(Sesiones!$B$2:$B$401,B115,Sesiones!$C$2:$C$401,"&gt;="&amp;C115,Sesiones!$C$2:$C$401,"&lt;="&amp;IF(F115="",Panel!$C$4,MIN(F115,Panel!$C$4))))</f>
        <v>0</v>
      </c>
      <c r="Q115" s="16" t="str">
        <f aca="false">IF(A115="","",COUNTIFS(Asistencia!$B$2:$B$3001,A115,Asistencia!$D$2:$D$3001,B115,Asistencia!$C$2:$C$3001,"Sí",Asistencia!$E$2:$E$3001,"&gt;="&amp;C115,Asistencia!$E$2:$E$3001,"&lt;="&amp;IF(F115="",Panel!$C$4,MIN(F115,Panel!$C$4))))</f>
        <v/>
      </c>
      <c r="R115" s="16" t="str">
        <f aca="false">IF(A115="","",COUNTIFS(Asistencia!$B$2:$B$3001,A115,Asistencia!$D$2:$D$3001,B115,Asistencia!$C$2:$C$3001,"Justificada",Asistencia!$E$2:$E$3001,"&gt;="&amp;C115,Asistencia!$E$2:$E$3001,"&lt;="&amp;IF(F115="",Panel!$C$4,MIN(F115,Panel!$C$4))))</f>
        <v/>
      </c>
      <c r="S115" s="16" t="str">
        <f aca="false">IF(A115="","",COUNTIFS(Asistencia!$B$2:$B$3001,A115,Asistencia!$D$2:$D$3001,B115,Asistencia!$E$2:$E$3001,"&gt;="&amp;C115,Asistencia!$E$2:$E$3001,"&lt;="&amp;IF(F115="",Panel!$C$4,MIN(F115,Panel!$C$4))))</f>
        <v/>
      </c>
      <c r="T115" s="33" t="str">
        <f aca="false">IF(OR(A115="",P115=0),"",Q115/P115)</f>
        <v/>
      </c>
      <c r="U115" s="16" t="str">
        <f aca="false">IF(A115="","",IF(L115="Estudiante no registrado","Estudiante sin ficha",IF(M115="Grupo no existe","Grupo mal escrito",IF(AND(E115="Baja",F115=""),"Baja sin fecha",IF(AND(E115&lt;&gt;"Preinscrita",S115&lt;P115),IF(P115-S115=1,"Falta 1 registro de asistencia","Faltan "&amp;(P115-S115)&amp;" registros de asistencia"),IF(AND(E115="Activa",T115&lt;&gt;"",T115&lt;Panel!$C$5),"Asistencia por debajo del umbral",IF(AND(E115&lt;&gt;"Baja",N115&gt;0),"Documentación pendiente","")))))))</f>
        <v/>
      </c>
      <c r="V115" s="36" t="str">
        <f aca="false">IF(A115="","",A115&amp;"|"&amp;COUNTIF($A$2:A115,A115))</f>
        <v/>
      </c>
      <c r="W115" s="36" t="str">
        <f aca="false">IF(AND(A115&lt;&gt;"",E115&lt;&gt;"Baja",N115&gt;0),ROW(),"")</f>
        <v/>
      </c>
      <c r="X115" s="36" t="str">
        <f aca="false">IF(AND(A115&lt;&gt;"",E115="Activa",T115&lt;&gt;"",T115&lt;Panel!$C$5),ROW(),"")</f>
        <v/>
      </c>
      <c r="Y115" s="36" t="str">
        <f aca="false">IF(AND(A115&lt;&gt;"",E115="Preinscrita"),ROW(),"")</f>
        <v/>
      </c>
    </row>
    <row r="116" customFormat="false" ht="15" hidden="false" customHeight="false" outlineLevel="0" collapsed="false">
      <c r="A116" s="16"/>
      <c r="B116" s="16"/>
      <c r="C116" s="32"/>
      <c r="D116" s="16"/>
      <c r="E116" s="16"/>
      <c r="F116" s="32"/>
      <c r="G116" s="16"/>
      <c r="H116" s="16"/>
      <c r="I116" s="16"/>
      <c r="J116" s="16"/>
      <c r="K116" s="16"/>
      <c r="L116" s="16" t="str">
        <f aca="false">IF(A116="","",IFERROR(INDEX(Alumnos!$B$2:$B$201,MATCH(A116,Alumnos!$A$2:$A$201,0)),"Estudiante no registrado"))</f>
        <v/>
      </c>
      <c r="M116" s="16" t="str">
        <f aca="false">IF(A116="","",IFERROR(INDEX(Grupos!$B$2:$B$50,MATCH(B116,Grupos!$A$2:$A$50,0)),"Grupo no existe"))</f>
        <v/>
      </c>
      <c r="N116" s="16" t="str">
        <f aca="false">IF(A116="","",COUNTIF(G116:K116,"No"))</f>
        <v/>
      </c>
      <c r="O116" s="16" t="str">
        <f aca="false">IF(A116="","",_xlfn.TEXTJOIN(", ",TRUE(),IF(G116="No","copia del documento",""),IF(H116="No","pago de inscripción y seguro",""),IF(I116="No","contrato",""),IF(J116="No","certificado de estudios",""),IF(K116="No","acuerdo de financiación","")))</f>
        <v/>
      </c>
      <c r="P116" s="16" t="n">
        <f aca="false">IF(OR(A116="",E116="Preinscrita"),0,COUNTIFS(Sesiones!$B$2:$B$401,B116,Sesiones!$C$2:$C$401,"&gt;="&amp;C116,Sesiones!$C$2:$C$401,"&lt;="&amp;IF(F116="",Panel!$C$4,MIN(F116,Panel!$C$4))))</f>
        <v>0</v>
      </c>
      <c r="Q116" s="16" t="str">
        <f aca="false">IF(A116="","",COUNTIFS(Asistencia!$B$2:$B$3001,A116,Asistencia!$D$2:$D$3001,B116,Asistencia!$C$2:$C$3001,"Sí",Asistencia!$E$2:$E$3001,"&gt;="&amp;C116,Asistencia!$E$2:$E$3001,"&lt;="&amp;IF(F116="",Panel!$C$4,MIN(F116,Panel!$C$4))))</f>
        <v/>
      </c>
      <c r="R116" s="16" t="str">
        <f aca="false">IF(A116="","",COUNTIFS(Asistencia!$B$2:$B$3001,A116,Asistencia!$D$2:$D$3001,B116,Asistencia!$C$2:$C$3001,"Justificada",Asistencia!$E$2:$E$3001,"&gt;="&amp;C116,Asistencia!$E$2:$E$3001,"&lt;="&amp;IF(F116="",Panel!$C$4,MIN(F116,Panel!$C$4))))</f>
        <v/>
      </c>
      <c r="S116" s="16" t="str">
        <f aca="false">IF(A116="","",COUNTIFS(Asistencia!$B$2:$B$3001,A116,Asistencia!$D$2:$D$3001,B116,Asistencia!$E$2:$E$3001,"&gt;="&amp;C116,Asistencia!$E$2:$E$3001,"&lt;="&amp;IF(F116="",Panel!$C$4,MIN(F116,Panel!$C$4))))</f>
        <v/>
      </c>
      <c r="T116" s="33" t="str">
        <f aca="false">IF(OR(A116="",P116=0),"",Q116/P116)</f>
        <v/>
      </c>
      <c r="U116" s="16" t="str">
        <f aca="false">IF(A116="","",IF(L116="Estudiante no registrado","Estudiante sin ficha",IF(M116="Grupo no existe","Grupo mal escrito",IF(AND(E116="Baja",F116=""),"Baja sin fecha",IF(AND(E116&lt;&gt;"Preinscrita",S116&lt;P116),IF(P116-S116=1,"Falta 1 registro de asistencia","Faltan "&amp;(P116-S116)&amp;" registros de asistencia"),IF(AND(E116="Activa",T116&lt;&gt;"",T116&lt;Panel!$C$5),"Asistencia por debajo del umbral",IF(AND(E116&lt;&gt;"Baja",N116&gt;0),"Documentación pendiente","")))))))</f>
        <v/>
      </c>
      <c r="V116" s="36" t="str">
        <f aca="false">IF(A116="","",A116&amp;"|"&amp;COUNTIF($A$2:A116,A116))</f>
        <v/>
      </c>
      <c r="W116" s="36" t="str">
        <f aca="false">IF(AND(A116&lt;&gt;"",E116&lt;&gt;"Baja",N116&gt;0),ROW(),"")</f>
        <v/>
      </c>
      <c r="X116" s="36" t="str">
        <f aca="false">IF(AND(A116&lt;&gt;"",E116="Activa",T116&lt;&gt;"",T116&lt;Panel!$C$5),ROW(),"")</f>
        <v/>
      </c>
      <c r="Y116" s="36" t="str">
        <f aca="false">IF(AND(A116&lt;&gt;"",E116="Preinscrita"),ROW(),"")</f>
        <v/>
      </c>
    </row>
    <row r="117" customFormat="false" ht="15" hidden="false" customHeight="false" outlineLevel="0" collapsed="false">
      <c r="A117" s="16"/>
      <c r="B117" s="16"/>
      <c r="C117" s="32"/>
      <c r="D117" s="16"/>
      <c r="E117" s="16"/>
      <c r="F117" s="32"/>
      <c r="G117" s="16"/>
      <c r="H117" s="16"/>
      <c r="I117" s="16"/>
      <c r="J117" s="16"/>
      <c r="K117" s="16"/>
      <c r="L117" s="16" t="str">
        <f aca="false">IF(A117="","",IFERROR(INDEX(Alumnos!$B$2:$B$201,MATCH(A117,Alumnos!$A$2:$A$201,0)),"Estudiante no registrado"))</f>
        <v/>
      </c>
      <c r="M117" s="16" t="str">
        <f aca="false">IF(A117="","",IFERROR(INDEX(Grupos!$B$2:$B$50,MATCH(B117,Grupos!$A$2:$A$50,0)),"Grupo no existe"))</f>
        <v/>
      </c>
      <c r="N117" s="16" t="str">
        <f aca="false">IF(A117="","",COUNTIF(G117:K117,"No"))</f>
        <v/>
      </c>
      <c r="O117" s="16" t="str">
        <f aca="false">IF(A117="","",_xlfn.TEXTJOIN(", ",TRUE(),IF(G117="No","copia del documento",""),IF(H117="No","pago de inscripción y seguro",""),IF(I117="No","contrato",""),IF(J117="No","certificado de estudios",""),IF(K117="No","acuerdo de financiación","")))</f>
        <v/>
      </c>
      <c r="P117" s="16" t="n">
        <f aca="false">IF(OR(A117="",E117="Preinscrita"),0,COUNTIFS(Sesiones!$B$2:$B$401,B117,Sesiones!$C$2:$C$401,"&gt;="&amp;C117,Sesiones!$C$2:$C$401,"&lt;="&amp;IF(F117="",Panel!$C$4,MIN(F117,Panel!$C$4))))</f>
        <v>0</v>
      </c>
      <c r="Q117" s="16" t="str">
        <f aca="false">IF(A117="","",COUNTIFS(Asistencia!$B$2:$B$3001,A117,Asistencia!$D$2:$D$3001,B117,Asistencia!$C$2:$C$3001,"Sí",Asistencia!$E$2:$E$3001,"&gt;="&amp;C117,Asistencia!$E$2:$E$3001,"&lt;="&amp;IF(F117="",Panel!$C$4,MIN(F117,Panel!$C$4))))</f>
        <v/>
      </c>
      <c r="R117" s="16" t="str">
        <f aca="false">IF(A117="","",COUNTIFS(Asistencia!$B$2:$B$3001,A117,Asistencia!$D$2:$D$3001,B117,Asistencia!$C$2:$C$3001,"Justificada",Asistencia!$E$2:$E$3001,"&gt;="&amp;C117,Asistencia!$E$2:$E$3001,"&lt;="&amp;IF(F117="",Panel!$C$4,MIN(F117,Panel!$C$4))))</f>
        <v/>
      </c>
      <c r="S117" s="16" t="str">
        <f aca="false">IF(A117="","",COUNTIFS(Asistencia!$B$2:$B$3001,A117,Asistencia!$D$2:$D$3001,B117,Asistencia!$E$2:$E$3001,"&gt;="&amp;C117,Asistencia!$E$2:$E$3001,"&lt;="&amp;IF(F117="",Panel!$C$4,MIN(F117,Panel!$C$4))))</f>
        <v/>
      </c>
      <c r="T117" s="33" t="str">
        <f aca="false">IF(OR(A117="",P117=0),"",Q117/P117)</f>
        <v/>
      </c>
      <c r="U117" s="16" t="str">
        <f aca="false">IF(A117="","",IF(L117="Estudiante no registrado","Estudiante sin ficha",IF(M117="Grupo no existe","Grupo mal escrito",IF(AND(E117="Baja",F117=""),"Baja sin fecha",IF(AND(E117&lt;&gt;"Preinscrita",S117&lt;P117),IF(P117-S117=1,"Falta 1 registro de asistencia","Faltan "&amp;(P117-S117)&amp;" registros de asistencia"),IF(AND(E117="Activa",T117&lt;&gt;"",T117&lt;Panel!$C$5),"Asistencia por debajo del umbral",IF(AND(E117&lt;&gt;"Baja",N117&gt;0),"Documentación pendiente","")))))))</f>
        <v/>
      </c>
      <c r="V117" s="36" t="str">
        <f aca="false">IF(A117="","",A117&amp;"|"&amp;COUNTIF($A$2:A117,A117))</f>
        <v/>
      </c>
      <c r="W117" s="36" t="str">
        <f aca="false">IF(AND(A117&lt;&gt;"",E117&lt;&gt;"Baja",N117&gt;0),ROW(),"")</f>
        <v/>
      </c>
      <c r="X117" s="36" t="str">
        <f aca="false">IF(AND(A117&lt;&gt;"",E117="Activa",T117&lt;&gt;"",T117&lt;Panel!$C$5),ROW(),"")</f>
        <v/>
      </c>
      <c r="Y117" s="36" t="str">
        <f aca="false">IF(AND(A117&lt;&gt;"",E117="Preinscrita"),ROW(),"")</f>
        <v/>
      </c>
    </row>
    <row r="118" customFormat="false" ht="15" hidden="false" customHeight="false" outlineLevel="0" collapsed="false">
      <c r="A118" s="16"/>
      <c r="B118" s="16"/>
      <c r="C118" s="32"/>
      <c r="D118" s="16"/>
      <c r="E118" s="16"/>
      <c r="F118" s="32"/>
      <c r="G118" s="16"/>
      <c r="H118" s="16"/>
      <c r="I118" s="16"/>
      <c r="J118" s="16"/>
      <c r="K118" s="16"/>
      <c r="L118" s="16" t="str">
        <f aca="false">IF(A118="","",IFERROR(INDEX(Alumnos!$B$2:$B$201,MATCH(A118,Alumnos!$A$2:$A$201,0)),"Estudiante no registrado"))</f>
        <v/>
      </c>
      <c r="M118" s="16" t="str">
        <f aca="false">IF(A118="","",IFERROR(INDEX(Grupos!$B$2:$B$50,MATCH(B118,Grupos!$A$2:$A$50,0)),"Grupo no existe"))</f>
        <v/>
      </c>
      <c r="N118" s="16" t="str">
        <f aca="false">IF(A118="","",COUNTIF(G118:K118,"No"))</f>
        <v/>
      </c>
      <c r="O118" s="16" t="str">
        <f aca="false">IF(A118="","",_xlfn.TEXTJOIN(", ",TRUE(),IF(G118="No","copia del documento",""),IF(H118="No","pago de inscripción y seguro",""),IF(I118="No","contrato",""),IF(J118="No","certificado de estudios",""),IF(K118="No","acuerdo de financiación","")))</f>
        <v/>
      </c>
      <c r="P118" s="16" t="n">
        <f aca="false">IF(OR(A118="",E118="Preinscrita"),0,COUNTIFS(Sesiones!$B$2:$B$401,B118,Sesiones!$C$2:$C$401,"&gt;="&amp;C118,Sesiones!$C$2:$C$401,"&lt;="&amp;IF(F118="",Panel!$C$4,MIN(F118,Panel!$C$4))))</f>
        <v>0</v>
      </c>
      <c r="Q118" s="16" t="str">
        <f aca="false">IF(A118="","",COUNTIFS(Asistencia!$B$2:$B$3001,A118,Asistencia!$D$2:$D$3001,B118,Asistencia!$C$2:$C$3001,"Sí",Asistencia!$E$2:$E$3001,"&gt;="&amp;C118,Asistencia!$E$2:$E$3001,"&lt;="&amp;IF(F118="",Panel!$C$4,MIN(F118,Panel!$C$4))))</f>
        <v/>
      </c>
      <c r="R118" s="16" t="str">
        <f aca="false">IF(A118="","",COUNTIFS(Asistencia!$B$2:$B$3001,A118,Asistencia!$D$2:$D$3001,B118,Asistencia!$C$2:$C$3001,"Justificada",Asistencia!$E$2:$E$3001,"&gt;="&amp;C118,Asistencia!$E$2:$E$3001,"&lt;="&amp;IF(F118="",Panel!$C$4,MIN(F118,Panel!$C$4))))</f>
        <v/>
      </c>
      <c r="S118" s="16" t="str">
        <f aca="false">IF(A118="","",COUNTIFS(Asistencia!$B$2:$B$3001,A118,Asistencia!$D$2:$D$3001,B118,Asistencia!$E$2:$E$3001,"&gt;="&amp;C118,Asistencia!$E$2:$E$3001,"&lt;="&amp;IF(F118="",Panel!$C$4,MIN(F118,Panel!$C$4))))</f>
        <v/>
      </c>
      <c r="T118" s="33" t="str">
        <f aca="false">IF(OR(A118="",P118=0),"",Q118/P118)</f>
        <v/>
      </c>
      <c r="U118" s="16" t="str">
        <f aca="false">IF(A118="","",IF(L118="Estudiante no registrado","Estudiante sin ficha",IF(M118="Grupo no existe","Grupo mal escrito",IF(AND(E118="Baja",F118=""),"Baja sin fecha",IF(AND(E118&lt;&gt;"Preinscrita",S118&lt;P118),IF(P118-S118=1,"Falta 1 registro de asistencia","Faltan "&amp;(P118-S118)&amp;" registros de asistencia"),IF(AND(E118="Activa",T118&lt;&gt;"",T118&lt;Panel!$C$5),"Asistencia por debajo del umbral",IF(AND(E118&lt;&gt;"Baja",N118&gt;0),"Documentación pendiente","")))))))</f>
        <v/>
      </c>
      <c r="V118" s="36" t="str">
        <f aca="false">IF(A118="","",A118&amp;"|"&amp;COUNTIF($A$2:A118,A118))</f>
        <v/>
      </c>
      <c r="W118" s="36" t="str">
        <f aca="false">IF(AND(A118&lt;&gt;"",E118&lt;&gt;"Baja",N118&gt;0),ROW(),"")</f>
        <v/>
      </c>
      <c r="X118" s="36" t="str">
        <f aca="false">IF(AND(A118&lt;&gt;"",E118="Activa",T118&lt;&gt;"",T118&lt;Panel!$C$5),ROW(),"")</f>
        <v/>
      </c>
      <c r="Y118" s="36" t="str">
        <f aca="false">IF(AND(A118&lt;&gt;"",E118="Preinscrita"),ROW(),"")</f>
        <v/>
      </c>
    </row>
    <row r="119" customFormat="false" ht="15" hidden="false" customHeight="false" outlineLevel="0" collapsed="false">
      <c r="A119" s="16"/>
      <c r="B119" s="16"/>
      <c r="C119" s="32"/>
      <c r="D119" s="16"/>
      <c r="E119" s="16"/>
      <c r="F119" s="32"/>
      <c r="G119" s="16"/>
      <c r="H119" s="16"/>
      <c r="I119" s="16"/>
      <c r="J119" s="16"/>
      <c r="K119" s="16"/>
      <c r="L119" s="16" t="str">
        <f aca="false">IF(A119="","",IFERROR(INDEX(Alumnos!$B$2:$B$201,MATCH(A119,Alumnos!$A$2:$A$201,0)),"Estudiante no registrado"))</f>
        <v/>
      </c>
      <c r="M119" s="16" t="str">
        <f aca="false">IF(A119="","",IFERROR(INDEX(Grupos!$B$2:$B$50,MATCH(B119,Grupos!$A$2:$A$50,0)),"Grupo no existe"))</f>
        <v/>
      </c>
      <c r="N119" s="16" t="str">
        <f aca="false">IF(A119="","",COUNTIF(G119:K119,"No"))</f>
        <v/>
      </c>
      <c r="O119" s="16" t="str">
        <f aca="false">IF(A119="","",_xlfn.TEXTJOIN(", ",TRUE(),IF(G119="No","copia del documento",""),IF(H119="No","pago de inscripción y seguro",""),IF(I119="No","contrato",""),IF(J119="No","certificado de estudios",""),IF(K119="No","acuerdo de financiación","")))</f>
        <v/>
      </c>
      <c r="P119" s="16" t="n">
        <f aca="false">IF(OR(A119="",E119="Preinscrita"),0,COUNTIFS(Sesiones!$B$2:$B$401,B119,Sesiones!$C$2:$C$401,"&gt;="&amp;C119,Sesiones!$C$2:$C$401,"&lt;="&amp;IF(F119="",Panel!$C$4,MIN(F119,Panel!$C$4))))</f>
        <v>0</v>
      </c>
      <c r="Q119" s="16" t="str">
        <f aca="false">IF(A119="","",COUNTIFS(Asistencia!$B$2:$B$3001,A119,Asistencia!$D$2:$D$3001,B119,Asistencia!$C$2:$C$3001,"Sí",Asistencia!$E$2:$E$3001,"&gt;="&amp;C119,Asistencia!$E$2:$E$3001,"&lt;="&amp;IF(F119="",Panel!$C$4,MIN(F119,Panel!$C$4))))</f>
        <v/>
      </c>
      <c r="R119" s="16" t="str">
        <f aca="false">IF(A119="","",COUNTIFS(Asistencia!$B$2:$B$3001,A119,Asistencia!$D$2:$D$3001,B119,Asistencia!$C$2:$C$3001,"Justificada",Asistencia!$E$2:$E$3001,"&gt;="&amp;C119,Asistencia!$E$2:$E$3001,"&lt;="&amp;IF(F119="",Panel!$C$4,MIN(F119,Panel!$C$4))))</f>
        <v/>
      </c>
      <c r="S119" s="16" t="str">
        <f aca="false">IF(A119="","",COUNTIFS(Asistencia!$B$2:$B$3001,A119,Asistencia!$D$2:$D$3001,B119,Asistencia!$E$2:$E$3001,"&gt;="&amp;C119,Asistencia!$E$2:$E$3001,"&lt;="&amp;IF(F119="",Panel!$C$4,MIN(F119,Panel!$C$4))))</f>
        <v/>
      </c>
      <c r="T119" s="33" t="str">
        <f aca="false">IF(OR(A119="",P119=0),"",Q119/P119)</f>
        <v/>
      </c>
      <c r="U119" s="16" t="str">
        <f aca="false">IF(A119="","",IF(L119="Estudiante no registrado","Estudiante sin ficha",IF(M119="Grupo no existe","Grupo mal escrito",IF(AND(E119="Baja",F119=""),"Baja sin fecha",IF(AND(E119&lt;&gt;"Preinscrita",S119&lt;P119),IF(P119-S119=1,"Falta 1 registro de asistencia","Faltan "&amp;(P119-S119)&amp;" registros de asistencia"),IF(AND(E119="Activa",T119&lt;&gt;"",T119&lt;Panel!$C$5),"Asistencia por debajo del umbral",IF(AND(E119&lt;&gt;"Baja",N119&gt;0),"Documentación pendiente","")))))))</f>
        <v/>
      </c>
      <c r="V119" s="36" t="str">
        <f aca="false">IF(A119="","",A119&amp;"|"&amp;COUNTIF($A$2:A119,A119))</f>
        <v/>
      </c>
      <c r="W119" s="36" t="str">
        <f aca="false">IF(AND(A119&lt;&gt;"",E119&lt;&gt;"Baja",N119&gt;0),ROW(),"")</f>
        <v/>
      </c>
      <c r="X119" s="36" t="str">
        <f aca="false">IF(AND(A119&lt;&gt;"",E119="Activa",T119&lt;&gt;"",T119&lt;Panel!$C$5),ROW(),"")</f>
        <v/>
      </c>
      <c r="Y119" s="36" t="str">
        <f aca="false">IF(AND(A119&lt;&gt;"",E119="Preinscrita"),ROW(),"")</f>
        <v/>
      </c>
    </row>
    <row r="120" customFormat="false" ht="15" hidden="false" customHeight="false" outlineLevel="0" collapsed="false">
      <c r="A120" s="16"/>
      <c r="B120" s="16"/>
      <c r="C120" s="32"/>
      <c r="D120" s="16"/>
      <c r="E120" s="16"/>
      <c r="F120" s="32"/>
      <c r="G120" s="16"/>
      <c r="H120" s="16"/>
      <c r="I120" s="16"/>
      <c r="J120" s="16"/>
      <c r="K120" s="16"/>
      <c r="L120" s="16" t="str">
        <f aca="false">IF(A120="","",IFERROR(INDEX(Alumnos!$B$2:$B$201,MATCH(A120,Alumnos!$A$2:$A$201,0)),"Estudiante no registrado"))</f>
        <v/>
      </c>
      <c r="M120" s="16" t="str">
        <f aca="false">IF(A120="","",IFERROR(INDEX(Grupos!$B$2:$B$50,MATCH(B120,Grupos!$A$2:$A$50,0)),"Grupo no existe"))</f>
        <v/>
      </c>
      <c r="N120" s="16" t="str">
        <f aca="false">IF(A120="","",COUNTIF(G120:K120,"No"))</f>
        <v/>
      </c>
      <c r="O120" s="16" t="str">
        <f aca="false">IF(A120="","",_xlfn.TEXTJOIN(", ",TRUE(),IF(G120="No","copia del documento",""),IF(H120="No","pago de inscripción y seguro",""),IF(I120="No","contrato",""),IF(J120="No","certificado de estudios",""),IF(K120="No","acuerdo de financiación","")))</f>
        <v/>
      </c>
      <c r="P120" s="16" t="n">
        <f aca="false">IF(OR(A120="",E120="Preinscrita"),0,COUNTIFS(Sesiones!$B$2:$B$401,B120,Sesiones!$C$2:$C$401,"&gt;="&amp;C120,Sesiones!$C$2:$C$401,"&lt;="&amp;IF(F120="",Panel!$C$4,MIN(F120,Panel!$C$4))))</f>
        <v>0</v>
      </c>
      <c r="Q120" s="16" t="str">
        <f aca="false">IF(A120="","",COUNTIFS(Asistencia!$B$2:$B$3001,A120,Asistencia!$D$2:$D$3001,B120,Asistencia!$C$2:$C$3001,"Sí",Asistencia!$E$2:$E$3001,"&gt;="&amp;C120,Asistencia!$E$2:$E$3001,"&lt;="&amp;IF(F120="",Panel!$C$4,MIN(F120,Panel!$C$4))))</f>
        <v/>
      </c>
      <c r="R120" s="16" t="str">
        <f aca="false">IF(A120="","",COUNTIFS(Asistencia!$B$2:$B$3001,A120,Asistencia!$D$2:$D$3001,B120,Asistencia!$C$2:$C$3001,"Justificada",Asistencia!$E$2:$E$3001,"&gt;="&amp;C120,Asistencia!$E$2:$E$3001,"&lt;="&amp;IF(F120="",Panel!$C$4,MIN(F120,Panel!$C$4))))</f>
        <v/>
      </c>
      <c r="S120" s="16" t="str">
        <f aca="false">IF(A120="","",COUNTIFS(Asistencia!$B$2:$B$3001,A120,Asistencia!$D$2:$D$3001,B120,Asistencia!$E$2:$E$3001,"&gt;="&amp;C120,Asistencia!$E$2:$E$3001,"&lt;="&amp;IF(F120="",Panel!$C$4,MIN(F120,Panel!$C$4))))</f>
        <v/>
      </c>
      <c r="T120" s="33" t="str">
        <f aca="false">IF(OR(A120="",P120=0),"",Q120/P120)</f>
        <v/>
      </c>
      <c r="U120" s="16" t="str">
        <f aca="false">IF(A120="","",IF(L120="Estudiante no registrado","Estudiante sin ficha",IF(M120="Grupo no existe","Grupo mal escrito",IF(AND(E120="Baja",F120=""),"Baja sin fecha",IF(AND(E120&lt;&gt;"Preinscrita",S120&lt;P120),IF(P120-S120=1,"Falta 1 registro de asistencia","Faltan "&amp;(P120-S120)&amp;" registros de asistencia"),IF(AND(E120="Activa",T120&lt;&gt;"",T120&lt;Panel!$C$5),"Asistencia por debajo del umbral",IF(AND(E120&lt;&gt;"Baja",N120&gt;0),"Documentación pendiente","")))))))</f>
        <v/>
      </c>
      <c r="V120" s="36" t="str">
        <f aca="false">IF(A120="","",A120&amp;"|"&amp;COUNTIF($A$2:A120,A120))</f>
        <v/>
      </c>
      <c r="W120" s="36" t="str">
        <f aca="false">IF(AND(A120&lt;&gt;"",E120&lt;&gt;"Baja",N120&gt;0),ROW(),"")</f>
        <v/>
      </c>
      <c r="X120" s="36" t="str">
        <f aca="false">IF(AND(A120&lt;&gt;"",E120="Activa",T120&lt;&gt;"",T120&lt;Panel!$C$5),ROW(),"")</f>
        <v/>
      </c>
      <c r="Y120" s="36" t="str">
        <f aca="false">IF(AND(A120&lt;&gt;"",E120="Preinscrita"),ROW(),"")</f>
        <v/>
      </c>
    </row>
    <row r="121" customFormat="false" ht="15" hidden="false" customHeight="false" outlineLevel="0" collapsed="false">
      <c r="A121" s="16"/>
      <c r="B121" s="16"/>
      <c r="C121" s="32"/>
      <c r="D121" s="16"/>
      <c r="E121" s="16"/>
      <c r="F121" s="32"/>
      <c r="G121" s="16"/>
      <c r="H121" s="16"/>
      <c r="I121" s="16"/>
      <c r="J121" s="16"/>
      <c r="K121" s="16"/>
      <c r="L121" s="16" t="str">
        <f aca="false">IF(A121="","",IFERROR(INDEX(Alumnos!$B$2:$B$201,MATCH(A121,Alumnos!$A$2:$A$201,0)),"Estudiante no registrado"))</f>
        <v/>
      </c>
      <c r="M121" s="16" t="str">
        <f aca="false">IF(A121="","",IFERROR(INDEX(Grupos!$B$2:$B$50,MATCH(B121,Grupos!$A$2:$A$50,0)),"Grupo no existe"))</f>
        <v/>
      </c>
      <c r="N121" s="16" t="str">
        <f aca="false">IF(A121="","",COUNTIF(G121:K121,"No"))</f>
        <v/>
      </c>
      <c r="O121" s="16" t="str">
        <f aca="false">IF(A121="","",_xlfn.TEXTJOIN(", ",TRUE(),IF(G121="No","copia del documento",""),IF(H121="No","pago de inscripción y seguro",""),IF(I121="No","contrato",""),IF(J121="No","certificado de estudios",""),IF(K121="No","acuerdo de financiación","")))</f>
        <v/>
      </c>
      <c r="P121" s="16" t="n">
        <f aca="false">IF(OR(A121="",E121="Preinscrita"),0,COUNTIFS(Sesiones!$B$2:$B$401,B121,Sesiones!$C$2:$C$401,"&gt;="&amp;C121,Sesiones!$C$2:$C$401,"&lt;="&amp;IF(F121="",Panel!$C$4,MIN(F121,Panel!$C$4))))</f>
        <v>0</v>
      </c>
      <c r="Q121" s="16" t="str">
        <f aca="false">IF(A121="","",COUNTIFS(Asistencia!$B$2:$B$3001,A121,Asistencia!$D$2:$D$3001,B121,Asistencia!$C$2:$C$3001,"Sí",Asistencia!$E$2:$E$3001,"&gt;="&amp;C121,Asistencia!$E$2:$E$3001,"&lt;="&amp;IF(F121="",Panel!$C$4,MIN(F121,Panel!$C$4))))</f>
        <v/>
      </c>
      <c r="R121" s="16" t="str">
        <f aca="false">IF(A121="","",COUNTIFS(Asistencia!$B$2:$B$3001,A121,Asistencia!$D$2:$D$3001,B121,Asistencia!$C$2:$C$3001,"Justificada",Asistencia!$E$2:$E$3001,"&gt;="&amp;C121,Asistencia!$E$2:$E$3001,"&lt;="&amp;IF(F121="",Panel!$C$4,MIN(F121,Panel!$C$4))))</f>
        <v/>
      </c>
      <c r="S121" s="16" t="str">
        <f aca="false">IF(A121="","",COUNTIFS(Asistencia!$B$2:$B$3001,A121,Asistencia!$D$2:$D$3001,B121,Asistencia!$E$2:$E$3001,"&gt;="&amp;C121,Asistencia!$E$2:$E$3001,"&lt;="&amp;IF(F121="",Panel!$C$4,MIN(F121,Panel!$C$4))))</f>
        <v/>
      </c>
      <c r="T121" s="33" t="str">
        <f aca="false">IF(OR(A121="",P121=0),"",Q121/P121)</f>
        <v/>
      </c>
      <c r="U121" s="16" t="str">
        <f aca="false">IF(A121="","",IF(L121="Estudiante no registrado","Estudiante sin ficha",IF(M121="Grupo no existe","Grupo mal escrito",IF(AND(E121="Baja",F121=""),"Baja sin fecha",IF(AND(E121&lt;&gt;"Preinscrita",S121&lt;P121),IF(P121-S121=1,"Falta 1 registro de asistencia","Faltan "&amp;(P121-S121)&amp;" registros de asistencia"),IF(AND(E121="Activa",T121&lt;&gt;"",T121&lt;Panel!$C$5),"Asistencia por debajo del umbral",IF(AND(E121&lt;&gt;"Baja",N121&gt;0),"Documentación pendiente","")))))))</f>
        <v/>
      </c>
      <c r="V121" s="36" t="str">
        <f aca="false">IF(A121="","",A121&amp;"|"&amp;COUNTIF($A$2:A121,A121))</f>
        <v/>
      </c>
      <c r="W121" s="36" t="str">
        <f aca="false">IF(AND(A121&lt;&gt;"",E121&lt;&gt;"Baja",N121&gt;0),ROW(),"")</f>
        <v/>
      </c>
      <c r="X121" s="36" t="str">
        <f aca="false">IF(AND(A121&lt;&gt;"",E121="Activa",T121&lt;&gt;"",T121&lt;Panel!$C$5),ROW(),"")</f>
        <v/>
      </c>
      <c r="Y121" s="36" t="str">
        <f aca="false">IF(AND(A121&lt;&gt;"",E121="Preinscrita"),ROW(),"")</f>
        <v/>
      </c>
    </row>
    <row r="122" customFormat="false" ht="15" hidden="false" customHeight="false" outlineLevel="0" collapsed="false">
      <c r="A122" s="16"/>
      <c r="B122" s="16"/>
      <c r="C122" s="32"/>
      <c r="D122" s="16"/>
      <c r="E122" s="16"/>
      <c r="F122" s="32"/>
      <c r="G122" s="16"/>
      <c r="H122" s="16"/>
      <c r="I122" s="16"/>
      <c r="J122" s="16"/>
      <c r="K122" s="16"/>
      <c r="L122" s="16" t="str">
        <f aca="false">IF(A122="","",IFERROR(INDEX(Alumnos!$B$2:$B$201,MATCH(A122,Alumnos!$A$2:$A$201,0)),"Estudiante no registrado"))</f>
        <v/>
      </c>
      <c r="M122" s="16" t="str">
        <f aca="false">IF(A122="","",IFERROR(INDEX(Grupos!$B$2:$B$50,MATCH(B122,Grupos!$A$2:$A$50,0)),"Grupo no existe"))</f>
        <v/>
      </c>
      <c r="N122" s="16" t="str">
        <f aca="false">IF(A122="","",COUNTIF(G122:K122,"No"))</f>
        <v/>
      </c>
      <c r="O122" s="16" t="str">
        <f aca="false">IF(A122="","",_xlfn.TEXTJOIN(", ",TRUE(),IF(G122="No","copia del documento",""),IF(H122="No","pago de inscripción y seguro",""),IF(I122="No","contrato",""),IF(J122="No","certificado de estudios",""),IF(K122="No","acuerdo de financiación","")))</f>
        <v/>
      </c>
      <c r="P122" s="16" t="n">
        <f aca="false">IF(OR(A122="",E122="Preinscrita"),0,COUNTIFS(Sesiones!$B$2:$B$401,B122,Sesiones!$C$2:$C$401,"&gt;="&amp;C122,Sesiones!$C$2:$C$401,"&lt;="&amp;IF(F122="",Panel!$C$4,MIN(F122,Panel!$C$4))))</f>
        <v>0</v>
      </c>
      <c r="Q122" s="16" t="str">
        <f aca="false">IF(A122="","",COUNTIFS(Asistencia!$B$2:$B$3001,A122,Asistencia!$D$2:$D$3001,B122,Asistencia!$C$2:$C$3001,"Sí",Asistencia!$E$2:$E$3001,"&gt;="&amp;C122,Asistencia!$E$2:$E$3001,"&lt;="&amp;IF(F122="",Panel!$C$4,MIN(F122,Panel!$C$4))))</f>
        <v/>
      </c>
      <c r="R122" s="16" t="str">
        <f aca="false">IF(A122="","",COUNTIFS(Asistencia!$B$2:$B$3001,A122,Asistencia!$D$2:$D$3001,B122,Asistencia!$C$2:$C$3001,"Justificada",Asistencia!$E$2:$E$3001,"&gt;="&amp;C122,Asistencia!$E$2:$E$3001,"&lt;="&amp;IF(F122="",Panel!$C$4,MIN(F122,Panel!$C$4))))</f>
        <v/>
      </c>
      <c r="S122" s="16" t="str">
        <f aca="false">IF(A122="","",COUNTIFS(Asistencia!$B$2:$B$3001,A122,Asistencia!$D$2:$D$3001,B122,Asistencia!$E$2:$E$3001,"&gt;="&amp;C122,Asistencia!$E$2:$E$3001,"&lt;="&amp;IF(F122="",Panel!$C$4,MIN(F122,Panel!$C$4))))</f>
        <v/>
      </c>
      <c r="T122" s="33" t="str">
        <f aca="false">IF(OR(A122="",P122=0),"",Q122/P122)</f>
        <v/>
      </c>
      <c r="U122" s="16" t="str">
        <f aca="false">IF(A122="","",IF(L122="Estudiante no registrado","Estudiante sin ficha",IF(M122="Grupo no existe","Grupo mal escrito",IF(AND(E122="Baja",F122=""),"Baja sin fecha",IF(AND(E122&lt;&gt;"Preinscrita",S122&lt;P122),IF(P122-S122=1,"Falta 1 registro de asistencia","Faltan "&amp;(P122-S122)&amp;" registros de asistencia"),IF(AND(E122="Activa",T122&lt;&gt;"",T122&lt;Panel!$C$5),"Asistencia por debajo del umbral",IF(AND(E122&lt;&gt;"Baja",N122&gt;0),"Documentación pendiente","")))))))</f>
        <v/>
      </c>
      <c r="V122" s="36" t="str">
        <f aca="false">IF(A122="","",A122&amp;"|"&amp;COUNTIF($A$2:A122,A122))</f>
        <v/>
      </c>
      <c r="W122" s="36" t="str">
        <f aca="false">IF(AND(A122&lt;&gt;"",E122&lt;&gt;"Baja",N122&gt;0),ROW(),"")</f>
        <v/>
      </c>
      <c r="X122" s="36" t="str">
        <f aca="false">IF(AND(A122&lt;&gt;"",E122="Activa",T122&lt;&gt;"",T122&lt;Panel!$C$5),ROW(),"")</f>
        <v/>
      </c>
      <c r="Y122" s="36" t="str">
        <f aca="false">IF(AND(A122&lt;&gt;"",E122="Preinscrita"),ROW(),"")</f>
        <v/>
      </c>
    </row>
    <row r="123" customFormat="false" ht="15" hidden="false" customHeight="false" outlineLevel="0" collapsed="false">
      <c r="A123" s="16"/>
      <c r="B123" s="16"/>
      <c r="C123" s="32"/>
      <c r="D123" s="16"/>
      <c r="E123" s="16"/>
      <c r="F123" s="32"/>
      <c r="G123" s="16"/>
      <c r="H123" s="16"/>
      <c r="I123" s="16"/>
      <c r="J123" s="16"/>
      <c r="K123" s="16"/>
      <c r="L123" s="16" t="str">
        <f aca="false">IF(A123="","",IFERROR(INDEX(Alumnos!$B$2:$B$201,MATCH(A123,Alumnos!$A$2:$A$201,0)),"Estudiante no registrado"))</f>
        <v/>
      </c>
      <c r="M123" s="16" t="str">
        <f aca="false">IF(A123="","",IFERROR(INDEX(Grupos!$B$2:$B$50,MATCH(B123,Grupos!$A$2:$A$50,0)),"Grupo no existe"))</f>
        <v/>
      </c>
      <c r="N123" s="16" t="str">
        <f aca="false">IF(A123="","",COUNTIF(G123:K123,"No"))</f>
        <v/>
      </c>
      <c r="O123" s="16" t="str">
        <f aca="false">IF(A123="","",_xlfn.TEXTJOIN(", ",TRUE(),IF(G123="No","copia del documento",""),IF(H123="No","pago de inscripción y seguro",""),IF(I123="No","contrato",""),IF(J123="No","certificado de estudios",""),IF(K123="No","acuerdo de financiación","")))</f>
        <v/>
      </c>
      <c r="P123" s="16" t="n">
        <f aca="false">IF(OR(A123="",E123="Preinscrita"),0,COUNTIFS(Sesiones!$B$2:$B$401,B123,Sesiones!$C$2:$C$401,"&gt;="&amp;C123,Sesiones!$C$2:$C$401,"&lt;="&amp;IF(F123="",Panel!$C$4,MIN(F123,Panel!$C$4))))</f>
        <v>0</v>
      </c>
      <c r="Q123" s="16" t="str">
        <f aca="false">IF(A123="","",COUNTIFS(Asistencia!$B$2:$B$3001,A123,Asistencia!$D$2:$D$3001,B123,Asistencia!$C$2:$C$3001,"Sí",Asistencia!$E$2:$E$3001,"&gt;="&amp;C123,Asistencia!$E$2:$E$3001,"&lt;="&amp;IF(F123="",Panel!$C$4,MIN(F123,Panel!$C$4))))</f>
        <v/>
      </c>
      <c r="R123" s="16" t="str">
        <f aca="false">IF(A123="","",COUNTIFS(Asistencia!$B$2:$B$3001,A123,Asistencia!$D$2:$D$3001,B123,Asistencia!$C$2:$C$3001,"Justificada",Asistencia!$E$2:$E$3001,"&gt;="&amp;C123,Asistencia!$E$2:$E$3001,"&lt;="&amp;IF(F123="",Panel!$C$4,MIN(F123,Panel!$C$4))))</f>
        <v/>
      </c>
      <c r="S123" s="16" t="str">
        <f aca="false">IF(A123="","",COUNTIFS(Asistencia!$B$2:$B$3001,A123,Asistencia!$D$2:$D$3001,B123,Asistencia!$E$2:$E$3001,"&gt;="&amp;C123,Asistencia!$E$2:$E$3001,"&lt;="&amp;IF(F123="",Panel!$C$4,MIN(F123,Panel!$C$4))))</f>
        <v/>
      </c>
      <c r="T123" s="33" t="str">
        <f aca="false">IF(OR(A123="",P123=0),"",Q123/P123)</f>
        <v/>
      </c>
      <c r="U123" s="16" t="str">
        <f aca="false">IF(A123="","",IF(L123="Estudiante no registrado","Estudiante sin ficha",IF(M123="Grupo no existe","Grupo mal escrito",IF(AND(E123="Baja",F123=""),"Baja sin fecha",IF(AND(E123&lt;&gt;"Preinscrita",S123&lt;P123),IF(P123-S123=1,"Falta 1 registro de asistencia","Faltan "&amp;(P123-S123)&amp;" registros de asistencia"),IF(AND(E123="Activa",T123&lt;&gt;"",T123&lt;Panel!$C$5),"Asistencia por debajo del umbral",IF(AND(E123&lt;&gt;"Baja",N123&gt;0),"Documentación pendiente","")))))))</f>
        <v/>
      </c>
      <c r="V123" s="36" t="str">
        <f aca="false">IF(A123="","",A123&amp;"|"&amp;COUNTIF($A$2:A123,A123))</f>
        <v/>
      </c>
      <c r="W123" s="36" t="str">
        <f aca="false">IF(AND(A123&lt;&gt;"",E123&lt;&gt;"Baja",N123&gt;0),ROW(),"")</f>
        <v/>
      </c>
      <c r="X123" s="36" t="str">
        <f aca="false">IF(AND(A123&lt;&gt;"",E123="Activa",T123&lt;&gt;"",T123&lt;Panel!$C$5),ROW(),"")</f>
        <v/>
      </c>
      <c r="Y123" s="36" t="str">
        <f aca="false">IF(AND(A123&lt;&gt;"",E123="Preinscrita"),ROW(),"")</f>
        <v/>
      </c>
    </row>
    <row r="124" customFormat="false" ht="15" hidden="false" customHeight="false" outlineLevel="0" collapsed="false">
      <c r="A124" s="16"/>
      <c r="B124" s="16"/>
      <c r="C124" s="32"/>
      <c r="D124" s="16"/>
      <c r="E124" s="16"/>
      <c r="F124" s="32"/>
      <c r="G124" s="16"/>
      <c r="H124" s="16"/>
      <c r="I124" s="16"/>
      <c r="J124" s="16"/>
      <c r="K124" s="16"/>
      <c r="L124" s="16" t="str">
        <f aca="false">IF(A124="","",IFERROR(INDEX(Alumnos!$B$2:$B$201,MATCH(A124,Alumnos!$A$2:$A$201,0)),"Estudiante no registrado"))</f>
        <v/>
      </c>
      <c r="M124" s="16" t="str">
        <f aca="false">IF(A124="","",IFERROR(INDEX(Grupos!$B$2:$B$50,MATCH(B124,Grupos!$A$2:$A$50,0)),"Grupo no existe"))</f>
        <v/>
      </c>
      <c r="N124" s="16" t="str">
        <f aca="false">IF(A124="","",COUNTIF(G124:K124,"No"))</f>
        <v/>
      </c>
      <c r="O124" s="16" t="str">
        <f aca="false">IF(A124="","",_xlfn.TEXTJOIN(", ",TRUE(),IF(G124="No","copia del documento",""),IF(H124="No","pago de inscripción y seguro",""),IF(I124="No","contrato",""),IF(J124="No","certificado de estudios",""),IF(K124="No","acuerdo de financiación","")))</f>
        <v/>
      </c>
      <c r="P124" s="16" t="n">
        <f aca="false">IF(OR(A124="",E124="Preinscrita"),0,COUNTIFS(Sesiones!$B$2:$B$401,B124,Sesiones!$C$2:$C$401,"&gt;="&amp;C124,Sesiones!$C$2:$C$401,"&lt;="&amp;IF(F124="",Panel!$C$4,MIN(F124,Panel!$C$4))))</f>
        <v>0</v>
      </c>
      <c r="Q124" s="16" t="str">
        <f aca="false">IF(A124="","",COUNTIFS(Asistencia!$B$2:$B$3001,A124,Asistencia!$D$2:$D$3001,B124,Asistencia!$C$2:$C$3001,"Sí",Asistencia!$E$2:$E$3001,"&gt;="&amp;C124,Asistencia!$E$2:$E$3001,"&lt;="&amp;IF(F124="",Panel!$C$4,MIN(F124,Panel!$C$4))))</f>
        <v/>
      </c>
      <c r="R124" s="16" t="str">
        <f aca="false">IF(A124="","",COUNTIFS(Asistencia!$B$2:$B$3001,A124,Asistencia!$D$2:$D$3001,B124,Asistencia!$C$2:$C$3001,"Justificada",Asistencia!$E$2:$E$3001,"&gt;="&amp;C124,Asistencia!$E$2:$E$3001,"&lt;="&amp;IF(F124="",Panel!$C$4,MIN(F124,Panel!$C$4))))</f>
        <v/>
      </c>
      <c r="S124" s="16" t="str">
        <f aca="false">IF(A124="","",COUNTIFS(Asistencia!$B$2:$B$3001,A124,Asistencia!$D$2:$D$3001,B124,Asistencia!$E$2:$E$3001,"&gt;="&amp;C124,Asistencia!$E$2:$E$3001,"&lt;="&amp;IF(F124="",Panel!$C$4,MIN(F124,Panel!$C$4))))</f>
        <v/>
      </c>
      <c r="T124" s="33" t="str">
        <f aca="false">IF(OR(A124="",P124=0),"",Q124/P124)</f>
        <v/>
      </c>
      <c r="U124" s="16" t="str">
        <f aca="false">IF(A124="","",IF(L124="Estudiante no registrado","Estudiante sin ficha",IF(M124="Grupo no existe","Grupo mal escrito",IF(AND(E124="Baja",F124=""),"Baja sin fecha",IF(AND(E124&lt;&gt;"Preinscrita",S124&lt;P124),IF(P124-S124=1,"Falta 1 registro de asistencia","Faltan "&amp;(P124-S124)&amp;" registros de asistencia"),IF(AND(E124="Activa",T124&lt;&gt;"",T124&lt;Panel!$C$5),"Asistencia por debajo del umbral",IF(AND(E124&lt;&gt;"Baja",N124&gt;0),"Documentación pendiente","")))))))</f>
        <v/>
      </c>
      <c r="V124" s="36" t="str">
        <f aca="false">IF(A124="","",A124&amp;"|"&amp;COUNTIF($A$2:A124,A124))</f>
        <v/>
      </c>
      <c r="W124" s="36" t="str">
        <f aca="false">IF(AND(A124&lt;&gt;"",E124&lt;&gt;"Baja",N124&gt;0),ROW(),"")</f>
        <v/>
      </c>
      <c r="X124" s="36" t="str">
        <f aca="false">IF(AND(A124&lt;&gt;"",E124="Activa",T124&lt;&gt;"",T124&lt;Panel!$C$5),ROW(),"")</f>
        <v/>
      </c>
      <c r="Y124" s="36" t="str">
        <f aca="false">IF(AND(A124&lt;&gt;"",E124="Preinscrita"),ROW(),"")</f>
        <v/>
      </c>
    </row>
    <row r="125" customFormat="false" ht="15" hidden="false" customHeight="false" outlineLevel="0" collapsed="false">
      <c r="A125" s="16"/>
      <c r="B125" s="16"/>
      <c r="C125" s="32"/>
      <c r="D125" s="16"/>
      <c r="E125" s="16"/>
      <c r="F125" s="32"/>
      <c r="G125" s="16"/>
      <c r="H125" s="16"/>
      <c r="I125" s="16"/>
      <c r="J125" s="16"/>
      <c r="K125" s="16"/>
      <c r="L125" s="16" t="str">
        <f aca="false">IF(A125="","",IFERROR(INDEX(Alumnos!$B$2:$B$201,MATCH(A125,Alumnos!$A$2:$A$201,0)),"Estudiante no registrado"))</f>
        <v/>
      </c>
      <c r="M125" s="16" t="str">
        <f aca="false">IF(A125="","",IFERROR(INDEX(Grupos!$B$2:$B$50,MATCH(B125,Grupos!$A$2:$A$50,0)),"Grupo no existe"))</f>
        <v/>
      </c>
      <c r="N125" s="16" t="str">
        <f aca="false">IF(A125="","",COUNTIF(G125:K125,"No"))</f>
        <v/>
      </c>
      <c r="O125" s="16" t="str">
        <f aca="false">IF(A125="","",_xlfn.TEXTJOIN(", ",TRUE(),IF(G125="No","copia del documento",""),IF(H125="No","pago de inscripción y seguro",""),IF(I125="No","contrato",""),IF(J125="No","certificado de estudios",""),IF(K125="No","acuerdo de financiación","")))</f>
        <v/>
      </c>
      <c r="P125" s="16" t="n">
        <f aca="false">IF(OR(A125="",E125="Preinscrita"),0,COUNTIFS(Sesiones!$B$2:$B$401,B125,Sesiones!$C$2:$C$401,"&gt;="&amp;C125,Sesiones!$C$2:$C$401,"&lt;="&amp;IF(F125="",Panel!$C$4,MIN(F125,Panel!$C$4))))</f>
        <v>0</v>
      </c>
      <c r="Q125" s="16" t="str">
        <f aca="false">IF(A125="","",COUNTIFS(Asistencia!$B$2:$B$3001,A125,Asistencia!$D$2:$D$3001,B125,Asistencia!$C$2:$C$3001,"Sí",Asistencia!$E$2:$E$3001,"&gt;="&amp;C125,Asistencia!$E$2:$E$3001,"&lt;="&amp;IF(F125="",Panel!$C$4,MIN(F125,Panel!$C$4))))</f>
        <v/>
      </c>
      <c r="R125" s="16" t="str">
        <f aca="false">IF(A125="","",COUNTIFS(Asistencia!$B$2:$B$3001,A125,Asistencia!$D$2:$D$3001,B125,Asistencia!$C$2:$C$3001,"Justificada",Asistencia!$E$2:$E$3001,"&gt;="&amp;C125,Asistencia!$E$2:$E$3001,"&lt;="&amp;IF(F125="",Panel!$C$4,MIN(F125,Panel!$C$4))))</f>
        <v/>
      </c>
      <c r="S125" s="16" t="str">
        <f aca="false">IF(A125="","",COUNTIFS(Asistencia!$B$2:$B$3001,A125,Asistencia!$D$2:$D$3001,B125,Asistencia!$E$2:$E$3001,"&gt;="&amp;C125,Asistencia!$E$2:$E$3001,"&lt;="&amp;IF(F125="",Panel!$C$4,MIN(F125,Panel!$C$4))))</f>
        <v/>
      </c>
      <c r="T125" s="33" t="str">
        <f aca="false">IF(OR(A125="",P125=0),"",Q125/P125)</f>
        <v/>
      </c>
      <c r="U125" s="16" t="str">
        <f aca="false">IF(A125="","",IF(L125="Estudiante no registrado","Estudiante sin ficha",IF(M125="Grupo no existe","Grupo mal escrito",IF(AND(E125="Baja",F125=""),"Baja sin fecha",IF(AND(E125&lt;&gt;"Preinscrita",S125&lt;P125),IF(P125-S125=1,"Falta 1 registro de asistencia","Faltan "&amp;(P125-S125)&amp;" registros de asistencia"),IF(AND(E125="Activa",T125&lt;&gt;"",T125&lt;Panel!$C$5),"Asistencia por debajo del umbral",IF(AND(E125&lt;&gt;"Baja",N125&gt;0),"Documentación pendiente","")))))))</f>
        <v/>
      </c>
      <c r="V125" s="36" t="str">
        <f aca="false">IF(A125="","",A125&amp;"|"&amp;COUNTIF($A$2:A125,A125))</f>
        <v/>
      </c>
      <c r="W125" s="36" t="str">
        <f aca="false">IF(AND(A125&lt;&gt;"",E125&lt;&gt;"Baja",N125&gt;0),ROW(),"")</f>
        <v/>
      </c>
      <c r="X125" s="36" t="str">
        <f aca="false">IF(AND(A125&lt;&gt;"",E125="Activa",T125&lt;&gt;"",T125&lt;Panel!$C$5),ROW(),"")</f>
        <v/>
      </c>
      <c r="Y125" s="36" t="str">
        <f aca="false">IF(AND(A125&lt;&gt;"",E125="Preinscrita"),ROW(),"")</f>
        <v/>
      </c>
    </row>
    <row r="126" customFormat="false" ht="15" hidden="false" customHeight="false" outlineLevel="0" collapsed="false">
      <c r="A126" s="16"/>
      <c r="B126" s="16"/>
      <c r="C126" s="32"/>
      <c r="D126" s="16"/>
      <c r="E126" s="16"/>
      <c r="F126" s="32"/>
      <c r="G126" s="16"/>
      <c r="H126" s="16"/>
      <c r="I126" s="16"/>
      <c r="J126" s="16"/>
      <c r="K126" s="16"/>
      <c r="L126" s="16" t="str">
        <f aca="false">IF(A126="","",IFERROR(INDEX(Alumnos!$B$2:$B$201,MATCH(A126,Alumnos!$A$2:$A$201,0)),"Estudiante no registrado"))</f>
        <v/>
      </c>
      <c r="M126" s="16" t="str">
        <f aca="false">IF(A126="","",IFERROR(INDEX(Grupos!$B$2:$B$50,MATCH(B126,Grupos!$A$2:$A$50,0)),"Grupo no existe"))</f>
        <v/>
      </c>
      <c r="N126" s="16" t="str">
        <f aca="false">IF(A126="","",COUNTIF(G126:K126,"No"))</f>
        <v/>
      </c>
      <c r="O126" s="16" t="str">
        <f aca="false">IF(A126="","",_xlfn.TEXTJOIN(", ",TRUE(),IF(G126="No","copia del documento",""),IF(H126="No","pago de inscripción y seguro",""),IF(I126="No","contrato",""),IF(J126="No","certificado de estudios",""),IF(K126="No","acuerdo de financiación","")))</f>
        <v/>
      </c>
      <c r="P126" s="16" t="n">
        <f aca="false">IF(OR(A126="",E126="Preinscrita"),0,COUNTIFS(Sesiones!$B$2:$B$401,B126,Sesiones!$C$2:$C$401,"&gt;="&amp;C126,Sesiones!$C$2:$C$401,"&lt;="&amp;IF(F126="",Panel!$C$4,MIN(F126,Panel!$C$4))))</f>
        <v>0</v>
      </c>
      <c r="Q126" s="16" t="str">
        <f aca="false">IF(A126="","",COUNTIFS(Asistencia!$B$2:$B$3001,A126,Asistencia!$D$2:$D$3001,B126,Asistencia!$C$2:$C$3001,"Sí",Asistencia!$E$2:$E$3001,"&gt;="&amp;C126,Asistencia!$E$2:$E$3001,"&lt;="&amp;IF(F126="",Panel!$C$4,MIN(F126,Panel!$C$4))))</f>
        <v/>
      </c>
      <c r="R126" s="16" t="str">
        <f aca="false">IF(A126="","",COUNTIFS(Asistencia!$B$2:$B$3001,A126,Asistencia!$D$2:$D$3001,B126,Asistencia!$C$2:$C$3001,"Justificada",Asistencia!$E$2:$E$3001,"&gt;="&amp;C126,Asistencia!$E$2:$E$3001,"&lt;="&amp;IF(F126="",Panel!$C$4,MIN(F126,Panel!$C$4))))</f>
        <v/>
      </c>
      <c r="S126" s="16" t="str">
        <f aca="false">IF(A126="","",COUNTIFS(Asistencia!$B$2:$B$3001,A126,Asistencia!$D$2:$D$3001,B126,Asistencia!$E$2:$E$3001,"&gt;="&amp;C126,Asistencia!$E$2:$E$3001,"&lt;="&amp;IF(F126="",Panel!$C$4,MIN(F126,Panel!$C$4))))</f>
        <v/>
      </c>
      <c r="T126" s="33" t="str">
        <f aca="false">IF(OR(A126="",P126=0),"",Q126/P126)</f>
        <v/>
      </c>
      <c r="U126" s="16" t="str">
        <f aca="false">IF(A126="","",IF(L126="Estudiante no registrado","Estudiante sin ficha",IF(M126="Grupo no existe","Grupo mal escrito",IF(AND(E126="Baja",F126=""),"Baja sin fecha",IF(AND(E126&lt;&gt;"Preinscrita",S126&lt;P126),IF(P126-S126=1,"Falta 1 registro de asistencia","Faltan "&amp;(P126-S126)&amp;" registros de asistencia"),IF(AND(E126="Activa",T126&lt;&gt;"",T126&lt;Panel!$C$5),"Asistencia por debajo del umbral",IF(AND(E126&lt;&gt;"Baja",N126&gt;0),"Documentación pendiente","")))))))</f>
        <v/>
      </c>
      <c r="V126" s="36" t="str">
        <f aca="false">IF(A126="","",A126&amp;"|"&amp;COUNTIF($A$2:A126,A126))</f>
        <v/>
      </c>
      <c r="W126" s="36" t="str">
        <f aca="false">IF(AND(A126&lt;&gt;"",E126&lt;&gt;"Baja",N126&gt;0),ROW(),"")</f>
        <v/>
      </c>
      <c r="X126" s="36" t="str">
        <f aca="false">IF(AND(A126&lt;&gt;"",E126="Activa",T126&lt;&gt;"",T126&lt;Panel!$C$5),ROW(),"")</f>
        <v/>
      </c>
      <c r="Y126" s="36" t="str">
        <f aca="false">IF(AND(A126&lt;&gt;"",E126="Preinscrita"),ROW(),"")</f>
        <v/>
      </c>
    </row>
    <row r="127" customFormat="false" ht="15" hidden="false" customHeight="false" outlineLevel="0" collapsed="false">
      <c r="A127" s="16"/>
      <c r="B127" s="16"/>
      <c r="C127" s="32"/>
      <c r="D127" s="16"/>
      <c r="E127" s="16"/>
      <c r="F127" s="32"/>
      <c r="G127" s="16"/>
      <c r="H127" s="16"/>
      <c r="I127" s="16"/>
      <c r="J127" s="16"/>
      <c r="K127" s="16"/>
      <c r="L127" s="16" t="str">
        <f aca="false">IF(A127="","",IFERROR(INDEX(Alumnos!$B$2:$B$201,MATCH(A127,Alumnos!$A$2:$A$201,0)),"Estudiante no registrado"))</f>
        <v/>
      </c>
      <c r="M127" s="16" t="str">
        <f aca="false">IF(A127="","",IFERROR(INDEX(Grupos!$B$2:$B$50,MATCH(B127,Grupos!$A$2:$A$50,0)),"Grupo no existe"))</f>
        <v/>
      </c>
      <c r="N127" s="16" t="str">
        <f aca="false">IF(A127="","",COUNTIF(G127:K127,"No"))</f>
        <v/>
      </c>
      <c r="O127" s="16" t="str">
        <f aca="false">IF(A127="","",_xlfn.TEXTJOIN(", ",TRUE(),IF(G127="No","copia del documento",""),IF(H127="No","pago de inscripción y seguro",""),IF(I127="No","contrato",""),IF(J127="No","certificado de estudios",""),IF(K127="No","acuerdo de financiación","")))</f>
        <v/>
      </c>
      <c r="P127" s="16" t="n">
        <f aca="false">IF(OR(A127="",E127="Preinscrita"),0,COUNTIFS(Sesiones!$B$2:$B$401,B127,Sesiones!$C$2:$C$401,"&gt;="&amp;C127,Sesiones!$C$2:$C$401,"&lt;="&amp;IF(F127="",Panel!$C$4,MIN(F127,Panel!$C$4))))</f>
        <v>0</v>
      </c>
      <c r="Q127" s="16" t="str">
        <f aca="false">IF(A127="","",COUNTIFS(Asistencia!$B$2:$B$3001,A127,Asistencia!$D$2:$D$3001,B127,Asistencia!$C$2:$C$3001,"Sí",Asistencia!$E$2:$E$3001,"&gt;="&amp;C127,Asistencia!$E$2:$E$3001,"&lt;="&amp;IF(F127="",Panel!$C$4,MIN(F127,Panel!$C$4))))</f>
        <v/>
      </c>
      <c r="R127" s="16" t="str">
        <f aca="false">IF(A127="","",COUNTIFS(Asistencia!$B$2:$B$3001,A127,Asistencia!$D$2:$D$3001,B127,Asistencia!$C$2:$C$3001,"Justificada",Asistencia!$E$2:$E$3001,"&gt;="&amp;C127,Asistencia!$E$2:$E$3001,"&lt;="&amp;IF(F127="",Panel!$C$4,MIN(F127,Panel!$C$4))))</f>
        <v/>
      </c>
      <c r="S127" s="16" t="str">
        <f aca="false">IF(A127="","",COUNTIFS(Asistencia!$B$2:$B$3001,A127,Asistencia!$D$2:$D$3001,B127,Asistencia!$E$2:$E$3001,"&gt;="&amp;C127,Asistencia!$E$2:$E$3001,"&lt;="&amp;IF(F127="",Panel!$C$4,MIN(F127,Panel!$C$4))))</f>
        <v/>
      </c>
      <c r="T127" s="33" t="str">
        <f aca="false">IF(OR(A127="",P127=0),"",Q127/P127)</f>
        <v/>
      </c>
      <c r="U127" s="16" t="str">
        <f aca="false">IF(A127="","",IF(L127="Estudiante no registrado","Estudiante sin ficha",IF(M127="Grupo no existe","Grupo mal escrito",IF(AND(E127="Baja",F127=""),"Baja sin fecha",IF(AND(E127&lt;&gt;"Preinscrita",S127&lt;P127),IF(P127-S127=1,"Falta 1 registro de asistencia","Faltan "&amp;(P127-S127)&amp;" registros de asistencia"),IF(AND(E127="Activa",T127&lt;&gt;"",T127&lt;Panel!$C$5),"Asistencia por debajo del umbral",IF(AND(E127&lt;&gt;"Baja",N127&gt;0),"Documentación pendiente","")))))))</f>
        <v/>
      </c>
      <c r="V127" s="36" t="str">
        <f aca="false">IF(A127="","",A127&amp;"|"&amp;COUNTIF($A$2:A127,A127))</f>
        <v/>
      </c>
      <c r="W127" s="36" t="str">
        <f aca="false">IF(AND(A127&lt;&gt;"",E127&lt;&gt;"Baja",N127&gt;0),ROW(),"")</f>
        <v/>
      </c>
      <c r="X127" s="36" t="str">
        <f aca="false">IF(AND(A127&lt;&gt;"",E127="Activa",T127&lt;&gt;"",T127&lt;Panel!$C$5),ROW(),"")</f>
        <v/>
      </c>
      <c r="Y127" s="36" t="str">
        <f aca="false">IF(AND(A127&lt;&gt;"",E127="Preinscrita"),ROW(),"")</f>
        <v/>
      </c>
    </row>
    <row r="128" customFormat="false" ht="15" hidden="false" customHeight="false" outlineLevel="0" collapsed="false">
      <c r="A128" s="16"/>
      <c r="B128" s="16"/>
      <c r="C128" s="32"/>
      <c r="D128" s="16"/>
      <c r="E128" s="16"/>
      <c r="F128" s="32"/>
      <c r="G128" s="16"/>
      <c r="H128" s="16"/>
      <c r="I128" s="16"/>
      <c r="J128" s="16"/>
      <c r="K128" s="16"/>
      <c r="L128" s="16" t="str">
        <f aca="false">IF(A128="","",IFERROR(INDEX(Alumnos!$B$2:$B$201,MATCH(A128,Alumnos!$A$2:$A$201,0)),"Estudiante no registrado"))</f>
        <v/>
      </c>
      <c r="M128" s="16" t="str">
        <f aca="false">IF(A128="","",IFERROR(INDEX(Grupos!$B$2:$B$50,MATCH(B128,Grupos!$A$2:$A$50,0)),"Grupo no existe"))</f>
        <v/>
      </c>
      <c r="N128" s="16" t="str">
        <f aca="false">IF(A128="","",COUNTIF(G128:K128,"No"))</f>
        <v/>
      </c>
      <c r="O128" s="16" t="str">
        <f aca="false">IF(A128="","",_xlfn.TEXTJOIN(", ",TRUE(),IF(G128="No","copia del documento",""),IF(H128="No","pago de inscripción y seguro",""),IF(I128="No","contrato",""),IF(J128="No","certificado de estudios",""),IF(K128="No","acuerdo de financiación","")))</f>
        <v/>
      </c>
      <c r="P128" s="16" t="n">
        <f aca="false">IF(OR(A128="",E128="Preinscrita"),0,COUNTIFS(Sesiones!$B$2:$B$401,B128,Sesiones!$C$2:$C$401,"&gt;="&amp;C128,Sesiones!$C$2:$C$401,"&lt;="&amp;IF(F128="",Panel!$C$4,MIN(F128,Panel!$C$4))))</f>
        <v>0</v>
      </c>
      <c r="Q128" s="16" t="str">
        <f aca="false">IF(A128="","",COUNTIFS(Asistencia!$B$2:$B$3001,A128,Asistencia!$D$2:$D$3001,B128,Asistencia!$C$2:$C$3001,"Sí",Asistencia!$E$2:$E$3001,"&gt;="&amp;C128,Asistencia!$E$2:$E$3001,"&lt;="&amp;IF(F128="",Panel!$C$4,MIN(F128,Panel!$C$4))))</f>
        <v/>
      </c>
      <c r="R128" s="16" t="str">
        <f aca="false">IF(A128="","",COUNTIFS(Asistencia!$B$2:$B$3001,A128,Asistencia!$D$2:$D$3001,B128,Asistencia!$C$2:$C$3001,"Justificada",Asistencia!$E$2:$E$3001,"&gt;="&amp;C128,Asistencia!$E$2:$E$3001,"&lt;="&amp;IF(F128="",Panel!$C$4,MIN(F128,Panel!$C$4))))</f>
        <v/>
      </c>
      <c r="S128" s="16" t="str">
        <f aca="false">IF(A128="","",COUNTIFS(Asistencia!$B$2:$B$3001,A128,Asistencia!$D$2:$D$3001,B128,Asistencia!$E$2:$E$3001,"&gt;="&amp;C128,Asistencia!$E$2:$E$3001,"&lt;="&amp;IF(F128="",Panel!$C$4,MIN(F128,Panel!$C$4))))</f>
        <v/>
      </c>
      <c r="T128" s="33" t="str">
        <f aca="false">IF(OR(A128="",P128=0),"",Q128/P128)</f>
        <v/>
      </c>
      <c r="U128" s="16" t="str">
        <f aca="false">IF(A128="","",IF(L128="Estudiante no registrado","Estudiante sin ficha",IF(M128="Grupo no existe","Grupo mal escrito",IF(AND(E128="Baja",F128=""),"Baja sin fecha",IF(AND(E128&lt;&gt;"Preinscrita",S128&lt;P128),IF(P128-S128=1,"Falta 1 registro de asistencia","Faltan "&amp;(P128-S128)&amp;" registros de asistencia"),IF(AND(E128="Activa",T128&lt;&gt;"",T128&lt;Panel!$C$5),"Asistencia por debajo del umbral",IF(AND(E128&lt;&gt;"Baja",N128&gt;0),"Documentación pendiente","")))))))</f>
        <v/>
      </c>
      <c r="V128" s="36" t="str">
        <f aca="false">IF(A128="","",A128&amp;"|"&amp;COUNTIF($A$2:A128,A128))</f>
        <v/>
      </c>
      <c r="W128" s="36" t="str">
        <f aca="false">IF(AND(A128&lt;&gt;"",E128&lt;&gt;"Baja",N128&gt;0),ROW(),"")</f>
        <v/>
      </c>
      <c r="X128" s="36" t="str">
        <f aca="false">IF(AND(A128&lt;&gt;"",E128="Activa",T128&lt;&gt;"",T128&lt;Panel!$C$5),ROW(),"")</f>
        <v/>
      </c>
      <c r="Y128" s="36" t="str">
        <f aca="false">IF(AND(A128&lt;&gt;"",E128="Preinscrita"),ROW(),"")</f>
        <v/>
      </c>
    </row>
    <row r="129" customFormat="false" ht="15" hidden="false" customHeight="false" outlineLevel="0" collapsed="false">
      <c r="A129" s="16"/>
      <c r="B129" s="16"/>
      <c r="C129" s="32"/>
      <c r="D129" s="16"/>
      <c r="E129" s="16"/>
      <c r="F129" s="32"/>
      <c r="G129" s="16"/>
      <c r="H129" s="16"/>
      <c r="I129" s="16"/>
      <c r="J129" s="16"/>
      <c r="K129" s="16"/>
      <c r="L129" s="16" t="str">
        <f aca="false">IF(A129="","",IFERROR(INDEX(Alumnos!$B$2:$B$201,MATCH(A129,Alumnos!$A$2:$A$201,0)),"Estudiante no registrado"))</f>
        <v/>
      </c>
      <c r="M129" s="16" t="str">
        <f aca="false">IF(A129="","",IFERROR(INDEX(Grupos!$B$2:$B$50,MATCH(B129,Grupos!$A$2:$A$50,0)),"Grupo no existe"))</f>
        <v/>
      </c>
      <c r="N129" s="16" t="str">
        <f aca="false">IF(A129="","",COUNTIF(G129:K129,"No"))</f>
        <v/>
      </c>
      <c r="O129" s="16" t="str">
        <f aca="false">IF(A129="","",_xlfn.TEXTJOIN(", ",TRUE(),IF(G129="No","copia del documento",""),IF(H129="No","pago de inscripción y seguro",""),IF(I129="No","contrato",""),IF(J129="No","certificado de estudios",""),IF(K129="No","acuerdo de financiación","")))</f>
        <v/>
      </c>
      <c r="P129" s="16" t="n">
        <f aca="false">IF(OR(A129="",E129="Preinscrita"),0,COUNTIFS(Sesiones!$B$2:$B$401,B129,Sesiones!$C$2:$C$401,"&gt;="&amp;C129,Sesiones!$C$2:$C$401,"&lt;="&amp;IF(F129="",Panel!$C$4,MIN(F129,Panel!$C$4))))</f>
        <v>0</v>
      </c>
      <c r="Q129" s="16" t="str">
        <f aca="false">IF(A129="","",COUNTIFS(Asistencia!$B$2:$B$3001,A129,Asistencia!$D$2:$D$3001,B129,Asistencia!$C$2:$C$3001,"Sí",Asistencia!$E$2:$E$3001,"&gt;="&amp;C129,Asistencia!$E$2:$E$3001,"&lt;="&amp;IF(F129="",Panel!$C$4,MIN(F129,Panel!$C$4))))</f>
        <v/>
      </c>
      <c r="R129" s="16" t="str">
        <f aca="false">IF(A129="","",COUNTIFS(Asistencia!$B$2:$B$3001,A129,Asistencia!$D$2:$D$3001,B129,Asistencia!$C$2:$C$3001,"Justificada",Asistencia!$E$2:$E$3001,"&gt;="&amp;C129,Asistencia!$E$2:$E$3001,"&lt;="&amp;IF(F129="",Panel!$C$4,MIN(F129,Panel!$C$4))))</f>
        <v/>
      </c>
      <c r="S129" s="16" t="str">
        <f aca="false">IF(A129="","",COUNTIFS(Asistencia!$B$2:$B$3001,A129,Asistencia!$D$2:$D$3001,B129,Asistencia!$E$2:$E$3001,"&gt;="&amp;C129,Asistencia!$E$2:$E$3001,"&lt;="&amp;IF(F129="",Panel!$C$4,MIN(F129,Panel!$C$4))))</f>
        <v/>
      </c>
      <c r="T129" s="33" t="str">
        <f aca="false">IF(OR(A129="",P129=0),"",Q129/P129)</f>
        <v/>
      </c>
      <c r="U129" s="16" t="str">
        <f aca="false">IF(A129="","",IF(L129="Estudiante no registrado","Estudiante sin ficha",IF(M129="Grupo no existe","Grupo mal escrito",IF(AND(E129="Baja",F129=""),"Baja sin fecha",IF(AND(E129&lt;&gt;"Preinscrita",S129&lt;P129),IF(P129-S129=1,"Falta 1 registro de asistencia","Faltan "&amp;(P129-S129)&amp;" registros de asistencia"),IF(AND(E129="Activa",T129&lt;&gt;"",T129&lt;Panel!$C$5),"Asistencia por debajo del umbral",IF(AND(E129&lt;&gt;"Baja",N129&gt;0),"Documentación pendiente","")))))))</f>
        <v/>
      </c>
      <c r="V129" s="36" t="str">
        <f aca="false">IF(A129="","",A129&amp;"|"&amp;COUNTIF($A$2:A129,A129))</f>
        <v/>
      </c>
      <c r="W129" s="36" t="str">
        <f aca="false">IF(AND(A129&lt;&gt;"",E129&lt;&gt;"Baja",N129&gt;0),ROW(),"")</f>
        <v/>
      </c>
      <c r="X129" s="36" t="str">
        <f aca="false">IF(AND(A129&lt;&gt;"",E129="Activa",T129&lt;&gt;"",T129&lt;Panel!$C$5),ROW(),"")</f>
        <v/>
      </c>
      <c r="Y129" s="36" t="str">
        <f aca="false">IF(AND(A129&lt;&gt;"",E129="Preinscrita"),ROW(),"")</f>
        <v/>
      </c>
    </row>
    <row r="130" customFormat="false" ht="15" hidden="false" customHeight="false" outlineLevel="0" collapsed="false">
      <c r="A130" s="16"/>
      <c r="B130" s="16"/>
      <c r="C130" s="32"/>
      <c r="D130" s="16"/>
      <c r="E130" s="16"/>
      <c r="F130" s="32"/>
      <c r="G130" s="16"/>
      <c r="H130" s="16"/>
      <c r="I130" s="16"/>
      <c r="J130" s="16"/>
      <c r="K130" s="16"/>
      <c r="L130" s="16" t="str">
        <f aca="false">IF(A130="","",IFERROR(INDEX(Alumnos!$B$2:$B$201,MATCH(A130,Alumnos!$A$2:$A$201,0)),"Estudiante no registrado"))</f>
        <v/>
      </c>
      <c r="M130" s="16" t="str">
        <f aca="false">IF(A130="","",IFERROR(INDEX(Grupos!$B$2:$B$50,MATCH(B130,Grupos!$A$2:$A$50,0)),"Grupo no existe"))</f>
        <v/>
      </c>
      <c r="N130" s="16" t="str">
        <f aca="false">IF(A130="","",COUNTIF(G130:K130,"No"))</f>
        <v/>
      </c>
      <c r="O130" s="16" t="str">
        <f aca="false">IF(A130="","",_xlfn.TEXTJOIN(", ",TRUE(),IF(G130="No","copia del documento",""),IF(H130="No","pago de inscripción y seguro",""),IF(I130="No","contrato",""),IF(J130="No","certificado de estudios",""),IF(K130="No","acuerdo de financiación","")))</f>
        <v/>
      </c>
      <c r="P130" s="16" t="n">
        <f aca="false">IF(OR(A130="",E130="Preinscrita"),0,COUNTIFS(Sesiones!$B$2:$B$401,B130,Sesiones!$C$2:$C$401,"&gt;="&amp;C130,Sesiones!$C$2:$C$401,"&lt;="&amp;IF(F130="",Panel!$C$4,MIN(F130,Panel!$C$4))))</f>
        <v>0</v>
      </c>
      <c r="Q130" s="16" t="str">
        <f aca="false">IF(A130="","",COUNTIFS(Asistencia!$B$2:$B$3001,A130,Asistencia!$D$2:$D$3001,B130,Asistencia!$C$2:$C$3001,"Sí",Asistencia!$E$2:$E$3001,"&gt;="&amp;C130,Asistencia!$E$2:$E$3001,"&lt;="&amp;IF(F130="",Panel!$C$4,MIN(F130,Panel!$C$4))))</f>
        <v/>
      </c>
      <c r="R130" s="16" t="str">
        <f aca="false">IF(A130="","",COUNTIFS(Asistencia!$B$2:$B$3001,A130,Asistencia!$D$2:$D$3001,B130,Asistencia!$C$2:$C$3001,"Justificada",Asistencia!$E$2:$E$3001,"&gt;="&amp;C130,Asistencia!$E$2:$E$3001,"&lt;="&amp;IF(F130="",Panel!$C$4,MIN(F130,Panel!$C$4))))</f>
        <v/>
      </c>
      <c r="S130" s="16" t="str">
        <f aca="false">IF(A130="","",COUNTIFS(Asistencia!$B$2:$B$3001,A130,Asistencia!$D$2:$D$3001,B130,Asistencia!$E$2:$E$3001,"&gt;="&amp;C130,Asistencia!$E$2:$E$3001,"&lt;="&amp;IF(F130="",Panel!$C$4,MIN(F130,Panel!$C$4))))</f>
        <v/>
      </c>
      <c r="T130" s="33" t="str">
        <f aca="false">IF(OR(A130="",P130=0),"",Q130/P130)</f>
        <v/>
      </c>
      <c r="U130" s="16" t="str">
        <f aca="false">IF(A130="","",IF(L130="Estudiante no registrado","Estudiante sin ficha",IF(M130="Grupo no existe","Grupo mal escrito",IF(AND(E130="Baja",F130=""),"Baja sin fecha",IF(AND(E130&lt;&gt;"Preinscrita",S130&lt;P130),IF(P130-S130=1,"Falta 1 registro de asistencia","Faltan "&amp;(P130-S130)&amp;" registros de asistencia"),IF(AND(E130="Activa",T130&lt;&gt;"",T130&lt;Panel!$C$5),"Asistencia por debajo del umbral",IF(AND(E130&lt;&gt;"Baja",N130&gt;0),"Documentación pendiente","")))))))</f>
        <v/>
      </c>
      <c r="V130" s="36" t="str">
        <f aca="false">IF(A130="","",A130&amp;"|"&amp;COUNTIF($A$2:A130,A130))</f>
        <v/>
      </c>
      <c r="W130" s="36" t="str">
        <f aca="false">IF(AND(A130&lt;&gt;"",E130&lt;&gt;"Baja",N130&gt;0),ROW(),"")</f>
        <v/>
      </c>
      <c r="X130" s="36" t="str">
        <f aca="false">IF(AND(A130&lt;&gt;"",E130="Activa",T130&lt;&gt;"",T130&lt;Panel!$C$5),ROW(),"")</f>
        <v/>
      </c>
      <c r="Y130" s="36" t="str">
        <f aca="false">IF(AND(A130&lt;&gt;"",E130="Preinscrita"),ROW(),"")</f>
        <v/>
      </c>
    </row>
    <row r="131" customFormat="false" ht="15" hidden="false" customHeight="false" outlineLevel="0" collapsed="false">
      <c r="A131" s="16"/>
      <c r="B131" s="16"/>
      <c r="C131" s="32"/>
      <c r="D131" s="16"/>
      <c r="E131" s="16"/>
      <c r="F131" s="32"/>
      <c r="G131" s="16"/>
      <c r="H131" s="16"/>
      <c r="I131" s="16"/>
      <c r="J131" s="16"/>
      <c r="K131" s="16"/>
      <c r="L131" s="16" t="str">
        <f aca="false">IF(A131="","",IFERROR(INDEX(Alumnos!$B$2:$B$201,MATCH(A131,Alumnos!$A$2:$A$201,0)),"Estudiante no registrado"))</f>
        <v/>
      </c>
      <c r="M131" s="16" t="str">
        <f aca="false">IF(A131="","",IFERROR(INDEX(Grupos!$B$2:$B$50,MATCH(B131,Grupos!$A$2:$A$50,0)),"Grupo no existe"))</f>
        <v/>
      </c>
      <c r="N131" s="16" t="str">
        <f aca="false">IF(A131="","",COUNTIF(G131:K131,"No"))</f>
        <v/>
      </c>
      <c r="O131" s="16" t="str">
        <f aca="false">IF(A131="","",_xlfn.TEXTJOIN(", ",TRUE(),IF(G131="No","copia del documento",""),IF(H131="No","pago de inscripción y seguro",""),IF(I131="No","contrato",""),IF(J131="No","certificado de estudios",""),IF(K131="No","acuerdo de financiación","")))</f>
        <v/>
      </c>
      <c r="P131" s="16" t="n">
        <f aca="false">IF(OR(A131="",E131="Preinscrita"),0,COUNTIFS(Sesiones!$B$2:$B$401,B131,Sesiones!$C$2:$C$401,"&gt;="&amp;C131,Sesiones!$C$2:$C$401,"&lt;="&amp;IF(F131="",Panel!$C$4,MIN(F131,Panel!$C$4))))</f>
        <v>0</v>
      </c>
      <c r="Q131" s="16" t="str">
        <f aca="false">IF(A131="","",COUNTIFS(Asistencia!$B$2:$B$3001,A131,Asistencia!$D$2:$D$3001,B131,Asistencia!$C$2:$C$3001,"Sí",Asistencia!$E$2:$E$3001,"&gt;="&amp;C131,Asistencia!$E$2:$E$3001,"&lt;="&amp;IF(F131="",Panel!$C$4,MIN(F131,Panel!$C$4))))</f>
        <v/>
      </c>
      <c r="R131" s="16" t="str">
        <f aca="false">IF(A131="","",COUNTIFS(Asistencia!$B$2:$B$3001,A131,Asistencia!$D$2:$D$3001,B131,Asistencia!$C$2:$C$3001,"Justificada",Asistencia!$E$2:$E$3001,"&gt;="&amp;C131,Asistencia!$E$2:$E$3001,"&lt;="&amp;IF(F131="",Panel!$C$4,MIN(F131,Panel!$C$4))))</f>
        <v/>
      </c>
      <c r="S131" s="16" t="str">
        <f aca="false">IF(A131="","",COUNTIFS(Asistencia!$B$2:$B$3001,A131,Asistencia!$D$2:$D$3001,B131,Asistencia!$E$2:$E$3001,"&gt;="&amp;C131,Asistencia!$E$2:$E$3001,"&lt;="&amp;IF(F131="",Panel!$C$4,MIN(F131,Panel!$C$4))))</f>
        <v/>
      </c>
      <c r="T131" s="33" t="str">
        <f aca="false">IF(OR(A131="",P131=0),"",Q131/P131)</f>
        <v/>
      </c>
      <c r="U131" s="16" t="str">
        <f aca="false">IF(A131="","",IF(L131="Estudiante no registrado","Estudiante sin ficha",IF(M131="Grupo no existe","Grupo mal escrito",IF(AND(E131="Baja",F131=""),"Baja sin fecha",IF(AND(E131&lt;&gt;"Preinscrita",S131&lt;P131),IF(P131-S131=1,"Falta 1 registro de asistencia","Faltan "&amp;(P131-S131)&amp;" registros de asistencia"),IF(AND(E131="Activa",T131&lt;&gt;"",T131&lt;Panel!$C$5),"Asistencia por debajo del umbral",IF(AND(E131&lt;&gt;"Baja",N131&gt;0),"Documentación pendiente","")))))))</f>
        <v/>
      </c>
      <c r="V131" s="36" t="str">
        <f aca="false">IF(A131="","",A131&amp;"|"&amp;COUNTIF($A$2:A131,A131))</f>
        <v/>
      </c>
      <c r="W131" s="36" t="str">
        <f aca="false">IF(AND(A131&lt;&gt;"",E131&lt;&gt;"Baja",N131&gt;0),ROW(),"")</f>
        <v/>
      </c>
      <c r="X131" s="36" t="str">
        <f aca="false">IF(AND(A131&lt;&gt;"",E131="Activa",T131&lt;&gt;"",T131&lt;Panel!$C$5),ROW(),"")</f>
        <v/>
      </c>
      <c r="Y131" s="36" t="str">
        <f aca="false">IF(AND(A131&lt;&gt;"",E131="Preinscrita"),ROW(),"")</f>
        <v/>
      </c>
    </row>
    <row r="132" customFormat="false" ht="15" hidden="false" customHeight="false" outlineLevel="0" collapsed="false">
      <c r="A132" s="16"/>
      <c r="B132" s="16"/>
      <c r="C132" s="32"/>
      <c r="D132" s="16"/>
      <c r="E132" s="16"/>
      <c r="F132" s="32"/>
      <c r="G132" s="16"/>
      <c r="H132" s="16"/>
      <c r="I132" s="16"/>
      <c r="J132" s="16"/>
      <c r="K132" s="16"/>
      <c r="L132" s="16" t="str">
        <f aca="false">IF(A132="","",IFERROR(INDEX(Alumnos!$B$2:$B$201,MATCH(A132,Alumnos!$A$2:$A$201,0)),"Estudiante no registrado"))</f>
        <v/>
      </c>
      <c r="M132" s="16" t="str">
        <f aca="false">IF(A132="","",IFERROR(INDEX(Grupos!$B$2:$B$50,MATCH(B132,Grupos!$A$2:$A$50,0)),"Grupo no existe"))</f>
        <v/>
      </c>
      <c r="N132" s="16" t="str">
        <f aca="false">IF(A132="","",COUNTIF(G132:K132,"No"))</f>
        <v/>
      </c>
      <c r="O132" s="16" t="str">
        <f aca="false">IF(A132="","",_xlfn.TEXTJOIN(", ",TRUE(),IF(G132="No","copia del documento",""),IF(H132="No","pago de inscripción y seguro",""),IF(I132="No","contrato",""),IF(J132="No","certificado de estudios",""),IF(K132="No","acuerdo de financiación","")))</f>
        <v/>
      </c>
      <c r="P132" s="16" t="n">
        <f aca="false">IF(OR(A132="",E132="Preinscrita"),0,COUNTIFS(Sesiones!$B$2:$B$401,B132,Sesiones!$C$2:$C$401,"&gt;="&amp;C132,Sesiones!$C$2:$C$401,"&lt;="&amp;IF(F132="",Panel!$C$4,MIN(F132,Panel!$C$4))))</f>
        <v>0</v>
      </c>
      <c r="Q132" s="16" t="str">
        <f aca="false">IF(A132="","",COUNTIFS(Asistencia!$B$2:$B$3001,A132,Asistencia!$D$2:$D$3001,B132,Asistencia!$C$2:$C$3001,"Sí",Asistencia!$E$2:$E$3001,"&gt;="&amp;C132,Asistencia!$E$2:$E$3001,"&lt;="&amp;IF(F132="",Panel!$C$4,MIN(F132,Panel!$C$4))))</f>
        <v/>
      </c>
      <c r="R132" s="16" t="str">
        <f aca="false">IF(A132="","",COUNTIFS(Asistencia!$B$2:$B$3001,A132,Asistencia!$D$2:$D$3001,B132,Asistencia!$C$2:$C$3001,"Justificada",Asistencia!$E$2:$E$3001,"&gt;="&amp;C132,Asistencia!$E$2:$E$3001,"&lt;="&amp;IF(F132="",Panel!$C$4,MIN(F132,Panel!$C$4))))</f>
        <v/>
      </c>
      <c r="S132" s="16" t="str">
        <f aca="false">IF(A132="","",COUNTIFS(Asistencia!$B$2:$B$3001,A132,Asistencia!$D$2:$D$3001,B132,Asistencia!$E$2:$E$3001,"&gt;="&amp;C132,Asistencia!$E$2:$E$3001,"&lt;="&amp;IF(F132="",Panel!$C$4,MIN(F132,Panel!$C$4))))</f>
        <v/>
      </c>
      <c r="T132" s="33" t="str">
        <f aca="false">IF(OR(A132="",P132=0),"",Q132/P132)</f>
        <v/>
      </c>
      <c r="U132" s="16" t="str">
        <f aca="false">IF(A132="","",IF(L132="Estudiante no registrado","Estudiante sin ficha",IF(M132="Grupo no existe","Grupo mal escrito",IF(AND(E132="Baja",F132=""),"Baja sin fecha",IF(AND(E132&lt;&gt;"Preinscrita",S132&lt;P132),IF(P132-S132=1,"Falta 1 registro de asistencia","Faltan "&amp;(P132-S132)&amp;" registros de asistencia"),IF(AND(E132="Activa",T132&lt;&gt;"",T132&lt;Panel!$C$5),"Asistencia por debajo del umbral",IF(AND(E132&lt;&gt;"Baja",N132&gt;0),"Documentación pendiente","")))))))</f>
        <v/>
      </c>
      <c r="V132" s="36" t="str">
        <f aca="false">IF(A132="","",A132&amp;"|"&amp;COUNTIF($A$2:A132,A132))</f>
        <v/>
      </c>
      <c r="W132" s="36" t="str">
        <f aca="false">IF(AND(A132&lt;&gt;"",E132&lt;&gt;"Baja",N132&gt;0),ROW(),"")</f>
        <v/>
      </c>
      <c r="X132" s="36" t="str">
        <f aca="false">IF(AND(A132&lt;&gt;"",E132="Activa",T132&lt;&gt;"",T132&lt;Panel!$C$5),ROW(),"")</f>
        <v/>
      </c>
      <c r="Y132" s="36" t="str">
        <f aca="false">IF(AND(A132&lt;&gt;"",E132="Preinscrita"),ROW(),"")</f>
        <v/>
      </c>
    </row>
    <row r="133" customFormat="false" ht="15" hidden="false" customHeight="false" outlineLevel="0" collapsed="false">
      <c r="A133" s="16"/>
      <c r="B133" s="16"/>
      <c r="C133" s="32"/>
      <c r="D133" s="16"/>
      <c r="E133" s="16"/>
      <c r="F133" s="32"/>
      <c r="G133" s="16"/>
      <c r="H133" s="16"/>
      <c r="I133" s="16"/>
      <c r="J133" s="16"/>
      <c r="K133" s="16"/>
      <c r="L133" s="16" t="str">
        <f aca="false">IF(A133="","",IFERROR(INDEX(Alumnos!$B$2:$B$201,MATCH(A133,Alumnos!$A$2:$A$201,0)),"Estudiante no registrado"))</f>
        <v/>
      </c>
      <c r="M133" s="16" t="str">
        <f aca="false">IF(A133="","",IFERROR(INDEX(Grupos!$B$2:$B$50,MATCH(B133,Grupos!$A$2:$A$50,0)),"Grupo no existe"))</f>
        <v/>
      </c>
      <c r="N133" s="16" t="str">
        <f aca="false">IF(A133="","",COUNTIF(G133:K133,"No"))</f>
        <v/>
      </c>
      <c r="O133" s="16" t="str">
        <f aca="false">IF(A133="","",_xlfn.TEXTJOIN(", ",TRUE(),IF(G133="No","copia del documento",""),IF(H133="No","pago de inscripción y seguro",""),IF(I133="No","contrato",""),IF(J133="No","certificado de estudios",""),IF(K133="No","acuerdo de financiación","")))</f>
        <v/>
      </c>
      <c r="P133" s="16" t="n">
        <f aca="false">IF(OR(A133="",E133="Preinscrita"),0,COUNTIFS(Sesiones!$B$2:$B$401,B133,Sesiones!$C$2:$C$401,"&gt;="&amp;C133,Sesiones!$C$2:$C$401,"&lt;="&amp;IF(F133="",Panel!$C$4,MIN(F133,Panel!$C$4))))</f>
        <v>0</v>
      </c>
      <c r="Q133" s="16" t="str">
        <f aca="false">IF(A133="","",COUNTIFS(Asistencia!$B$2:$B$3001,A133,Asistencia!$D$2:$D$3001,B133,Asistencia!$C$2:$C$3001,"Sí",Asistencia!$E$2:$E$3001,"&gt;="&amp;C133,Asistencia!$E$2:$E$3001,"&lt;="&amp;IF(F133="",Panel!$C$4,MIN(F133,Panel!$C$4))))</f>
        <v/>
      </c>
      <c r="R133" s="16" t="str">
        <f aca="false">IF(A133="","",COUNTIFS(Asistencia!$B$2:$B$3001,A133,Asistencia!$D$2:$D$3001,B133,Asistencia!$C$2:$C$3001,"Justificada",Asistencia!$E$2:$E$3001,"&gt;="&amp;C133,Asistencia!$E$2:$E$3001,"&lt;="&amp;IF(F133="",Panel!$C$4,MIN(F133,Panel!$C$4))))</f>
        <v/>
      </c>
      <c r="S133" s="16" t="str">
        <f aca="false">IF(A133="","",COUNTIFS(Asistencia!$B$2:$B$3001,A133,Asistencia!$D$2:$D$3001,B133,Asistencia!$E$2:$E$3001,"&gt;="&amp;C133,Asistencia!$E$2:$E$3001,"&lt;="&amp;IF(F133="",Panel!$C$4,MIN(F133,Panel!$C$4))))</f>
        <v/>
      </c>
      <c r="T133" s="33" t="str">
        <f aca="false">IF(OR(A133="",P133=0),"",Q133/P133)</f>
        <v/>
      </c>
      <c r="U133" s="16" t="str">
        <f aca="false">IF(A133="","",IF(L133="Estudiante no registrado","Estudiante sin ficha",IF(M133="Grupo no existe","Grupo mal escrito",IF(AND(E133="Baja",F133=""),"Baja sin fecha",IF(AND(E133&lt;&gt;"Preinscrita",S133&lt;P133),IF(P133-S133=1,"Falta 1 registro de asistencia","Faltan "&amp;(P133-S133)&amp;" registros de asistencia"),IF(AND(E133="Activa",T133&lt;&gt;"",T133&lt;Panel!$C$5),"Asistencia por debajo del umbral",IF(AND(E133&lt;&gt;"Baja",N133&gt;0),"Documentación pendiente","")))))))</f>
        <v/>
      </c>
      <c r="V133" s="36" t="str">
        <f aca="false">IF(A133="","",A133&amp;"|"&amp;COUNTIF($A$2:A133,A133))</f>
        <v/>
      </c>
      <c r="W133" s="36" t="str">
        <f aca="false">IF(AND(A133&lt;&gt;"",E133&lt;&gt;"Baja",N133&gt;0),ROW(),"")</f>
        <v/>
      </c>
      <c r="X133" s="36" t="str">
        <f aca="false">IF(AND(A133&lt;&gt;"",E133="Activa",T133&lt;&gt;"",T133&lt;Panel!$C$5),ROW(),"")</f>
        <v/>
      </c>
      <c r="Y133" s="36" t="str">
        <f aca="false">IF(AND(A133&lt;&gt;"",E133="Preinscrita"),ROW(),"")</f>
        <v/>
      </c>
    </row>
    <row r="134" customFormat="false" ht="15" hidden="false" customHeight="false" outlineLevel="0" collapsed="false">
      <c r="A134" s="16"/>
      <c r="B134" s="16"/>
      <c r="C134" s="32"/>
      <c r="D134" s="16"/>
      <c r="E134" s="16"/>
      <c r="F134" s="32"/>
      <c r="G134" s="16"/>
      <c r="H134" s="16"/>
      <c r="I134" s="16"/>
      <c r="J134" s="16"/>
      <c r="K134" s="16"/>
      <c r="L134" s="16" t="str">
        <f aca="false">IF(A134="","",IFERROR(INDEX(Alumnos!$B$2:$B$201,MATCH(A134,Alumnos!$A$2:$A$201,0)),"Estudiante no registrado"))</f>
        <v/>
      </c>
      <c r="M134" s="16" t="str">
        <f aca="false">IF(A134="","",IFERROR(INDEX(Grupos!$B$2:$B$50,MATCH(B134,Grupos!$A$2:$A$50,0)),"Grupo no existe"))</f>
        <v/>
      </c>
      <c r="N134" s="16" t="str">
        <f aca="false">IF(A134="","",COUNTIF(G134:K134,"No"))</f>
        <v/>
      </c>
      <c r="O134" s="16" t="str">
        <f aca="false">IF(A134="","",_xlfn.TEXTJOIN(", ",TRUE(),IF(G134="No","copia del documento",""),IF(H134="No","pago de inscripción y seguro",""),IF(I134="No","contrato",""),IF(J134="No","certificado de estudios",""),IF(K134="No","acuerdo de financiación","")))</f>
        <v/>
      </c>
      <c r="P134" s="16" t="n">
        <f aca="false">IF(OR(A134="",E134="Preinscrita"),0,COUNTIFS(Sesiones!$B$2:$B$401,B134,Sesiones!$C$2:$C$401,"&gt;="&amp;C134,Sesiones!$C$2:$C$401,"&lt;="&amp;IF(F134="",Panel!$C$4,MIN(F134,Panel!$C$4))))</f>
        <v>0</v>
      </c>
      <c r="Q134" s="16" t="str">
        <f aca="false">IF(A134="","",COUNTIFS(Asistencia!$B$2:$B$3001,A134,Asistencia!$D$2:$D$3001,B134,Asistencia!$C$2:$C$3001,"Sí",Asistencia!$E$2:$E$3001,"&gt;="&amp;C134,Asistencia!$E$2:$E$3001,"&lt;="&amp;IF(F134="",Panel!$C$4,MIN(F134,Panel!$C$4))))</f>
        <v/>
      </c>
      <c r="R134" s="16" t="str">
        <f aca="false">IF(A134="","",COUNTIFS(Asistencia!$B$2:$B$3001,A134,Asistencia!$D$2:$D$3001,B134,Asistencia!$C$2:$C$3001,"Justificada",Asistencia!$E$2:$E$3001,"&gt;="&amp;C134,Asistencia!$E$2:$E$3001,"&lt;="&amp;IF(F134="",Panel!$C$4,MIN(F134,Panel!$C$4))))</f>
        <v/>
      </c>
      <c r="S134" s="16" t="str">
        <f aca="false">IF(A134="","",COUNTIFS(Asistencia!$B$2:$B$3001,A134,Asistencia!$D$2:$D$3001,B134,Asistencia!$E$2:$E$3001,"&gt;="&amp;C134,Asistencia!$E$2:$E$3001,"&lt;="&amp;IF(F134="",Panel!$C$4,MIN(F134,Panel!$C$4))))</f>
        <v/>
      </c>
      <c r="T134" s="33" t="str">
        <f aca="false">IF(OR(A134="",P134=0),"",Q134/P134)</f>
        <v/>
      </c>
      <c r="U134" s="16" t="str">
        <f aca="false">IF(A134="","",IF(L134="Estudiante no registrado","Estudiante sin ficha",IF(M134="Grupo no existe","Grupo mal escrito",IF(AND(E134="Baja",F134=""),"Baja sin fecha",IF(AND(E134&lt;&gt;"Preinscrita",S134&lt;P134),IF(P134-S134=1,"Falta 1 registro de asistencia","Faltan "&amp;(P134-S134)&amp;" registros de asistencia"),IF(AND(E134="Activa",T134&lt;&gt;"",T134&lt;Panel!$C$5),"Asistencia por debajo del umbral",IF(AND(E134&lt;&gt;"Baja",N134&gt;0),"Documentación pendiente","")))))))</f>
        <v/>
      </c>
      <c r="V134" s="36" t="str">
        <f aca="false">IF(A134="","",A134&amp;"|"&amp;COUNTIF($A$2:A134,A134))</f>
        <v/>
      </c>
      <c r="W134" s="36" t="str">
        <f aca="false">IF(AND(A134&lt;&gt;"",E134&lt;&gt;"Baja",N134&gt;0),ROW(),"")</f>
        <v/>
      </c>
      <c r="X134" s="36" t="str">
        <f aca="false">IF(AND(A134&lt;&gt;"",E134="Activa",T134&lt;&gt;"",T134&lt;Panel!$C$5),ROW(),"")</f>
        <v/>
      </c>
      <c r="Y134" s="36" t="str">
        <f aca="false">IF(AND(A134&lt;&gt;"",E134="Preinscrita"),ROW(),"")</f>
        <v/>
      </c>
    </row>
    <row r="135" customFormat="false" ht="15" hidden="false" customHeight="false" outlineLevel="0" collapsed="false">
      <c r="A135" s="16"/>
      <c r="B135" s="16"/>
      <c r="C135" s="32"/>
      <c r="D135" s="16"/>
      <c r="E135" s="16"/>
      <c r="F135" s="32"/>
      <c r="G135" s="16"/>
      <c r="H135" s="16"/>
      <c r="I135" s="16"/>
      <c r="J135" s="16"/>
      <c r="K135" s="16"/>
      <c r="L135" s="16" t="str">
        <f aca="false">IF(A135="","",IFERROR(INDEX(Alumnos!$B$2:$B$201,MATCH(A135,Alumnos!$A$2:$A$201,0)),"Estudiante no registrado"))</f>
        <v/>
      </c>
      <c r="M135" s="16" t="str">
        <f aca="false">IF(A135="","",IFERROR(INDEX(Grupos!$B$2:$B$50,MATCH(B135,Grupos!$A$2:$A$50,0)),"Grupo no existe"))</f>
        <v/>
      </c>
      <c r="N135" s="16" t="str">
        <f aca="false">IF(A135="","",COUNTIF(G135:K135,"No"))</f>
        <v/>
      </c>
      <c r="O135" s="16" t="str">
        <f aca="false">IF(A135="","",_xlfn.TEXTJOIN(", ",TRUE(),IF(G135="No","copia del documento",""),IF(H135="No","pago de inscripción y seguro",""),IF(I135="No","contrato",""),IF(J135="No","certificado de estudios",""),IF(K135="No","acuerdo de financiación","")))</f>
        <v/>
      </c>
      <c r="P135" s="16" t="n">
        <f aca="false">IF(OR(A135="",E135="Preinscrita"),0,COUNTIFS(Sesiones!$B$2:$B$401,B135,Sesiones!$C$2:$C$401,"&gt;="&amp;C135,Sesiones!$C$2:$C$401,"&lt;="&amp;IF(F135="",Panel!$C$4,MIN(F135,Panel!$C$4))))</f>
        <v>0</v>
      </c>
      <c r="Q135" s="16" t="str">
        <f aca="false">IF(A135="","",COUNTIFS(Asistencia!$B$2:$B$3001,A135,Asistencia!$D$2:$D$3001,B135,Asistencia!$C$2:$C$3001,"Sí",Asistencia!$E$2:$E$3001,"&gt;="&amp;C135,Asistencia!$E$2:$E$3001,"&lt;="&amp;IF(F135="",Panel!$C$4,MIN(F135,Panel!$C$4))))</f>
        <v/>
      </c>
      <c r="R135" s="16" t="str">
        <f aca="false">IF(A135="","",COUNTIFS(Asistencia!$B$2:$B$3001,A135,Asistencia!$D$2:$D$3001,B135,Asistencia!$C$2:$C$3001,"Justificada",Asistencia!$E$2:$E$3001,"&gt;="&amp;C135,Asistencia!$E$2:$E$3001,"&lt;="&amp;IF(F135="",Panel!$C$4,MIN(F135,Panel!$C$4))))</f>
        <v/>
      </c>
      <c r="S135" s="16" t="str">
        <f aca="false">IF(A135="","",COUNTIFS(Asistencia!$B$2:$B$3001,A135,Asistencia!$D$2:$D$3001,B135,Asistencia!$E$2:$E$3001,"&gt;="&amp;C135,Asistencia!$E$2:$E$3001,"&lt;="&amp;IF(F135="",Panel!$C$4,MIN(F135,Panel!$C$4))))</f>
        <v/>
      </c>
      <c r="T135" s="33" t="str">
        <f aca="false">IF(OR(A135="",P135=0),"",Q135/P135)</f>
        <v/>
      </c>
      <c r="U135" s="16" t="str">
        <f aca="false">IF(A135="","",IF(L135="Estudiante no registrado","Estudiante sin ficha",IF(M135="Grupo no existe","Grupo mal escrito",IF(AND(E135="Baja",F135=""),"Baja sin fecha",IF(AND(E135&lt;&gt;"Preinscrita",S135&lt;P135),IF(P135-S135=1,"Falta 1 registro de asistencia","Faltan "&amp;(P135-S135)&amp;" registros de asistencia"),IF(AND(E135="Activa",T135&lt;&gt;"",T135&lt;Panel!$C$5),"Asistencia por debajo del umbral",IF(AND(E135&lt;&gt;"Baja",N135&gt;0),"Documentación pendiente","")))))))</f>
        <v/>
      </c>
      <c r="V135" s="36" t="str">
        <f aca="false">IF(A135="","",A135&amp;"|"&amp;COUNTIF($A$2:A135,A135))</f>
        <v/>
      </c>
      <c r="W135" s="36" t="str">
        <f aca="false">IF(AND(A135&lt;&gt;"",E135&lt;&gt;"Baja",N135&gt;0),ROW(),"")</f>
        <v/>
      </c>
      <c r="X135" s="36" t="str">
        <f aca="false">IF(AND(A135&lt;&gt;"",E135="Activa",T135&lt;&gt;"",T135&lt;Panel!$C$5),ROW(),"")</f>
        <v/>
      </c>
      <c r="Y135" s="36" t="str">
        <f aca="false">IF(AND(A135&lt;&gt;"",E135="Preinscrita"),ROW(),"")</f>
        <v/>
      </c>
    </row>
    <row r="136" customFormat="false" ht="15" hidden="false" customHeight="false" outlineLevel="0" collapsed="false">
      <c r="A136" s="16"/>
      <c r="B136" s="16"/>
      <c r="C136" s="32"/>
      <c r="D136" s="16"/>
      <c r="E136" s="16"/>
      <c r="F136" s="32"/>
      <c r="G136" s="16"/>
      <c r="H136" s="16"/>
      <c r="I136" s="16"/>
      <c r="J136" s="16"/>
      <c r="K136" s="16"/>
      <c r="L136" s="16" t="str">
        <f aca="false">IF(A136="","",IFERROR(INDEX(Alumnos!$B$2:$B$201,MATCH(A136,Alumnos!$A$2:$A$201,0)),"Estudiante no registrado"))</f>
        <v/>
      </c>
      <c r="M136" s="16" t="str">
        <f aca="false">IF(A136="","",IFERROR(INDEX(Grupos!$B$2:$B$50,MATCH(B136,Grupos!$A$2:$A$50,0)),"Grupo no existe"))</f>
        <v/>
      </c>
      <c r="N136" s="16" t="str">
        <f aca="false">IF(A136="","",COUNTIF(G136:K136,"No"))</f>
        <v/>
      </c>
      <c r="O136" s="16" t="str">
        <f aca="false">IF(A136="","",_xlfn.TEXTJOIN(", ",TRUE(),IF(G136="No","copia del documento",""),IF(H136="No","pago de inscripción y seguro",""),IF(I136="No","contrato",""),IF(J136="No","certificado de estudios",""),IF(K136="No","acuerdo de financiación","")))</f>
        <v/>
      </c>
      <c r="P136" s="16" t="n">
        <f aca="false">IF(OR(A136="",E136="Preinscrita"),0,COUNTIFS(Sesiones!$B$2:$B$401,B136,Sesiones!$C$2:$C$401,"&gt;="&amp;C136,Sesiones!$C$2:$C$401,"&lt;="&amp;IF(F136="",Panel!$C$4,MIN(F136,Panel!$C$4))))</f>
        <v>0</v>
      </c>
      <c r="Q136" s="16" t="str">
        <f aca="false">IF(A136="","",COUNTIFS(Asistencia!$B$2:$B$3001,A136,Asistencia!$D$2:$D$3001,B136,Asistencia!$C$2:$C$3001,"Sí",Asistencia!$E$2:$E$3001,"&gt;="&amp;C136,Asistencia!$E$2:$E$3001,"&lt;="&amp;IF(F136="",Panel!$C$4,MIN(F136,Panel!$C$4))))</f>
        <v/>
      </c>
      <c r="R136" s="16" t="str">
        <f aca="false">IF(A136="","",COUNTIFS(Asistencia!$B$2:$B$3001,A136,Asistencia!$D$2:$D$3001,B136,Asistencia!$C$2:$C$3001,"Justificada",Asistencia!$E$2:$E$3001,"&gt;="&amp;C136,Asistencia!$E$2:$E$3001,"&lt;="&amp;IF(F136="",Panel!$C$4,MIN(F136,Panel!$C$4))))</f>
        <v/>
      </c>
      <c r="S136" s="16" t="str">
        <f aca="false">IF(A136="","",COUNTIFS(Asistencia!$B$2:$B$3001,A136,Asistencia!$D$2:$D$3001,B136,Asistencia!$E$2:$E$3001,"&gt;="&amp;C136,Asistencia!$E$2:$E$3001,"&lt;="&amp;IF(F136="",Panel!$C$4,MIN(F136,Panel!$C$4))))</f>
        <v/>
      </c>
      <c r="T136" s="33" t="str">
        <f aca="false">IF(OR(A136="",P136=0),"",Q136/P136)</f>
        <v/>
      </c>
      <c r="U136" s="16" t="str">
        <f aca="false">IF(A136="","",IF(L136="Estudiante no registrado","Estudiante sin ficha",IF(M136="Grupo no existe","Grupo mal escrito",IF(AND(E136="Baja",F136=""),"Baja sin fecha",IF(AND(E136&lt;&gt;"Preinscrita",S136&lt;P136),IF(P136-S136=1,"Falta 1 registro de asistencia","Faltan "&amp;(P136-S136)&amp;" registros de asistencia"),IF(AND(E136="Activa",T136&lt;&gt;"",T136&lt;Panel!$C$5),"Asistencia por debajo del umbral",IF(AND(E136&lt;&gt;"Baja",N136&gt;0),"Documentación pendiente","")))))))</f>
        <v/>
      </c>
      <c r="V136" s="36" t="str">
        <f aca="false">IF(A136="","",A136&amp;"|"&amp;COUNTIF($A$2:A136,A136))</f>
        <v/>
      </c>
      <c r="W136" s="36" t="str">
        <f aca="false">IF(AND(A136&lt;&gt;"",E136&lt;&gt;"Baja",N136&gt;0),ROW(),"")</f>
        <v/>
      </c>
      <c r="X136" s="36" t="str">
        <f aca="false">IF(AND(A136&lt;&gt;"",E136="Activa",T136&lt;&gt;"",T136&lt;Panel!$C$5),ROW(),"")</f>
        <v/>
      </c>
      <c r="Y136" s="36" t="str">
        <f aca="false">IF(AND(A136&lt;&gt;"",E136="Preinscrita"),ROW(),"")</f>
        <v/>
      </c>
    </row>
    <row r="137" customFormat="false" ht="15" hidden="false" customHeight="false" outlineLevel="0" collapsed="false">
      <c r="A137" s="16"/>
      <c r="B137" s="16"/>
      <c r="C137" s="32"/>
      <c r="D137" s="16"/>
      <c r="E137" s="16"/>
      <c r="F137" s="32"/>
      <c r="G137" s="16"/>
      <c r="H137" s="16"/>
      <c r="I137" s="16"/>
      <c r="J137" s="16"/>
      <c r="K137" s="16"/>
      <c r="L137" s="16" t="str">
        <f aca="false">IF(A137="","",IFERROR(INDEX(Alumnos!$B$2:$B$201,MATCH(A137,Alumnos!$A$2:$A$201,0)),"Estudiante no registrado"))</f>
        <v/>
      </c>
      <c r="M137" s="16" t="str">
        <f aca="false">IF(A137="","",IFERROR(INDEX(Grupos!$B$2:$B$50,MATCH(B137,Grupos!$A$2:$A$50,0)),"Grupo no existe"))</f>
        <v/>
      </c>
      <c r="N137" s="16" t="str">
        <f aca="false">IF(A137="","",COUNTIF(G137:K137,"No"))</f>
        <v/>
      </c>
      <c r="O137" s="16" t="str">
        <f aca="false">IF(A137="","",_xlfn.TEXTJOIN(", ",TRUE(),IF(G137="No","copia del documento",""),IF(H137="No","pago de inscripción y seguro",""),IF(I137="No","contrato",""),IF(J137="No","certificado de estudios",""),IF(K137="No","acuerdo de financiación","")))</f>
        <v/>
      </c>
      <c r="P137" s="16" t="n">
        <f aca="false">IF(OR(A137="",E137="Preinscrita"),0,COUNTIFS(Sesiones!$B$2:$B$401,B137,Sesiones!$C$2:$C$401,"&gt;="&amp;C137,Sesiones!$C$2:$C$401,"&lt;="&amp;IF(F137="",Panel!$C$4,MIN(F137,Panel!$C$4))))</f>
        <v>0</v>
      </c>
      <c r="Q137" s="16" t="str">
        <f aca="false">IF(A137="","",COUNTIFS(Asistencia!$B$2:$B$3001,A137,Asistencia!$D$2:$D$3001,B137,Asistencia!$C$2:$C$3001,"Sí",Asistencia!$E$2:$E$3001,"&gt;="&amp;C137,Asistencia!$E$2:$E$3001,"&lt;="&amp;IF(F137="",Panel!$C$4,MIN(F137,Panel!$C$4))))</f>
        <v/>
      </c>
      <c r="R137" s="16" t="str">
        <f aca="false">IF(A137="","",COUNTIFS(Asistencia!$B$2:$B$3001,A137,Asistencia!$D$2:$D$3001,B137,Asistencia!$C$2:$C$3001,"Justificada",Asistencia!$E$2:$E$3001,"&gt;="&amp;C137,Asistencia!$E$2:$E$3001,"&lt;="&amp;IF(F137="",Panel!$C$4,MIN(F137,Panel!$C$4))))</f>
        <v/>
      </c>
      <c r="S137" s="16" t="str">
        <f aca="false">IF(A137="","",COUNTIFS(Asistencia!$B$2:$B$3001,A137,Asistencia!$D$2:$D$3001,B137,Asistencia!$E$2:$E$3001,"&gt;="&amp;C137,Asistencia!$E$2:$E$3001,"&lt;="&amp;IF(F137="",Panel!$C$4,MIN(F137,Panel!$C$4))))</f>
        <v/>
      </c>
      <c r="T137" s="33" t="str">
        <f aca="false">IF(OR(A137="",P137=0),"",Q137/P137)</f>
        <v/>
      </c>
      <c r="U137" s="16" t="str">
        <f aca="false">IF(A137="","",IF(L137="Estudiante no registrado","Estudiante sin ficha",IF(M137="Grupo no existe","Grupo mal escrito",IF(AND(E137="Baja",F137=""),"Baja sin fecha",IF(AND(E137&lt;&gt;"Preinscrita",S137&lt;P137),IF(P137-S137=1,"Falta 1 registro de asistencia","Faltan "&amp;(P137-S137)&amp;" registros de asistencia"),IF(AND(E137="Activa",T137&lt;&gt;"",T137&lt;Panel!$C$5),"Asistencia por debajo del umbral",IF(AND(E137&lt;&gt;"Baja",N137&gt;0),"Documentación pendiente","")))))))</f>
        <v/>
      </c>
      <c r="V137" s="36" t="str">
        <f aca="false">IF(A137="","",A137&amp;"|"&amp;COUNTIF($A$2:A137,A137))</f>
        <v/>
      </c>
      <c r="W137" s="36" t="str">
        <f aca="false">IF(AND(A137&lt;&gt;"",E137&lt;&gt;"Baja",N137&gt;0),ROW(),"")</f>
        <v/>
      </c>
      <c r="X137" s="36" t="str">
        <f aca="false">IF(AND(A137&lt;&gt;"",E137="Activa",T137&lt;&gt;"",T137&lt;Panel!$C$5),ROW(),"")</f>
        <v/>
      </c>
      <c r="Y137" s="36" t="str">
        <f aca="false">IF(AND(A137&lt;&gt;"",E137="Preinscrita"),ROW(),"")</f>
        <v/>
      </c>
    </row>
    <row r="138" customFormat="false" ht="15" hidden="false" customHeight="false" outlineLevel="0" collapsed="false">
      <c r="A138" s="16"/>
      <c r="B138" s="16"/>
      <c r="C138" s="32"/>
      <c r="D138" s="16"/>
      <c r="E138" s="16"/>
      <c r="F138" s="32"/>
      <c r="G138" s="16"/>
      <c r="H138" s="16"/>
      <c r="I138" s="16"/>
      <c r="J138" s="16"/>
      <c r="K138" s="16"/>
      <c r="L138" s="16" t="str">
        <f aca="false">IF(A138="","",IFERROR(INDEX(Alumnos!$B$2:$B$201,MATCH(A138,Alumnos!$A$2:$A$201,0)),"Estudiante no registrado"))</f>
        <v/>
      </c>
      <c r="M138" s="16" t="str">
        <f aca="false">IF(A138="","",IFERROR(INDEX(Grupos!$B$2:$B$50,MATCH(B138,Grupos!$A$2:$A$50,0)),"Grupo no existe"))</f>
        <v/>
      </c>
      <c r="N138" s="16" t="str">
        <f aca="false">IF(A138="","",COUNTIF(G138:K138,"No"))</f>
        <v/>
      </c>
      <c r="O138" s="16" t="str">
        <f aca="false">IF(A138="","",_xlfn.TEXTJOIN(", ",TRUE(),IF(G138="No","copia del documento",""),IF(H138="No","pago de inscripción y seguro",""),IF(I138="No","contrato",""),IF(J138="No","certificado de estudios",""),IF(K138="No","acuerdo de financiación","")))</f>
        <v/>
      </c>
      <c r="P138" s="16" t="n">
        <f aca="false">IF(OR(A138="",E138="Preinscrita"),0,COUNTIFS(Sesiones!$B$2:$B$401,B138,Sesiones!$C$2:$C$401,"&gt;="&amp;C138,Sesiones!$C$2:$C$401,"&lt;="&amp;IF(F138="",Panel!$C$4,MIN(F138,Panel!$C$4))))</f>
        <v>0</v>
      </c>
      <c r="Q138" s="16" t="str">
        <f aca="false">IF(A138="","",COUNTIFS(Asistencia!$B$2:$B$3001,A138,Asistencia!$D$2:$D$3001,B138,Asistencia!$C$2:$C$3001,"Sí",Asistencia!$E$2:$E$3001,"&gt;="&amp;C138,Asistencia!$E$2:$E$3001,"&lt;="&amp;IF(F138="",Panel!$C$4,MIN(F138,Panel!$C$4))))</f>
        <v/>
      </c>
      <c r="R138" s="16" t="str">
        <f aca="false">IF(A138="","",COUNTIFS(Asistencia!$B$2:$B$3001,A138,Asistencia!$D$2:$D$3001,B138,Asistencia!$C$2:$C$3001,"Justificada",Asistencia!$E$2:$E$3001,"&gt;="&amp;C138,Asistencia!$E$2:$E$3001,"&lt;="&amp;IF(F138="",Panel!$C$4,MIN(F138,Panel!$C$4))))</f>
        <v/>
      </c>
      <c r="S138" s="16" t="str">
        <f aca="false">IF(A138="","",COUNTIFS(Asistencia!$B$2:$B$3001,A138,Asistencia!$D$2:$D$3001,B138,Asistencia!$E$2:$E$3001,"&gt;="&amp;C138,Asistencia!$E$2:$E$3001,"&lt;="&amp;IF(F138="",Panel!$C$4,MIN(F138,Panel!$C$4))))</f>
        <v/>
      </c>
      <c r="T138" s="33" t="str">
        <f aca="false">IF(OR(A138="",P138=0),"",Q138/P138)</f>
        <v/>
      </c>
      <c r="U138" s="16" t="str">
        <f aca="false">IF(A138="","",IF(L138="Estudiante no registrado","Estudiante sin ficha",IF(M138="Grupo no existe","Grupo mal escrito",IF(AND(E138="Baja",F138=""),"Baja sin fecha",IF(AND(E138&lt;&gt;"Preinscrita",S138&lt;P138),IF(P138-S138=1,"Falta 1 registro de asistencia","Faltan "&amp;(P138-S138)&amp;" registros de asistencia"),IF(AND(E138="Activa",T138&lt;&gt;"",T138&lt;Panel!$C$5),"Asistencia por debajo del umbral",IF(AND(E138&lt;&gt;"Baja",N138&gt;0),"Documentación pendiente","")))))))</f>
        <v/>
      </c>
      <c r="V138" s="36" t="str">
        <f aca="false">IF(A138="","",A138&amp;"|"&amp;COUNTIF($A$2:A138,A138))</f>
        <v/>
      </c>
      <c r="W138" s="36" t="str">
        <f aca="false">IF(AND(A138&lt;&gt;"",E138&lt;&gt;"Baja",N138&gt;0),ROW(),"")</f>
        <v/>
      </c>
      <c r="X138" s="36" t="str">
        <f aca="false">IF(AND(A138&lt;&gt;"",E138="Activa",T138&lt;&gt;"",T138&lt;Panel!$C$5),ROW(),"")</f>
        <v/>
      </c>
      <c r="Y138" s="36" t="str">
        <f aca="false">IF(AND(A138&lt;&gt;"",E138="Preinscrita"),ROW(),"")</f>
        <v/>
      </c>
    </row>
    <row r="139" customFormat="false" ht="15" hidden="false" customHeight="false" outlineLevel="0" collapsed="false">
      <c r="A139" s="16"/>
      <c r="B139" s="16"/>
      <c r="C139" s="32"/>
      <c r="D139" s="16"/>
      <c r="E139" s="16"/>
      <c r="F139" s="32"/>
      <c r="G139" s="16"/>
      <c r="H139" s="16"/>
      <c r="I139" s="16"/>
      <c r="J139" s="16"/>
      <c r="K139" s="16"/>
      <c r="L139" s="16" t="str">
        <f aca="false">IF(A139="","",IFERROR(INDEX(Alumnos!$B$2:$B$201,MATCH(A139,Alumnos!$A$2:$A$201,0)),"Estudiante no registrado"))</f>
        <v/>
      </c>
      <c r="M139" s="16" t="str">
        <f aca="false">IF(A139="","",IFERROR(INDEX(Grupos!$B$2:$B$50,MATCH(B139,Grupos!$A$2:$A$50,0)),"Grupo no existe"))</f>
        <v/>
      </c>
      <c r="N139" s="16" t="str">
        <f aca="false">IF(A139="","",COUNTIF(G139:K139,"No"))</f>
        <v/>
      </c>
      <c r="O139" s="16" t="str">
        <f aca="false">IF(A139="","",_xlfn.TEXTJOIN(", ",TRUE(),IF(G139="No","copia del documento",""),IF(H139="No","pago de inscripción y seguro",""),IF(I139="No","contrato",""),IF(J139="No","certificado de estudios",""),IF(K139="No","acuerdo de financiación","")))</f>
        <v/>
      </c>
      <c r="P139" s="16" t="n">
        <f aca="false">IF(OR(A139="",E139="Preinscrita"),0,COUNTIFS(Sesiones!$B$2:$B$401,B139,Sesiones!$C$2:$C$401,"&gt;="&amp;C139,Sesiones!$C$2:$C$401,"&lt;="&amp;IF(F139="",Panel!$C$4,MIN(F139,Panel!$C$4))))</f>
        <v>0</v>
      </c>
      <c r="Q139" s="16" t="str">
        <f aca="false">IF(A139="","",COUNTIFS(Asistencia!$B$2:$B$3001,A139,Asistencia!$D$2:$D$3001,B139,Asistencia!$C$2:$C$3001,"Sí",Asistencia!$E$2:$E$3001,"&gt;="&amp;C139,Asistencia!$E$2:$E$3001,"&lt;="&amp;IF(F139="",Panel!$C$4,MIN(F139,Panel!$C$4))))</f>
        <v/>
      </c>
      <c r="R139" s="16" t="str">
        <f aca="false">IF(A139="","",COUNTIFS(Asistencia!$B$2:$B$3001,A139,Asistencia!$D$2:$D$3001,B139,Asistencia!$C$2:$C$3001,"Justificada",Asistencia!$E$2:$E$3001,"&gt;="&amp;C139,Asistencia!$E$2:$E$3001,"&lt;="&amp;IF(F139="",Panel!$C$4,MIN(F139,Panel!$C$4))))</f>
        <v/>
      </c>
      <c r="S139" s="16" t="str">
        <f aca="false">IF(A139="","",COUNTIFS(Asistencia!$B$2:$B$3001,A139,Asistencia!$D$2:$D$3001,B139,Asistencia!$E$2:$E$3001,"&gt;="&amp;C139,Asistencia!$E$2:$E$3001,"&lt;="&amp;IF(F139="",Panel!$C$4,MIN(F139,Panel!$C$4))))</f>
        <v/>
      </c>
      <c r="T139" s="33" t="str">
        <f aca="false">IF(OR(A139="",P139=0),"",Q139/P139)</f>
        <v/>
      </c>
      <c r="U139" s="16" t="str">
        <f aca="false">IF(A139="","",IF(L139="Estudiante no registrado","Estudiante sin ficha",IF(M139="Grupo no existe","Grupo mal escrito",IF(AND(E139="Baja",F139=""),"Baja sin fecha",IF(AND(E139&lt;&gt;"Preinscrita",S139&lt;P139),IF(P139-S139=1,"Falta 1 registro de asistencia","Faltan "&amp;(P139-S139)&amp;" registros de asistencia"),IF(AND(E139="Activa",T139&lt;&gt;"",T139&lt;Panel!$C$5),"Asistencia por debajo del umbral",IF(AND(E139&lt;&gt;"Baja",N139&gt;0),"Documentación pendiente","")))))))</f>
        <v/>
      </c>
      <c r="V139" s="36" t="str">
        <f aca="false">IF(A139="","",A139&amp;"|"&amp;COUNTIF($A$2:A139,A139))</f>
        <v/>
      </c>
      <c r="W139" s="36" t="str">
        <f aca="false">IF(AND(A139&lt;&gt;"",E139&lt;&gt;"Baja",N139&gt;0),ROW(),"")</f>
        <v/>
      </c>
      <c r="X139" s="36" t="str">
        <f aca="false">IF(AND(A139&lt;&gt;"",E139="Activa",T139&lt;&gt;"",T139&lt;Panel!$C$5),ROW(),"")</f>
        <v/>
      </c>
      <c r="Y139" s="36" t="str">
        <f aca="false">IF(AND(A139&lt;&gt;"",E139="Preinscrita"),ROW(),"")</f>
        <v/>
      </c>
    </row>
    <row r="140" customFormat="false" ht="15" hidden="false" customHeight="false" outlineLevel="0" collapsed="false">
      <c r="A140" s="16"/>
      <c r="B140" s="16"/>
      <c r="C140" s="32"/>
      <c r="D140" s="16"/>
      <c r="E140" s="16"/>
      <c r="F140" s="32"/>
      <c r="G140" s="16"/>
      <c r="H140" s="16"/>
      <c r="I140" s="16"/>
      <c r="J140" s="16"/>
      <c r="K140" s="16"/>
      <c r="L140" s="16" t="str">
        <f aca="false">IF(A140="","",IFERROR(INDEX(Alumnos!$B$2:$B$201,MATCH(A140,Alumnos!$A$2:$A$201,0)),"Estudiante no registrado"))</f>
        <v/>
      </c>
      <c r="M140" s="16" t="str">
        <f aca="false">IF(A140="","",IFERROR(INDEX(Grupos!$B$2:$B$50,MATCH(B140,Grupos!$A$2:$A$50,0)),"Grupo no existe"))</f>
        <v/>
      </c>
      <c r="N140" s="16" t="str">
        <f aca="false">IF(A140="","",COUNTIF(G140:K140,"No"))</f>
        <v/>
      </c>
      <c r="O140" s="16" t="str">
        <f aca="false">IF(A140="","",_xlfn.TEXTJOIN(", ",TRUE(),IF(G140="No","copia del documento",""),IF(H140="No","pago de inscripción y seguro",""),IF(I140="No","contrato",""),IF(J140="No","certificado de estudios",""),IF(K140="No","acuerdo de financiación","")))</f>
        <v/>
      </c>
      <c r="P140" s="16" t="n">
        <f aca="false">IF(OR(A140="",E140="Preinscrita"),0,COUNTIFS(Sesiones!$B$2:$B$401,B140,Sesiones!$C$2:$C$401,"&gt;="&amp;C140,Sesiones!$C$2:$C$401,"&lt;="&amp;IF(F140="",Panel!$C$4,MIN(F140,Panel!$C$4))))</f>
        <v>0</v>
      </c>
      <c r="Q140" s="16" t="str">
        <f aca="false">IF(A140="","",COUNTIFS(Asistencia!$B$2:$B$3001,A140,Asistencia!$D$2:$D$3001,B140,Asistencia!$C$2:$C$3001,"Sí",Asistencia!$E$2:$E$3001,"&gt;="&amp;C140,Asistencia!$E$2:$E$3001,"&lt;="&amp;IF(F140="",Panel!$C$4,MIN(F140,Panel!$C$4))))</f>
        <v/>
      </c>
      <c r="R140" s="16" t="str">
        <f aca="false">IF(A140="","",COUNTIFS(Asistencia!$B$2:$B$3001,A140,Asistencia!$D$2:$D$3001,B140,Asistencia!$C$2:$C$3001,"Justificada",Asistencia!$E$2:$E$3001,"&gt;="&amp;C140,Asistencia!$E$2:$E$3001,"&lt;="&amp;IF(F140="",Panel!$C$4,MIN(F140,Panel!$C$4))))</f>
        <v/>
      </c>
      <c r="S140" s="16" t="str">
        <f aca="false">IF(A140="","",COUNTIFS(Asistencia!$B$2:$B$3001,A140,Asistencia!$D$2:$D$3001,B140,Asistencia!$E$2:$E$3001,"&gt;="&amp;C140,Asistencia!$E$2:$E$3001,"&lt;="&amp;IF(F140="",Panel!$C$4,MIN(F140,Panel!$C$4))))</f>
        <v/>
      </c>
      <c r="T140" s="33" t="str">
        <f aca="false">IF(OR(A140="",P140=0),"",Q140/P140)</f>
        <v/>
      </c>
      <c r="U140" s="16" t="str">
        <f aca="false">IF(A140="","",IF(L140="Estudiante no registrado","Estudiante sin ficha",IF(M140="Grupo no existe","Grupo mal escrito",IF(AND(E140="Baja",F140=""),"Baja sin fecha",IF(AND(E140&lt;&gt;"Preinscrita",S140&lt;P140),IF(P140-S140=1,"Falta 1 registro de asistencia","Faltan "&amp;(P140-S140)&amp;" registros de asistencia"),IF(AND(E140="Activa",T140&lt;&gt;"",T140&lt;Panel!$C$5),"Asistencia por debajo del umbral",IF(AND(E140&lt;&gt;"Baja",N140&gt;0),"Documentación pendiente","")))))))</f>
        <v/>
      </c>
      <c r="V140" s="36" t="str">
        <f aca="false">IF(A140="","",A140&amp;"|"&amp;COUNTIF($A$2:A140,A140))</f>
        <v/>
      </c>
      <c r="W140" s="36" t="str">
        <f aca="false">IF(AND(A140&lt;&gt;"",E140&lt;&gt;"Baja",N140&gt;0),ROW(),"")</f>
        <v/>
      </c>
      <c r="X140" s="36" t="str">
        <f aca="false">IF(AND(A140&lt;&gt;"",E140="Activa",T140&lt;&gt;"",T140&lt;Panel!$C$5),ROW(),"")</f>
        <v/>
      </c>
      <c r="Y140" s="36" t="str">
        <f aca="false">IF(AND(A140&lt;&gt;"",E140="Preinscrita"),ROW(),"")</f>
        <v/>
      </c>
    </row>
    <row r="141" customFormat="false" ht="15" hidden="false" customHeight="false" outlineLevel="0" collapsed="false">
      <c r="A141" s="16"/>
      <c r="B141" s="16"/>
      <c r="C141" s="32"/>
      <c r="D141" s="16"/>
      <c r="E141" s="16"/>
      <c r="F141" s="32"/>
      <c r="G141" s="16"/>
      <c r="H141" s="16"/>
      <c r="I141" s="16"/>
      <c r="J141" s="16"/>
      <c r="K141" s="16"/>
      <c r="L141" s="16" t="str">
        <f aca="false">IF(A141="","",IFERROR(INDEX(Alumnos!$B$2:$B$201,MATCH(A141,Alumnos!$A$2:$A$201,0)),"Estudiante no registrado"))</f>
        <v/>
      </c>
      <c r="M141" s="16" t="str">
        <f aca="false">IF(A141="","",IFERROR(INDEX(Grupos!$B$2:$B$50,MATCH(B141,Grupos!$A$2:$A$50,0)),"Grupo no existe"))</f>
        <v/>
      </c>
      <c r="N141" s="16" t="str">
        <f aca="false">IF(A141="","",COUNTIF(G141:K141,"No"))</f>
        <v/>
      </c>
      <c r="O141" s="16" t="str">
        <f aca="false">IF(A141="","",_xlfn.TEXTJOIN(", ",TRUE(),IF(G141="No","copia del documento",""),IF(H141="No","pago de inscripción y seguro",""),IF(I141="No","contrato",""),IF(J141="No","certificado de estudios",""),IF(K141="No","acuerdo de financiación","")))</f>
        <v/>
      </c>
      <c r="P141" s="16" t="n">
        <f aca="false">IF(OR(A141="",E141="Preinscrita"),0,COUNTIFS(Sesiones!$B$2:$B$401,B141,Sesiones!$C$2:$C$401,"&gt;="&amp;C141,Sesiones!$C$2:$C$401,"&lt;="&amp;IF(F141="",Panel!$C$4,MIN(F141,Panel!$C$4))))</f>
        <v>0</v>
      </c>
      <c r="Q141" s="16" t="str">
        <f aca="false">IF(A141="","",COUNTIFS(Asistencia!$B$2:$B$3001,A141,Asistencia!$D$2:$D$3001,B141,Asistencia!$C$2:$C$3001,"Sí",Asistencia!$E$2:$E$3001,"&gt;="&amp;C141,Asistencia!$E$2:$E$3001,"&lt;="&amp;IF(F141="",Panel!$C$4,MIN(F141,Panel!$C$4))))</f>
        <v/>
      </c>
      <c r="R141" s="16" t="str">
        <f aca="false">IF(A141="","",COUNTIFS(Asistencia!$B$2:$B$3001,A141,Asistencia!$D$2:$D$3001,B141,Asistencia!$C$2:$C$3001,"Justificada",Asistencia!$E$2:$E$3001,"&gt;="&amp;C141,Asistencia!$E$2:$E$3001,"&lt;="&amp;IF(F141="",Panel!$C$4,MIN(F141,Panel!$C$4))))</f>
        <v/>
      </c>
      <c r="S141" s="16" t="str">
        <f aca="false">IF(A141="","",COUNTIFS(Asistencia!$B$2:$B$3001,A141,Asistencia!$D$2:$D$3001,B141,Asistencia!$E$2:$E$3001,"&gt;="&amp;C141,Asistencia!$E$2:$E$3001,"&lt;="&amp;IF(F141="",Panel!$C$4,MIN(F141,Panel!$C$4))))</f>
        <v/>
      </c>
      <c r="T141" s="33" t="str">
        <f aca="false">IF(OR(A141="",P141=0),"",Q141/P141)</f>
        <v/>
      </c>
      <c r="U141" s="16" t="str">
        <f aca="false">IF(A141="","",IF(L141="Estudiante no registrado","Estudiante sin ficha",IF(M141="Grupo no existe","Grupo mal escrito",IF(AND(E141="Baja",F141=""),"Baja sin fecha",IF(AND(E141&lt;&gt;"Preinscrita",S141&lt;P141),IF(P141-S141=1,"Falta 1 registro de asistencia","Faltan "&amp;(P141-S141)&amp;" registros de asistencia"),IF(AND(E141="Activa",T141&lt;&gt;"",T141&lt;Panel!$C$5),"Asistencia por debajo del umbral",IF(AND(E141&lt;&gt;"Baja",N141&gt;0),"Documentación pendiente","")))))))</f>
        <v/>
      </c>
      <c r="V141" s="36" t="str">
        <f aca="false">IF(A141="","",A141&amp;"|"&amp;COUNTIF($A$2:A141,A141))</f>
        <v/>
      </c>
      <c r="W141" s="36" t="str">
        <f aca="false">IF(AND(A141&lt;&gt;"",E141&lt;&gt;"Baja",N141&gt;0),ROW(),"")</f>
        <v/>
      </c>
      <c r="X141" s="36" t="str">
        <f aca="false">IF(AND(A141&lt;&gt;"",E141="Activa",T141&lt;&gt;"",T141&lt;Panel!$C$5),ROW(),"")</f>
        <v/>
      </c>
      <c r="Y141" s="36" t="str">
        <f aca="false">IF(AND(A141&lt;&gt;"",E141="Preinscrita"),ROW(),"")</f>
        <v/>
      </c>
    </row>
    <row r="142" customFormat="false" ht="15" hidden="false" customHeight="false" outlineLevel="0" collapsed="false">
      <c r="A142" s="16"/>
      <c r="B142" s="16"/>
      <c r="C142" s="32"/>
      <c r="D142" s="16"/>
      <c r="E142" s="16"/>
      <c r="F142" s="32"/>
      <c r="G142" s="16"/>
      <c r="H142" s="16"/>
      <c r="I142" s="16"/>
      <c r="J142" s="16"/>
      <c r="K142" s="16"/>
      <c r="L142" s="16" t="str">
        <f aca="false">IF(A142="","",IFERROR(INDEX(Alumnos!$B$2:$B$201,MATCH(A142,Alumnos!$A$2:$A$201,0)),"Estudiante no registrado"))</f>
        <v/>
      </c>
      <c r="M142" s="16" t="str">
        <f aca="false">IF(A142="","",IFERROR(INDEX(Grupos!$B$2:$B$50,MATCH(B142,Grupos!$A$2:$A$50,0)),"Grupo no existe"))</f>
        <v/>
      </c>
      <c r="N142" s="16" t="str">
        <f aca="false">IF(A142="","",COUNTIF(G142:K142,"No"))</f>
        <v/>
      </c>
      <c r="O142" s="16" t="str">
        <f aca="false">IF(A142="","",_xlfn.TEXTJOIN(", ",TRUE(),IF(G142="No","copia del documento",""),IF(H142="No","pago de inscripción y seguro",""),IF(I142="No","contrato",""),IF(J142="No","certificado de estudios",""),IF(K142="No","acuerdo de financiación","")))</f>
        <v/>
      </c>
      <c r="P142" s="16" t="n">
        <f aca="false">IF(OR(A142="",E142="Preinscrita"),0,COUNTIFS(Sesiones!$B$2:$B$401,B142,Sesiones!$C$2:$C$401,"&gt;="&amp;C142,Sesiones!$C$2:$C$401,"&lt;="&amp;IF(F142="",Panel!$C$4,MIN(F142,Panel!$C$4))))</f>
        <v>0</v>
      </c>
      <c r="Q142" s="16" t="str">
        <f aca="false">IF(A142="","",COUNTIFS(Asistencia!$B$2:$B$3001,A142,Asistencia!$D$2:$D$3001,B142,Asistencia!$C$2:$C$3001,"Sí",Asistencia!$E$2:$E$3001,"&gt;="&amp;C142,Asistencia!$E$2:$E$3001,"&lt;="&amp;IF(F142="",Panel!$C$4,MIN(F142,Panel!$C$4))))</f>
        <v/>
      </c>
      <c r="R142" s="16" t="str">
        <f aca="false">IF(A142="","",COUNTIFS(Asistencia!$B$2:$B$3001,A142,Asistencia!$D$2:$D$3001,B142,Asistencia!$C$2:$C$3001,"Justificada",Asistencia!$E$2:$E$3001,"&gt;="&amp;C142,Asistencia!$E$2:$E$3001,"&lt;="&amp;IF(F142="",Panel!$C$4,MIN(F142,Panel!$C$4))))</f>
        <v/>
      </c>
      <c r="S142" s="16" t="str">
        <f aca="false">IF(A142="","",COUNTIFS(Asistencia!$B$2:$B$3001,A142,Asistencia!$D$2:$D$3001,B142,Asistencia!$E$2:$E$3001,"&gt;="&amp;C142,Asistencia!$E$2:$E$3001,"&lt;="&amp;IF(F142="",Panel!$C$4,MIN(F142,Panel!$C$4))))</f>
        <v/>
      </c>
      <c r="T142" s="33" t="str">
        <f aca="false">IF(OR(A142="",P142=0),"",Q142/P142)</f>
        <v/>
      </c>
      <c r="U142" s="16" t="str">
        <f aca="false">IF(A142="","",IF(L142="Estudiante no registrado","Estudiante sin ficha",IF(M142="Grupo no existe","Grupo mal escrito",IF(AND(E142="Baja",F142=""),"Baja sin fecha",IF(AND(E142&lt;&gt;"Preinscrita",S142&lt;P142),IF(P142-S142=1,"Falta 1 registro de asistencia","Faltan "&amp;(P142-S142)&amp;" registros de asistencia"),IF(AND(E142="Activa",T142&lt;&gt;"",T142&lt;Panel!$C$5),"Asistencia por debajo del umbral",IF(AND(E142&lt;&gt;"Baja",N142&gt;0),"Documentación pendiente","")))))))</f>
        <v/>
      </c>
      <c r="V142" s="36" t="str">
        <f aca="false">IF(A142="","",A142&amp;"|"&amp;COUNTIF($A$2:A142,A142))</f>
        <v/>
      </c>
      <c r="W142" s="36" t="str">
        <f aca="false">IF(AND(A142&lt;&gt;"",E142&lt;&gt;"Baja",N142&gt;0),ROW(),"")</f>
        <v/>
      </c>
      <c r="X142" s="36" t="str">
        <f aca="false">IF(AND(A142&lt;&gt;"",E142="Activa",T142&lt;&gt;"",T142&lt;Panel!$C$5),ROW(),"")</f>
        <v/>
      </c>
      <c r="Y142" s="36" t="str">
        <f aca="false">IF(AND(A142&lt;&gt;"",E142="Preinscrita"),ROW(),"")</f>
        <v/>
      </c>
    </row>
    <row r="143" customFormat="false" ht="15" hidden="false" customHeight="false" outlineLevel="0" collapsed="false">
      <c r="A143" s="16"/>
      <c r="B143" s="16"/>
      <c r="C143" s="32"/>
      <c r="D143" s="16"/>
      <c r="E143" s="16"/>
      <c r="F143" s="32"/>
      <c r="G143" s="16"/>
      <c r="H143" s="16"/>
      <c r="I143" s="16"/>
      <c r="J143" s="16"/>
      <c r="K143" s="16"/>
      <c r="L143" s="16" t="str">
        <f aca="false">IF(A143="","",IFERROR(INDEX(Alumnos!$B$2:$B$201,MATCH(A143,Alumnos!$A$2:$A$201,0)),"Estudiante no registrado"))</f>
        <v/>
      </c>
      <c r="M143" s="16" t="str">
        <f aca="false">IF(A143="","",IFERROR(INDEX(Grupos!$B$2:$B$50,MATCH(B143,Grupos!$A$2:$A$50,0)),"Grupo no existe"))</f>
        <v/>
      </c>
      <c r="N143" s="16" t="str">
        <f aca="false">IF(A143="","",COUNTIF(G143:K143,"No"))</f>
        <v/>
      </c>
      <c r="O143" s="16" t="str">
        <f aca="false">IF(A143="","",_xlfn.TEXTJOIN(", ",TRUE(),IF(G143="No","copia del documento",""),IF(H143="No","pago de inscripción y seguro",""),IF(I143="No","contrato",""),IF(J143="No","certificado de estudios",""),IF(K143="No","acuerdo de financiación","")))</f>
        <v/>
      </c>
      <c r="P143" s="16" t="n">
        <f aca="false">IF(OR(A143="",E143="Preinscrita"),0,COUNTIFS(Sesiones!$B$2:$B$401,B143,Sesiones!$C$2:$C$401,"&gt;="&amp;C143,Sesiones!$C$2:$C$401,"&lt;="&amp;IF(F143="",Panel!$C$4,MIN(F143,Panel!$C$4))))</f>
        <v>0</v>
      </c>
      <c r="Q143" s="16" t="str">
        <f aca="false">IF(A143="","",COUNTIFS(Asistencia!$B$2:$B$3001,A143,Asistencia!$D$2:$D$3001,B143,Asistencia!$C$2:$C$3001,"Sí",Asistencia!$E$2:$E$3001,"&gt;="&amp;C143,Asistencia!$E$2:$E$3001,"&lt;="&amp;IF(F143="",Panel!$C$4,MIN(F143,Panel!$C$4))))</f>
        <v/>
      </c>
      <c r="R143" s="16" t="str">
        <f aca="false">IF(A143="","",COUNTIFS(Asistencia!$B$2:$B$3001,A143,Asistencia!$D$2:$D$3001,B143,Asistencia!$C$2:$C$3001,"Justificada",Asistencia!$E$2:$E$3001,"&gt;="&amp;C143,Asistencia!$E$2:$E$3001,"&lt;="&amp;IF(F143="",Panel!$C$4,MIN(F143,Panel!$C$4))))</f>
        <v/>
      </c>
      <c r="S143" s="16" t="str">
        <f aca="false">IF(A143="","",COUNTIFS(Asistencia!$B$2:$B$3001,A143,Asistencia!$D$2:$D$3001,B143,Asistencia!$E$2:$E$3001,"&gt;="&amp;C143,Asistencia!$E$2:$E$3001,"&lt;="&amp;IF(F143="",Panel!$C$4,MIN(F143,Panel!$C$4))))</f>
        <v/>
      </c>
      <c r="T143" s="33" t="str">
        <f aca="false">IF(OR(A143="",P143=0),"",Q143/P143)</f>
        <v/>
      </c>
      <c r="U143" s="16" t="str">
        <f aca="false">IF(A143="","",IF(L143="Estudiante no registrado","Estudiante sin ficha",IF(M143="Grupo no existe","Grupo mal escrito",IF(AND(E143="Baja",F143=""),"Baja sin fecha",IF(AND(E143&lt;&gt;"Preinscrita",S143&lt;P143),IF(P143-S143=1,"Falta 1 registro de asistencia","Faltan "&amp;(P143-S143)&amp;" registros de asistencia"),IF(AND(E143="Activa",T143&lt;&gt;"",T143&lt;Panel!$C$5),"Asistencia por debajo del umbral",IF(AND(E143&lt;&gt;"Baja",N143&gt;0),"Documentación pendiente","")))))))</f>
        <v/>
      </c>
      <c r="V143" s="36" t="str">
        <f aca="false">IF(A143="","",A143&amp;"|"&amp;COUNTIF($A$2:A143,A143))</f>
        <v/>
      </c>
      <c r="W143" s="36" t="str">
        <f aca="false">IF(AND(A143&lt;&gt;"",E143&lt;&gt;"Baja",N143&gt;0),ROW(),"")</f>
        <v/>
      </c>
      <c r="X143" s="36" t="str">
        <f aca="false">IF(AND(A143&lt;&gt;"",E143="Activa",T143&lt;&gt;"",T143&lt;Panel!$C$5),ROW(),"")</f>
        <v/>
      </c>
      <c r="Y143" s="36" t="str">
        <f aca="false">IF(AND(A143&lt;&gt;"",E143="Preinscrita"),ROW(),"")</f>
        <v/>
      </c>
    </row>
    <row r="144" customFormat="false" ht="15" hidden="false" customHeight="false" outlineLevel="0" collapsed="false">
      <c r="A144" s="16"/>
      <c r="B144" s="16"/>
      <c r="C144" s="32"/>
      <c r="D144" s="16"/>
      <c r="E144" s="16"/>
      <c r="F144" s="32"/>
      <c r="G144" s="16"/>
      <c r="H144" s="16"/>
      <c r="I144" s="16"/>
      <c r="J144" s="16"/>
      <c r="K144" s="16"/>
      <c r="L144" s="16" t="str">
        <f aca="false">IF(A144="","",IFERROR(INDEX(Alumnos!$B$2:$B$201,MATCH(A144,Alumnos!$A$2:$A$201,0)),"Estudiante no registrado"))</f>
        <v/>
      </c>
      <c r="M144" s="16" t="str">
        <f aca="false">IF(A144="","",IFERROR(INDEX(Grupos!$B$2:$B$50,MATCH(B144,Grupos!$A$2:$A$50,0)),"Grupo no existe"))</f>
        <v/>
      </c>
      <c r="N144" s="16" t="str">
        <f aca="false">IF(A144="","",COUNTIF(G144:K144,"No"))</f>
        <v/>
      </c>
      <c r="O144" s="16" t="str">
        <f aca="false">IF(A144="","",_xlfn.TEXTJOIN(", ",TRUE(),IF(G144="No","copia del documento",""),IF(H144="No","pago de inscripción y seguro",""),IF(I144="No","contrato",""),IF(J144="No","certificado de estudios",""),IF(K144="No","acuerdo de financiación","")))</f>
        <v/>
      </c>
      <c r="P144" s="16" t="n">
        <f aca="false">IF(OR(A144="",E144="Preinscrita"),0,COUNTIFS(Sesiones!$B$2:$B$401,B144,Sesiones!$C$2:$C$401,"&gt;="&amp;C144,Sesiones!$C$2:$C$401,"&lt;="&amp;IF(F144="",Panel!$C$4,MIN(F144,Panel!$C$4))))</f>
        <v>0</v>
      </c>
      <c r="Q144" s="16" t="str">
        <f aca="false">IF(A144="","",COUNTIFS(Asistencia!$B$2:$B$3001,A144,Asistencia!$D$2:$D$3001,B144,Asistencia!$C$2:$C$3001,"Sí",Asistencia!$E$2:$E$3001,"&gt;="&amp;C144,Asistencia!$E$2:$E$3001,"&lt;="&amp;IF(F144="",Panel!$C$4,MIN(F144,Panel!$C$4))))</f>
        <v/>
      </c>
      <c r="R144" s="16" t="str">
        <f aca="false">IF(A144="","",COUNTIFS(Asistencia!$B$2:$B$3001,A144,Asistencia!$D$2:$D$3001,B144,Asistencia!$C$2:$C$3001,"Justificada",Asistencia!$E$2:$E$3001,"&gt;="&amp;C144,Asistencia!$E$2:$E$3001,"&lt;="&amp;IF(F144="",Panel!$C$4,MIN(F144,Panel!$C$4))))</f>
        <v/>
      </c>
      <c r="S144" s="16" t="str">
        <f aca="false">IF(A144="","",COUNTIFS(Asistencia!$B$2:$B$3001,A144,Asistencia!$D$2:$D$3001,B144,Asistencia!$E$2:$E$3001,"&gt;="&amp;C144,Asistencia!$E$2:$E$3001,"&lt;="&amp;IF(F144="",Panel!$C$4,MIN(F144,Panel!$C$4))))</f>
        <v/>
      </c>
      <c r="T144" s="33" t="str">
        <f aca="false">IF(OR(A144="",P144=0),"",Q144/P144)</f>
        <v/>
      </c>
      <c r="U144" s="16" t="str">
        <f aca="false">IF(A144="","",IF(L144="Estudiante no registrado","Estudiante sin ficha",IF(M144="Grupo no existe","Grupo mal escrito",IF(AND(E144="Baja",F144=""),"Baja sin fecha",IF(AND(E144&lt;&gt;"Preinscrita",S144&lt;P144),IF(P144-S144=1,"Falta 1 registro de asistencia","Faltan "&amp;(P144-S144)&amp;" registros de asistencia"),IF(AND(E144="Activa",T144&lt;&gt;"",T144&lt;Panel!$C$5),"Asistencia por debajo del umbral",IF(AND(E144&lt;&gt;"Baja",N144&gt;0),"Documentación pendiente","")))))))</f>
        <v/>
      </c>
      <c r="V144" s="36" t="str">
        <f aca="false">IF(A144="","",A144&amp;"|"&amp;COUNTIF($A$2:A144,A144))</f>
        <v/>
      </c>
      <c r="W144" s="36" t="str">
        <f aca="false">IF(AND(A144&lt;&gt;"",E144&lt;&gt;"Baja",N144&gt;0),ROW(),"")</f>
        <v/>
      </c>
      <c r="X144" s="36" t="str">
        <f aca="false">IF(AND(A144&lt;&gt;"",E144="Activa",T144&lt;&gt;"",T144&lt;Panel!$C$5),ROW(),"")</f>
        <v/>
      </c>
      <c r="Y144" s="36" t="str">
        <f aca="false">IF(AND(A144&lt;&gt;"",E144="Preinscrita"),ROW(),"")</f>
        <v/>
      </c>
    </row>
    <row r="145" customFormat="false" ht="15" hidden="false" customHeight="false" outlineLevel="0" collapsed="false">
      <c r="A145" s="16"/>
      <c r="B145" s="16"/>
      <c r="C145" s="32"/>
      <c r="D145" s="16"/>
      <c r="E145" s="16"/>
      <c r="F145" s="32"/>
      <c r="G145" s="16"/>
      <c r="H145" s="16"/>
      <c r="I145" s="16"/>
      <c r="J145" s="16"/>
      <c r="K145" s="16"/>
      <c r="L145" s="16" t="str">
        <f aca="false">IF(A145="","",IFERROR(INDEX(Alumnos!$B$2:$B$201,MATCH(A145,Alumnos!$A$2:$A$201,0)),"Estudiante no registrado"))</f>
        <v/>
      </c>
      <c r="M145" s="16" t="str">
        <f aca="false">IF(A145="","",IFERROR(INDEX(Grupos!$B$2:$B$50,MATCH(B145,Grupos!$A$2:$A$50,0)),"Grupo no existe"))</f>
        <v/>
      </c>
      <c r="N145" s="16" t="str">
        <f aca="false">IF(A145="","",COUNTIF(G145:K145,"No"))</f>
        <v/>
      </c>
      <c r="O145" s="16" t="str">
        <f aca="false">IF(A145="","",_xlfn.TEXTJOIN(", ",TRUE(),IF(G145="No","copia del documento",""),IF(H145="No","pago de inscripción y seguro",""),IF(I145="No","contrato",""),IF(J145="No","certificado de estudios",""),IF(K145="No","acuerdo de financiación","")))</f>
        <v/>
      </c>
      <c r="P145" s="16" t="n">
        <f aca="false">IF(OR(A145="",E145="Preinscrita"),0,COUNTIFS(Sesiones!$B$2:$B$401,B145,Sesiones!$C$2:$C$401,"&gt;="&amp;C145,Sesiones!$C$2:$C$401,"&lt;="&amp;IF(F145="",Panel!$C$4,MIN(F145,Panel!$C$4))))</f>
        <v>0</v>
      </c>
      <c r="Q145" s="16" t="str">
        <f aca="false">IF(A145="","",COUNTIFS(Asistencia!$B$2:$B$3001,A145,Asistencia!$D$2:$D$3001,B145,Asistencia!$C$2:$C$3001,"Sí",Asistencia!$E$2:$E$3001,"&gt;="&amp;C145,Asistencia!$E$2:$E$3001,"&lt;="&amp;IF(F145="",Panel!$C$4,MIN(F145,Panel!$C$4))))</f>
        <v/>
      </c>
      <c r="R145" s="16" t="str">
        <f aca="false">IF(A145="","",COUNTIFS(Asistencia!$B$2:$B$3001,A145,Asistencia!$D$2:$D$3001,B145,Asistencia!$C$2:$C$3001,"Justificada",Asistencia!$E$2:$E$3001,"&gt;="&amp;C145,Asistencia!$E$2:$E$3001,"&lt;="&amp;IF(F145="",Panel!$C$4,MIN(F145,Panel!$C$4))))</f>
        <v/>
      </c>
      <c r="S145" s="16" t="str">
        <f aca="false">IF(A145="","",COUNTIFS(Asistencia!$B$2:$B$3001,A145,Asistencia!$D$2:$D$3001,B145,Asistencia!$E$2:$E$3001,"&gt;="&amp;C145,Asistencia!$E$2:$E$3001,"&lt;="&amp;IF(F145="",Panel!$C$4,MIN(F145,Panel!$C$4))))</f>
        <v/>
      </c>
      <c r="T145" s="33" t="str">
        <f aca="false">IF(OR(A145="",P145=0),"",Q145/P145)</f>
        <v/>
      </c>
      <c r="U145" s="16" t="str">
        <f aca="false">IF(A145="","",IF(L145="Estudiante no registrado","Estudiante sin ficha",IF(M145="Grupo no existe","Grupo mal escrito",IF(AND(E145="Baja",F145=""),"Baja sin fecha",IF(AND(E145&lt;&gt;"Preinscrita",S145&lt;P145),IF(P145-S145=1,"Falta 1 registro de asistencia","Faltan "&amp;(P145-S145)&amp;" registros de asistencia"),IF(AND(E145="Activa",T145&lt;&gt;"",T145&lt;Panel!$C$5),"Asistencia por debajo del umbral",IF(AND(E145&lt;&gt;"Baja",N145&gt;0),"Documentación pendiente","")))))))</f>
        <v/>
      </c>
      <c r="V145" s="36" t="str">
        <f aca="false">IF(A145="","",A145&amp;"|"&amp;COUNTIF($A$2:A145,A145))</f>
        <v/>
      </c>
      <c r="W145" s="36" t="str">
        <f aca="false">IF(AND(A145&lt;&gt;"",E145&lt;&gt;"Baja",N145&gt;0),ROW(),"")</f>
        <v/>
      </c>
      <c r="X145" s="36" t="str">
        <f aca="false">IF(AND(A145&lt;&gt;"",E145="Activa",T145&lt;&gt;"",T145&lt;Panel!$C$5),ROW(),"")</f>
        <v/>
      </c>
      <c r="Y145" s="36" t="str">
        <f aca="false">IF(AND(A145&lt;&gt;"",E145="Preinscrita"),ROW(),"")</f>
        <v/>
      </c>
    </row>
    <row r="146" customFormat="false" ht="15" hidden="false" customHeight="false" outlineLevel="0" collapsed="false">
      <c r="A146" s="16"/>
      <c r="B146" s="16"/>
      <c r="C146" s="32"/>
      <c r="D146" s="16"/>
      <c r="E146" s="16"/>
      <c r="F146" s="32"/>
      <c r="G146" s="16"/>
      <c r="H146" s="16"/>
      <c r="I146" s="16"/>
      <c r="J146" s="16"/>
      <c r="K146" s="16"/>
      <c r="L146" s="16" t="str">
        <f aca="false">IF(A146="","",IFERROR(INDEX(Alumnos!$B$2:$B$201,MATCH(A146,Alumnos!$A$2:$A$201,0)),"Estudiante no registrado"))</f>
        <v/>
      </c>
      <c r="M146" s="16" t="str">
        <f aca="false">IF(A146="","",IFERROR(INDEX(Grupos!$B$2:$B$50,MATCH(B146,Grupos!$A$2:$A$50,0)),"Grupo no existe"))</f>
        <v/>
      </c>
      <c r="N146" s="16" t="str">
        <f aca="false">IF(A146="","",COUNTIF(G146:K146,"No"))</f>
        <v/>
      </c>
      <c r="O146" s="16" t="str">
        <f aca="false">IF(A146="","",_xlfn.TEXTJOIN(", ",TRUE(),IF(G146="No","copia del documento",""),IF(H146="No","pago de inscripción y seguro",""),IF(I146="No","contrato",""),IF(J146="No","certificado de estudios",""),IF(K146="No","acuerdo de financiación","")))</f>
        <v/>
      </c>
      <c r="P146" s="16" t="n">
        <f aca="false">IF(OR(A146="",E146="Preinscrita"),0,COUNTIFS(Sesiones!$B$2:$B$401,B146,Sesiones!$C$2:$C$401,"&gt;="&amp;C146,Sesiones!$C$2:$C$401,"&lt;="&amp;IF(F146="",Panel!$C$4,MIN(F146,Panel!$C$4))))</f>
        <v>0</v>
      </c>
      <c r="Q146" s="16" t="str">
        <f aca="false">IF(A146="","",COUNTIFS(Asistencia!$B$2:$B$3001,A146,Asistencia!$D$2:$D$3001,B146,Asistencia!$C$2:$C$3001,"Sí",Asistencia!$E$2:$E$3001,"&gt;="&amp;C146,Asistencia!$E$2:$E$3001,"&lt;="&amp;IF(F146="",Panel!$C$4,MIN(F146,Panel!$C$4))))</f>
        <v/>
      </c>
      <c r="R146" s="16" t="str">
        <f aca="false">IF(A146="","",COUNTIFS(Asistencia!$B$2:$B$3001,A146,Asistencia!$D$2:$D$3001,B146,Asistencia!$C$2:$C$3001,"Justificada",Asistencia!$E$2:$E$3001,"&gt;="&amp;C146,Asistencia!$E$2:$E$3001,"&lt;="&amp;IF(F146="",Panel!$C$4,MIN(F146,Panel!$C$4))))</f>
        <v/>
      </c>
      <c r="S146" s="16" t="str">
        <f aca="false">IF(A146="","",COUNTIFS(Asistencia!$B$2:$B$3001,A146,Asistencia!$D$2:$D$3001,B146,Asistencia!$E$2:$E$3001,"&gt;="&amp;C146,Asistencia!$E$2:$E$3001,"&lt;="&amp;IF(F146="",Panel!$C$4,MIN(F146,Panel!$C$4))))</f>
        <v/>
      </c>
      <c r="T146" s="33" t="str">
        <f aca="false">IF(OR(A146="",P146=0),"",Q146/P146)</f>
        <v/>
      </c>
      <c r="U146" s="16" t="str">
        <f aca="false">IF(A146="","",IF(L146="Estudiante no registrado","Estudiante sin ficha",IF(M146="Grupo no existe","Grupo mal escrito",IF(AND(E146="Baja",F146=""),"Baja sin fecha",IF(AND(E146&lt;&gt;"Preinscrita",S146&lt;P146),IF(P146-S146=1,"Falta 1 registro de asistencia","Faltan "&amp;(P146-S146)&amp;" registros de asistencia"),IF(AND(E146="Activa",T146&lt;&gt;"",T146&lt;Panel!$C$5),"Asistencia por debajo del umbral",IF(AND(E146&lt;&gt;"Baja",N146&gt;0),"Documentación pendiente","")))))))</f>
        <v/>
      </c>
      <c r="V146" s="36" t="str">
        <f aca="false">IF(A146="","",A146&amp;"|"&amp;COUNTIF($A$2:A146,A146))</f>
        <v/>
      </c>
      <c r="W146" s="36" t="str">
        <f aca="false">IF(AND(A146&lt;&gt;"",E146&lt;&gt;"Baja",N146&gt;0),ROW(),"")</f>
        <v/>
      </c>
      <c r="X146" s="36" t="str">
        <f aca="false">IF(AND(A146&lt;&gt;"",E146="Activa",T146&lt;&gt;"",T146&lt;Panel!$C$5),ROW(),"")</f>
        <v/>
      </c>
      <c r="Y146" s="36" t="str">
        <f aca="false">IF(AND(A146&lt;&gt;"",E146="Preinscrita"),ROW(),"")</f>
        <v/>
      </c>
    </row>
    <row r="147" customFormat="false" ht="15" hidden="false" customHeight="false" outlineLevel="0" collapsed="false">
      <c r="A147" s="16"/>
      <c r="B147" s="16"/>
      <c r="C147" s="32"/>
      <c r="D147" s="16"/>
      <c r="E147" s="16"/>
      <c r="F147" s="32"/>
      <c r="G147" s="16"/>
      <c r="H147" s="16"/>
      <c r="I147" s="16"/>
      <c r="J147" s="16"/>
      <c r="K147" s="16"/>
      <c r="L147" s="16" t="str">
        <f aca="false">IF(A147="","",IFERROR(INDEX(Alumnos!$B$2:$B$201,MATCH(A147,Alumnos!$A$2:$A$201,0)),"Estudiante no registrado"))</f>
        <v/>
      </c>
      <c r="M147" s="16" t="str">
        <f aca="false">IF(A147="","",IFERROR(INDEX(Grupos!$B$2:$B$50,MATCH(B147,Grupos!$A$2:$A$50,0)),"Grupo no existe"))</f>
        <v/>
      </c>
      <c r="N147" s="16" t="str">
        <f aca="false">IF(A147="","",COUNTIF(G147:K147,"No"))</f>
        <v/>
      </c>
      <c r="O147" s="16" t="str">
        <f aca="false">IF(A147="","",_xlfn.TEXTJOIN(", ",TRUE(),IF(G147="No","copia del documento",""),IF(H147="No","pago de inscripción y seguro",""),IF(I147="No","contrato",""),IF(J147="No","certificado de estudios",""),IF(K147="No","acuerdo de financiación","")))</f>
        <v/>
      </c>
      <c r="P147" s="16" t="n">
        <f aca="false">IF(OR(A147="",E147="Preinscrita"),0,COUNTIFS(Sesiones!$B$2:$B$401,B147,Sesiones!$C$2:$C$401,"&gt;="&amp;C147,Sesiones!$C$2:$C$401,"&lt;="&amp;IF(F147="",Panel!$C$4,MIN(F147,Panel!$C$4))))</f>
        <v>0</v>
      </c>
      <c r="Q147" s="16" t="str">
        <f aca="false">IF(A147="","",COUNTIFS(Asistencia!$B$2:$B$3001,A147,Asistencia!$D$2:$D$3001,B147,Asistencia!$C$2:$C$3001,"Sí",Asistencia!$E$2:$E$3001,"&gt;="&amp;C147,Asistencia!$E$2:$E$3001,"&lt;="&amp;IF(F147="",Panel!$C$4,MIN(F147,Panel!$C$4))))</f>
        <v/>
      </c>
      <c r="R147" s="16" t="str">
        <f aca="false">IF(A147="","",COUNTIFS(Asistencia!$B$2:$B$3001,A147,Asistencia!$D$2:$D$3001,B147,Asistencia!$C$2:$C$3001,"Justificada",Asistencia!$E$2:$E$3001,"&gt;="&amp;C147,Asistencia!$E$2:$E$3001,"&lt;="&amp;IF(F147="",Panel!$C$4,MIN(F147,Panel!$C$4))))</f>
        <v/>
      </c>
      <c r="S147" s="16" t="str">
        <f aca="false">IF(A147="","",COUNTIFS(Asistencia!$B$2:$B$3001,A147,Asistencia!$D$2:$D$3001,B147,Asistencia!$E$2:$E$3001,"&gt;="&amp;C147,Asistencia!$E$2:$E$3001,"&lt;="&amp;IF(F147="",Panel!$C$4,MIN(F147,Panel!$C$4))))</f>
        <v/>
      </c>
      <c r="T147" s="33" t="str">
        <f aca="false">IF(OR(A147="",P147=0),"",Q147/P147)</f>
        <v/>
      </c>
      <c r="U147" s="16" t="str">
        <f aca="false">IF(A147="","",IF(L147="Estudiante no registrado","Estudiante sin ficha",IF(M147="Grupo no existe","Grupo mal escrito",IF(AND(E147="Baja",F147=""),"Baja sin fecha",IF(AND(E147&lt;&gt;"Preinscrita",S147&lt;P147),IF(P147-S147=1,"Falta 1 registro de asistencia","Faltan "&amp;(P147-S147)&amp;" registros de asistencia"),IF(AND(E147="Activa",T147&lt;&gt;"",T147&lt;Panel!$C$5),"Asistencia por debajo del umbral",IF(AND(E147&lt;&gt;"Baja",N147&gt;0),"Documentación pendiente","")))))))</f>
        <v/>
      </c>
      <c r="V147" s="36" t="str">
        <f aca="false">IF(A147="","",A147&amp;"|"&amp;COUNTIF($A$2:A147,A147))</f>
        <v/>
      </c>
      <c r="W147" s="36" t="str">
        <f aca="false">IF(AND(A147&lt;&gt;"",E147&lt;&gt;"Baja",N147&gt;0),ROW(),"")</f>
        <v/>
      </c>
      <c r="X147" s="36" t="str">
        <f aca="false">IF(AND(A147&lt;&gt;"",E147="Activa",T147&lt;&gt;"",T147&lt;Panel!$C$5),ROW(),"")</f>
        <v/>
      </c>
      <c r="Y147" s="36" t="str">
        <f aca="false">IF(AND(A147&lt;&gt;"",E147="Preinscrita"),ROW(),"")</f>
        <v/>
      </c>
    </row>
    <row r="148" customFormat="false" ht="15" hidden="false" customHeight="false" outlineLevel="0" collapsed="false">
      <c r="A148" s="16"/>
      <c r="B148" s="16"/>
      <c r="C148" s="32"/>
      <c r="D148" s="16"/>
      <c r="E148" s="16"/>
      <c r="F148" s="32"/>
      <c r="G148" s="16"/>
      <c r="H148" s="16"/>
      <c r="I148" s="16"/>
      <c r="J148" s="16"/>
      <c r="K148" s="16"/>
      <c r="L148" s="16" t="str">
        <f aca="false">IF(A148="","",IFERROR(INDEX(Alumnos!$B$2:$B$201,MATCH(A148,Alumnos!$A$2:$A$201,0)),"Estudiante no registrado"))</f>
        <v/>
      </c>
      <c r="M148" s="16" t="str">
        <f aca="false">IF(A148="","",IFERROR(INDEX(Grupos!$B$2:$B$50,MATCH(B148,Grupos!$A$2:$A$50,0)),"Grupo no existe"))</f>
        <v/>
      </c>
      <c r="N148" s="16" t="str">
        <f aca="false">IF(A148="","",COUNTIF(G148:K148,"No"))</f>
        <v/>
      </c>
      <c r="O148" s="16" t="str">
        <f aca="false">IF(A148="","",_xlfn.TEXTJOIN(", ",TRUE(),IF(G148="No","copia del documento",""),IF(H148="No","pago de inscripción y seguro",""),IF(I148="No","contrato",""),IF(J148="No","certificado de estudios",""),IF(K148="No","acuerdo de financiación","")))</f>
        <v/>
      </c>
      <c r="P148" s="16" t="n">
        <f aca="false">IF(OR(A148="",E148="Preinscrita"),0,COUNTIFS(Sesiones!$B$2:$B$401,B148,Sesiones!$C$2:$C$401,"&gt;="&amp;C148,Sesiones!$C$2:$C$401,"&lt;="&amp;IF(F148="",Panel!$C$4,MIN(F148,Panel!$C$4))))</f>
        <v>0</v>
      </c>
      <c r="Q148" s="16" t="str">
        <f aca="false">IF(A148="","",COUNTIFS(Asistencia!$B$2:$B$3001,A148,Asistencia!$D$2:$D$3001,B148,Asistencia!$C$2:$C$3001,"Sí",Asistencia!$E$2:$E$3001,"&gt;="&amp;C148,Asistencia!$E$2:$E$3001,"&lt;="&amp;IF(F148="",Panel!$C$4,MIN(F148,Panel!$C$4))))</f>
        <v/>
      </c>
      <c r="R148" s="16" t="str">
        <f aca="false">IF(A148="","",COUNTIFS(Asistencia!$B$2:$B$3001,A148,Asistencia!$D$2:$D$3001,B148,Asistencia!$C$2:$C$3001,"Justificada",Asistencia!$E$2:$E$3001,"&gt;="&amp;C148,Asistencia!$E$2:$E$3001,"&lt;="&amp;IF(F148="",Panel!$C$4,MIN(F148,Panel!$C$4))))</f>
        <v/>
      </c>
      <c r="S148" s="16" t="str">
        <f aca="false">IF(A148="","",COUNTIFS(Asistencia!$B$2:$B$3001,A148,Asistencia!$D$2:$D$3001,B148,Asistencia!$E$2:$E$3001,"&gt;="&amp;C148,Asistencia!$E$2:$E$3001,"&lt;="&amp;IF(F148="",Panel!$C$4,MIN(F148,Panel!$C$4))))</f>
        <v/>
      </c>
      <c r="T148" s="33" t="str">
        <f aca="false">IF(OR(A148="",P148=0),"",Q148/P148)</f>
        <v/>
      </c>
      <c r="U148" s="16" t="str">
        <f aca="false">IF(A148="","",IF(L148="Estudiante no registrado","Estudiante sin ficha",IF(M148="Grupo no existe","Grupo mal escrito",IF(AND(E148="Baja",F148=""),"Baja sin fecha",IF(AND(E148&lt;&gt;"Preinscrita",S148&lt;P148),IF(P148-S148=1,"Falta 1 registro de asistencia","Faltan "&amp;(P148-S148)&amp;" registros de asistencia"),IF(AND(E148="Activa",T148&lt;&gt;"",T148&lt;Panel!$C$5),"Asistencia por debajo del umbral",IF(AND(E148&lt;&gt;"Baja",N148&gt;0),"Documentación pendiente","")))))))</f>
        <v/>
      </c>
      <c r="V148" s="36" t="str">
        <f aca="false">IF(A148="","",A148&amp;"|"&amp;COUNTIF($A$2:A148,A148))</f>
        <v/>
      </c>
      <c r="W148" s="36" t="str">
        <f aca="false">IF(AND(A148&lt;&gt;"",E148&lt;&gt;"Baja",N148&gt;0),ROW(),"")</f>
        <v/>
      </c>
      <c r="X148" s="36" t="str">
        <f aca="false">IF(AND(A148&lt;&gt;"",E148="Activa",T148&lt;&gt;"",T148&lt;Panel!$C$5),ROW(),"")</f>
        <v/>
      </c>
      <c r="Y148" s="36" t="str">
        <f aca="false">IF(AND(A148&lt;&gt;"",E148="Preinscrita"),ROW(),"")</f>
        <v/>
      </c>
    </row>
    <row r="149" customFormat="false" ht="15" hidden="false" customHeight="false" outlineLevel="0" collapsed="false">
      <c r="A149" s="16"/>
      <c r="B149" s="16"/>
      <c r="C149" s="32"/>
      <c r="D149" s="16"/>
      <c r="E149" s="16"/>
      <c r="F149" s="32"/>
      <c r="G149" s="16"/>
      <c r="H149" s="16"/>
      <c r="I149" s="16"/>
      <c r="J149" s="16"/>
      <c r="K149" s="16"/>
      <c r="L149" s="16" t="str">
        <f aca="false">IF(A149="","",IFERROR(INDEX(Alumnos!$B$2:$B$201,MATCH(A149,Alumnos!$A$2:$A$201,0)),"Estudiante no registrado"))</f>
        <v/>
      </c>
      <c r="M149" s="16" t="str">
        <f aca="false">IF(A149="","",IFERROR(INDEX(Grupos!$B$2:$B$50,MATCH(B149,Grupos!$A$2:$A$50,0)),"Grupo no existe"))</f>
        <v/>
      </c>
      <c r="N149" s="16" t="str">
        <f aca="false">IF(A149="","",COUNTIF(G149:K149,"No"))</f>
        <v/>
      </c>
      <c r="O149" s="16" t="str">
        <f aca="false">IF(A149="","",_xlfn.TEXTJOIN(", ",TRUE(),IF(G149="No","copia del documento",""),IF(H149="No","pago de inscripción y seguro",""),IF(I149="No","contrato",""),IF(J149="No","certificado de estudios",""),IF(K149="No","acuerdo de financiación","")))</f>
        <v/>
      </c>
      <c r="P149" s="16" t="n">
        <f aca="false">IF(OR(A149="",E149="Preinscrita"),0,COUNTIFS(Sesiones!$B$2:$B$401,B149,Sesiones!$C$2:$C$401,"&gt;="&amp;C149,Sesiones!$C$2:$C$401,"&lt;="&amp;IF(F149="",Panel!$C$4,MIN(F149,Panel!$C$4))))</f>
        <v>0</v>
      </c>
      <c r="Q149" s="16" t="str">
        <f aca="false">IF(A149="","",COUNTIFS(Asistencia!$B$2:$B$3001,A149,Asistencia!$D$2:$D$3001,B149,Asistencia!$C$2:$C$3001,"Sí",Asistencia!$E$2:$E$3001,"&gt;="&amp;C149,Asistencia!$E$2:$E$3001,"&lt;="&amp;IF(F149="",Panel!$C$4,MIN(F149,Panel!$C$4))))</f>
        <v/>
      </c>
      <c r="R149" s="16" t="str">
        <f aca="false">IF(A149="","",COUNTIFS(Asistencia!$B$2:$B$3001,A149,Asistencia!$D$2:$D$3001,B149,Asistencia!$C$2:$C$3001,"Justificada",Asistencia!$E$2:$E$3001,"&gt;="&amp;C149,Asistencia!$E$2:$E$3001,"&lt;="&amp;IF(F149="",Panel!$C$4,MIN(F149,Panel!$C$4))))</f>
        <v/>
      </c>
      <c r="S149" s="16" t="str">
        <f aca="false">IF(A149="","",COUNTIFS(Asistencia!$B$2:$B$3001,A149,Asistencia!$D$2:$D$3001,B149,Asistencia!$E$2:$E$3001,"&gt;="&amp;C149,Asistencia!$E$2:$E$3001,"&lt;="&amp;IF(F149="",Panel!$C$4,MIN(F149,Panel!$C$4))))</f>
        <v/>
      </c>
      <c r="T149" s="33" t="str">
        <f aca="false">IF(OR(A149="",P149=0),"",Q149/P149)</f>
        <v/>
      </c>
      <c r="U149" s="16" t="str">
        <f aca="false">IF(A149="","",IF(L149="Estudiante no registrado","Estudiante sin ficha",IF(M149="Grupo no existe","Grupo mal escrito",IF(AND(E149="Baja",F149=""),"Baja sin fecha",IF(AND(E149&lt;&gt;"Preinscrita",S149&lt;P149),IF(P149-S149=1,"Falta 1 registro de asistencia","Faltan "&amp;(P149-S149)&amp;" registros de asistencia"),IF(AND(E149="Activa",T149&lt;&gt;"",T149&lt;Panel!$C$5),"Asistencia por debajo del umbral",IF(AND(E149&lt;&gt;"Baja",N149&gt;0),"Documentación pendiente","")))))))</f>
        <v/>
      </c>
      <c r="V149" s="36" t="str">
        <f aca="false">IF(A149="","",A149&amp;"|"&amp;COUNTIF($A$2:A149,A149))</f>
        <v/>
      </c>
      <c r="W149" s="36" t="str">
        <f aca="false">IF(AND(A149&lt;&gt;"",E149&lt;&gt;"Baja",N149&gt;0),ROW(),"")</f>
        <v/>
      </c>
      <c r="X149" s="36" t="str">
        <f aca="false">IF(AND(A149&lt;&gt;"",E149="Activa",T149&lt;&gt;"",T149&lt;Panel!$C$5),ROW(),"")</f>
        <v/>
      </c>
      <c r="Y149" s="36" t="str">
        <f aca="false">IF(AND(A149&lt;&gt;"",E149="Preinscrita"),ROW(),"")</f>
        <v/>
      </c>
    </row>
    <row r="150" customFormat="false" ht="15" hidden="false" customHeight="false" outlineLevel="0" collapsed="false">
      <c r="A150" s="16"/>
      <c r="B150" s="16"/>
      <c r="C150" s="32"/>
      <c r="D150" s="16"/>
      <c r="E150" s="16"/>
      <c r="F150" s="32"/>
      <c r="G150" s="16"/>
      <c r="H150" s="16"/>
      <c r="I150" s="16"/>
      <c r="J150" s="16"/>
      <c r="K150" s="16"/>
      <c r="L150" s="16" t="str">
        <f aca="false">IF(A150="","",IFERROR(INDEX(Alumnos!$B$2:$B$201,MATCH(A150,Alumnos!$A$2:$A$201,0)),"Estudiante no registrado"))</f>
        <v/>
      </c>
      <c r="M150" s="16" t="str">
        <f aca="false">IF(A150="","",IFERROR(INDEX(Grupos!$B$2:$B$50,MATCH(B150,Grupos!$A$2:$A$50,0)),"Grupo no existe"))</f>
        <v/>
      </c>
      <c r="N150" s="16" t="str">
        <f aca="false">IF(A150="","",COUNTIF(G150:K150,"No"))</f>
        <v/>
      </c>
      <c r="O150" s="16" t="str">
        <f aca="false">IF(A150="","",_xlfn.TEXTJOIN(", ",TRUE(),IF(G150="No","copia del documento",""),IF(H150="No","pago de inscripción y seguro",""),IF(I150="No","contrato",""),IF(J150="No","certificado de estudios",""),IF(K150="No","acuerdo de financiación","")))</f>
        <v/>
      </c>
      <c r="P150" s="16" t="n">
        <f aca="false">IF(OR(A150="",E150="Preinscrita"),0,COUNTIFS(Sesiones!$B$2:$B$401,B150,Sesiones!$C$2:$C$401,"&gt;="&amp;C150,Sesiones!$C$2:$C$401,"&lt;="&amp;IF(F150="",Panel!$C$4,MIN(F150,Panel!$C$4))))</f>
        <v>0</v>
      </c>
      <c r="Q150" s="16" t="str">
        <f aca="false">IF(A150="","",COUNTIFS(Asistencia!$B$2:$B$3001,A150,Asistencia!$D$2:$D$3001,B150,Asistencia!$C$2:$C$3001,"Sí",Asistencia!$E$2:$E$3001,"&gt;="&amp;C150,Asistencia!$E$2:$E$3001,"&lt;="&amp;IF(F150="",Panel!$C$4,MIN(F150,Panel!$C$4))))</f>
        <v/>
      </c>
      <c r="R150" s="16" t="str">
        <f aca="false">IF(A150="","",COUNTIFS(Asistencia!$B$2:$B$3001,A150,Asistencia!$D$2:$D$3001,B150,Asistencia!$C$2:$C$3001,"Justificada",Asistencia!$E$2:$E$3001,"&gt;="&amp;C150,Asistencia!$E$2:$E$3001,"&lt;="&amp;IF(F150="",Panel!$C$4,MIN(F150,Panel!$C$4))))</f>
        <v/>
      </c>
      <c r="S150" s="16" t="str">
        <f aca="false">IF(A150="","",COUNTIFS(Asistencia!$B$2:$B$3001,A150,Asistencia!$D$2:$D$3001,B150,Asistencia!$E$2:$E$3001,"&gt;="&amp;C150,Asistencia!$E$2:$E$3001,"&lt;="&amp;IF(F150="",Panel!$C$4,MIN(F150,Panel!$C$4))))</f>
        <v/>
      </c>
      <c r="T150" s="33" t="str">
        <f aca="false">IF(OR(A150="",P150=0),"",Q150/P150)</f>
        <v/>
      </c>
      <c r="U150" s="16" t="str">
        <f aca="false">IF(A150="","",IF(L150="Estudiante no registrado","Estudiante sin ficha",IF(M150="Grupo no existe","Grupo mal escrito",IF(AND(E150="Baja",F150=""),"Baja sin fecha",IF(AND(E150&lt;&gt;"Preinscrita",S150&lt;P150),IF(P150-S150=1,"Falta 1 registro de asistencia","Faltan "&amp;(P150-S150)&amp;" registros de asistencia"),IF(AND(E150="Activa",T150&lt;&gt;"",T150&lt;Panel!$C$5),"Asistencia por debajo del umbral",IF(AND(E150&lt;&gt;"Baja",N150&gt;0),"Documentación pendiente","")))))))</f>
        <v/>
      </c>
      <c r="V150" s="36" t="str">
        <f aca="false">IF(A150="","",A150&amp;"|"&amp;COUNTIF($A$2:A150,A150))</f>
        <v/>
      </c>
      <c r="W150" s="36" t="str">
        <f aca="false">IF(AND(A150&lt;&gt;"",E150&lt;&gt;"Baja",N150&gt;0),ROW(),"")</f>
        <v/>
      </c>
      <c r="X150" s="36" t="str">
        <f aca="false">IF(AND(A150&lt;&gt;"",E150="Activa",T150&lt;&gt;"",T150&lt;Panel!$C$5),ROW(),"")</f>
        <v/>
      </c>
      <c r="Y150" s="36" t="str">
        <f aca="false">IF(AND(A150&lt;&gt;"",E150="Preinscrita"),ROW(),"")</f>
        <v/>
      </c>
    </row>
    <row r="151" customFormat="false" ht="15" hidden="false" customHeight="false" outlineLevel="0" collapsed="false">
      <c r="A151" s="16"/>
      <c r="B151" s="16"/>
      <c r="C151" s="32"/>
      <c r="D151" s="16"/>
      <c r="E151" s="16"/>
      <c r="F151" s="32"/>
      <c r="G151" s="16"/>
      <c r="H151" s="16"/>
      <c r="I151" s="16"/>
      <c r="J151" s="16"/>
      <c r="K151" s="16"/>
      <c r="L151" s="16" t="str">
        <f aca="false">IF(A151="","",IFERROR(INDEX(Alumnos!$B$2:$B$201,MATCH(A151,Alumnos!$A$2:$A$201,0)),"Estudiante no registrado"))</f>
        <v/>
      </c>
      <c r="M151" s="16" t="str">
        <f aca="false">IF(A151="","",IFERROR(INDEX(Grupos!$B$2:$B$50,MATCH(B151,Grupos!$A$2:$A$50,0)),"Grupo no existe"))</f>
        <v/>
      </c>
      <c r="N151" s="16" t="str">
        <f aca="false">IF(A151="","",COUNTIF(G151:K151,"No"))</f>
        <v/>
      </c>
      <c r="O151" s="16" t="str">
        <f aca="false">IF(A151="","",_xlfn.TEXTJOIN(", ",TRUE(),IF(G151="No","copia del documento",""),IF(H151="No","pago de inscripción y seguro",""),IF(I151="No","contrato",""),IF(J151="No","certificado de estudios",""),IF(K151="No","acuerdo de financiación","")))</f>
        <v/>
      </c>
      <c r="P151" s="16" t="n">
        <f aca="false">IF(OR(A151="",E151="Preinscrita"),0,COUNTIFS(Sesiones!$B$2:$B$401,B151,Sesiones!$C$2:$C$401,"&gt;="&amp;C151,Sesiones!$C$2:$C$401,"&lt;="&amp;IF(F151="",Panel!$C$4,MIN(F151,Panel!$C$4))))</f>
        <v>0</v>
      </c>
      <c r="Q151" s="16" t="str">
        <f aca="false">IF(A151="","",COUNTIFS(Asistencia!$B$2:$B$3001,A151,Asistencia!$D$2:$D$3001,B151,Asistencia!$C$2:$C$3001,"Sí",Asistencia!$E$2:$E$3001,"&gt;="&amp;C151,Asistencia!$E$2:$E$3001,"&lt;="&amp;IF(F151="",Panel!$C$4,MIN(F151,Panel!$C$4))))</f>
        <v/>
      </c>
      <c r="R151" s="16" t="str">
        <f aca="false">IF(A151="","",COUNTIFS(Asistencia!$B$2:$B$3001,A151,Asistencia!$D$2:$D$3001,B151,Asistencia!$C$2:$C$3001,"Justificada",Asistencia!$E$2:$E$3001,"&gt;="&amp;C151,Asistencia!$E$2:$E$3001,"&lt;="&amp;IF(F151="",Panel!$C$4,MIN(F151,Panel!$C$4))))</f>
        <v/>
      </c>
      <c r="S151" s="16" t="str">
        <f aca="false">IF(A151="","",COUNTIFS(Asistencia!$B$2:$B$3001,A151,Asistencia!$D$2:$D$3001,B151,Asistencia!$E$2:$E$3001,"&gt;="&amp;C151,Asistencia!$E$2:$E$3001,"&lt;="&amp;IF(F151="",Panel!$C$4,MIN(F151,Panel!$C$4))))</f>
        <v/>
      </c>
      <c r="T151" s="33" t="str">
        <f aca="false">IF(OR(A151="",P151=0),"",Q151/P151)</f>
        <v/>
      </c>
      <c r="U151" s="16" t="str">
        <f aca="false">IF(A151="","",IF(L151="Estudiante no registrado","Estudiante sin ficha",IF(M151="Grupo no existe","Grupo mal escrito",IF(AND(E151="Baja",F151=""),"Baja sin fecha",IF(AND(E151&lt;&gt;"Preinscrita",S151&lt;P151),IF(P151-S151=1,"Falta 1 registro de asistencia","Faltan "&amp;(P151-S151)&amp;" registros de asistencia"),IF(AND(E151="Activa",T151&lt;&gt;"",T151&lt;Panel!$C$5),"Asistencia por debajo del umbral",IF(AND(E151&lt;&gt;"Baja",N151&gt;0),"Documentación pendiente","")))))))</f>
        <v/>
      </c>
      <c r="V151" s="36" t="str">
        <f aca="false">IF(A151="","",A151&amp;"|"&amp;COUNTIF($A$2:A151,A151))</f>
        <v/>
      </c>
      <c r="W151" s="36" t="str">
        <f aca="false">IF(AND(A151&lt;&gt;"",E151&lt;&gt;"Baja",N151&gt;0),ROW(),"")</f>
        <v/>
      </c>
      <c r="X151" s="36" t="str">
        <f aca="false">IF(AND(A151&lt;&gt;"",E151="Activa",T151&lt;&gt;"",T151&lt;Panel!$C$5),ROW(),"")</f>
        <v/>
      </c>
      <c r="Y151" s="36" t="str">
        <f aca="false">IF(AND(A151&lt;&gt;"",E151="Preinscrita"),ROW(),"")</f>
        <v/>
      </c>
    </row>
    <row r="152" customFormat="false" ht="15" hidden="false" customHeight="false" outlineLevel="0" collapsed="false">
      <c r="A152" s="16"/>
      <c r="B152" s="16"/>
      <c r="C152" s="32"/>
      <c r="D152" s="16"/>
      <c r="E152" s="16"/>
      <c r="F152" s="32"/>
      <c r="G152" s="16"/>
      <c r="H152" s="16"/>
      <c r="I152" s="16"/>
      <c r="J152" s="16"/>
      <c r="K152" s="16"/>
      <c r="L152" s="16" t="str">
        <f aca="false">IF(A152="","",IFERROR(INDEX(Alumnos!$B$2:$B$201,MATCH(A152,Alumnos!$A$2:$A$201,0)),"Estudiante no registrado"))</f>
        <v/>
      </c>
      <c r="M152" s="16" t="str">
        <f aca="false">IF(A152="","",IFERROR(INDEX(Grupos!$B$2:$B$50,MATCH(B152,Grupos!$A$2:$A$50,0)),"Grupo no existe"))</f>
        <v/>
      </c>
      <c r="N152" s="16" t="str">
        <f aca="false">IF(A152="","",COUNTIF(G152:K152,"No"))</f>
        <v/>
      </c>
      <c r="O152" s="16" t="str">
        <f aca="false">IF(A152="","",_xlfn.TEXTJOIN(", ",TRUE(),IF(G152="No","copia del documento",""),IF(H152="No","pago de inscripción y seguro",""),IF(I152="No","contrato",""),IF(J152="No","certificado de estudios",""),IF(K152="No","acuerdo de financiación","")))</f>
        <v/>
      </c>
      <c r="P152" s="16" t="n">
        <f aca="false">IF(OR(A152="",E152="Preinscrita"),0,COUNTIFS(Sesiones!$B$2:$B$401,B152,Sesiones!$C$2:$C$401,"&gt;="&amp;C152,Sesiones!$C$2:$C$401,"&lt;="&amp;IF(F152="",Panel!$C$4,MIN(F152,Panel!$C$4))))</f>
        <v>0</v>
      </c>
      <c r="Q152" s="16" t="str">
        <f aca="false">IF(A152="","",COUNTIFS(Asistencia!$B$2:$B$3001,A152,Asistencia!$D$2:$D$3001,B152,Asistencia!$C$2:$C$3001,"Sí",Asistencia!$E$2:$E$3001,"&gt;="&amp;C152,Asistencia!$E$2:$E$3001,"&lt;="&amp;IF(F152="",Panel!$C$4,MIN(F152,Panel!$C$4))))</f>
        <v/>
      </c>
      <c r="R152" s="16" t="str">
        <f aca="false">IF(A152="","",COUNTIFS(Asistencia!$B$2:$B$3001,A152,Asistencia!$D$2:$D$3001,B152,Asistencia!$C$2:$C$3001,"Justificada",Asistencia!$E$2:$E$3001,"&gt;="&amp;C152,Asistencia!$E$2:$E$3001,"&lt;="&amp;IF(F152="",Panel!$C$4,MIN(F152,Panel!$C$4))))</f>
        <v/>
      </c>
      <c r="S152" s="16" t="str">
        <f aca="false">IF(A152="","",COUNTIFS(Asistencia!$B$2:$B$3001,A152,Asistencia!$D$2:$D$3001,B152,Asistencia!$E$2:$E$3001,"&gt;="&amp;C152,Asistencia!$E$2:$E$3001,"&lt;="&amp;IF(F152="",Panel!$C$4,MIN(F152,Panel!$C$4))))</f>
        <v/>
      </c>
      <c r="T152" s="33" t="str">
        <f aca="false">IF(OR(A152="",P152=0),"",Q152/P152)</f>
        <v/>
      </c>
      <c r="U152" s="16" t="str">
        <f aca="false">IF(A152="","",IF(L152="Estudiante no registrado","Estudiante sin ficha",IF(M152="Grupo no existe","Grupo mal escrito",IF(AND(E152="Baja",F152=""),"Baja sin fecha",IF(AND(E152&lt;&gt;"Preinscrita",S152&lt;P152),IF(P152-S152=1,"Falta 1 registro de asistencia","Faltan "&amp;(P152-S152)&amp;" registros de asistencia"),IF(AND(E152="Activa",T152&lt;&gt;"",T152&lt;Panel!$C$5),"Asistencia por debajo del umbral",IF(AND(E152&lt;&gt;"Baja",N152&gt;0),"Documentación pendiente","")))))))</f>
        <v/>
      </c>
      <c r="V152" s="36" t="str">
        <f aca="false">IF(A152="","",A152&amp;"|"&amp;COUNTIF($A$2:A152,A152))</f>
        <v/>
      </c>
      <c r="W152" s="36" t="str">
        <f aca="false">IF(AND(A152&lt;&gt;"",E152&lt;&gt;"Baja",N152&gt;0),ROW(),"")</f>
        <v/>
      </c>
      <c r="X152" s="36" t="str">
        <f aca="false">IF(AND(A152&lt;&gt;"",E152="Activa",T152&lt;&gt;"",T152&lt;Panel!$C$5),ROW(),"")</f>
        <v/>
      </c>
      <c r="Y152" s="36" t="str">
        <f aca="false">IF(AND(A152&lt;&gt;"",E152="Preinscrita"),ROW(),"")</f>
        <v/>
      </c>
    </row>
    <row r="153" customFormat="false" ht="15" hidden="false" customHeight="false" outlineLevel="0" collapsed="false">
      <c r="A153" s="16"/>
      <c r="B153" s="16"/>
      <c r="C153" s="32"/>
      <c r="D153" s="16"/>
      <c r="E153" s="16"/>
      <c r="F153" s="32"/>
      <c r="G153" s="16"/>
      <c r="H153" s="16"/>
      <c r="I153" s="16"/>
      <c r="J153" s="16"/>
      <c r="K153" s="16"/>
      <c r="L153" s="16" t="str">
        <f aca="false">IF(A153="","",IFERROR(INDEX(Alumnos!$B$2:$B$201,MATCH(A153,Alumnos!$A$2:$A$201,0)),"Estudiante no registrado"))</f>
        <v/>
      </c>
      <c r="M153" s="16" t="str">
        <f aca="false">IF(A153="","",IFERROR(INDEX(Grupos!$B$2:$B$50,MATCH(B153,Grupos!$A$2:$A$50,0)),"Grupo no existe"))</f>
        <v/>
      </c>
      <c r="N153" s="16" t="str">
        <f aca="false">IF(A153="","",COUNTIF(G153:K153,"No"))</f>
        <v/>
      </c>
      <c r="O153" s="16" t="str">
        <f aca="false">IF(A153="","",_xlfn.TEXTJOIN(", ",TRUE(),IF(G153="No","copia del documento",""),IF(H153="No","pago de inscripción y seguro",""),IF(I153="No","contrato",""),IF(J153="No","certificado de estudios",""),IF(K153="No","acuerdo de financiación","")))</f>
        <v/>
      </c>
      <c r="P153" s="16" t="n">
        <f aca="false">IF(OR(A153="",E153="Preinscrita"),0,COUNTIFS(Sesiones!$B$2:$B$401,B153,Sesiones!$C$2:$C$401,"&gt;="&amp;C153,Sesiones!$C$2:$C$401,"&lt;="&amp;IF(F153="",Panel!$C$4,MIN(F153,Panel!$C$4))))</f>
        <v>0</v>
      </c>
      <c r="Q153" s="16" t="str">
        <f aca="false">IF(A153="","",COUNTIFS(Asistencia!$B$2:$B$3001,A153,Asistencia!$D$2:$D$3001,B153,Asistencia!$C$2:$C$3001,"Sí",Asistencia!$E$2:$E$3001,"&gt;="&amp;C153,Asistencia!$E$2:$E$3001,"&lt;="&amp;IF(F153="",Panel!$C$4,MIN(F153,Panel!$C$4))))</f>
        <v/>
      </c>
      <c r="R153" s="16" t="str">
        <f aca="false">IF(A153="","",COUNTIFS(Asistencia!$B$2:$B$3001,A153,Asistencia!$D$2:$D$3001,B153,Asistencia!$C$2:$C$3001,"Justificada",Asistencia!$E$2:$E$3001,"&gt;="&amp;C153,Asistencia!$E$2:$E$3001,"&lt;="&amp;IF(F153="",Panel!$C$4,MIN(F153,Panel!$C$4))))</f>
        <v/>
      </c>
      <c r="S153" s="16" t="str">
        <f aca="false">IF(A153="","",COUNTIFS(Asistencia!$B$2:$B$3001,A153,Asistencia!$D$2:$D$3001,B153,Asistencia!$E$2:$E$3001,"&gt;="&amp;C153,Asistencia!$E$2:$E$3001,"&lt;="&amp;IF(F153="",Panel!$C$4,MIN(F153,Panel!$C$4))))</f>
        <v/>
      </c>
      <c r="T153" s="33" t="str">
        <f aca="false">IF(OR(A153="",P153=0),"",Q153/P153)</f>
        <v/>
      </c>
      <c r="U153" s="16" t="str">
        <f aca="false">IF(A153="","",IF(L153="Estudiante no registrado","Estudiante sin ficha",IF(M153="Grupo no existe","Grupo mal escrito",IF(AND(E153="Baja",F153=""),"Baja sin fecha",IF(AND(E153&lt;&gt;"Preinscrita",S153&lt;P153),IF(P153-S153=1,"Falta 1 registro de asistencia","Faltan "&amp;(P153-S153)&amp;" registros de asistencia"),IF(AND(E153="Activa",T153&lt;&gt;"",T153&lt;Panel!$C$5),"Asistencia por debajo del umbral",IF(AND(E153&lt;&gt;"Baja",N153&gt;0),"Documentación pendiente","")))))))</f>
        <v/>
      </c>
      <c r="V153" s="36" t="str">
        <f aca="false">IF(A153="","",A153&amp;"|"&amp;COUNTIF($A$2:A153,A153))</f>
        <v/>
      </c>
      <c r="W153" s="36" t="str">
        <f aca="false">IF(AND(A153&lt;&gt;"",E153&lt;&gt;"Baja",N153&gt;0),ROW(),"")</f>
        <v/>
      </c>
      <c r="X153" s="36" t="str">
        <f aca="false">IF(AND(A153&lt;&gt;"",E153="Activa",T153&lt;&gt;"",T153&lt;Panel!$C$5),ROW(),"")</f>
        <v/>
      </c>
      <c r="Y153" s="36" t="str">
        <f aca="false">IF(AND(A153&lt;&gt;"",E153="Preinscrita"),ROW(),"")</f>
        <v/>
      </c>
    </row>
    <row r="154" customFormat="false" ht="15" hidden="false" customHeight="false" outlineLevel="0" collapsed="false">
      <c r="A154" s="16"/>
      <c r="B154" s="16"/>
      <c r="C154" s="32"/>
      <c r="D154" s="16"/>
      <c r="E154" s="16"/>
      <c r="F154" s="32"/>
      <c r="G154" s="16"/>
      <c r="H154" s="16"/>
      <c r="I154" s="16"/>
      <c r="J154" s="16"/>
      <c r="K154" s="16"/>
      <c r="L154" s="16" t="str">
        <f aca="false">IF(A154="","",IFERROR(INDEX(Alumnos!$B$2:$B$201,MATCH(A154,Alumnos!$A$2:$A$201,0)),"Estudiante no registrado"))</f>
        <v/>
      </c>
      <c r="M154" s="16" t="str">
        <f aca="false">IF(A154="","",IFERROR(INDEX(Grupos!$B$2:$B$50,MATCH(B154,Grupos!$A$2:$A$50,0)),"Grupo no existe"))</f>
        <v/>
      </c>
      <c r="N154" s="16" t="str">
        <f aca="false">IF(A154="","",COUNTIF(G154:K154,"No"))</f>
        <v/>
      </c>
      <c r="O154" s="16" t="str">
        <f aca="false">IF(A154="","",_xlfn.TEXTJOIN(", ",TRUE(),IF(G154="No","copia del documento",""),IF(H154="No","pago de inscripción y seguro",""),IF(I154="No","contrato",""),IF(J154="No","certificado de estudios",""),IF(K154="No","acuerdo de financiación","")))</f>
        <v/>
      </c>
      <c r="P154" s="16" t="n">
        <f aca="false">IF(OR(A154="",E154="Preinscrita"),0,COUNTIFS(Sesiones!$B$2:$B$401,B154,Sesiones!$C$2:$C$401,"&gt;="&amp;C154,Sesiones!$C$2:$C$401,"&lt;="&amp;IF(F154="",Panel!$C$4,MIN(F154,Panel!$C$4))))</f>
        <v>0</v>
      </c>
      <c r="Q154" s="16" t="str">
        <f aca="false">IF(A154="","",COUNTIFS(Asistencia!$B$2:$B$3001,A154,Asistencia!$D$2:$D$3001,B154,Asistencia!$C$2:$C$3001,"Sí",Asistencia!$E$2:$E$3001,"&gt;="&amp;C154,Asistencia!$E$2:$E$3001,"&lt;="&amp;IF(F154="",Panel!$C$4,MIN(F154,Panel!$C$4))))</f>
        <v/>
      </c>
      <c r="R154" s="16" t="str">
        <f aca="false">IF(A154="","",COUNTIFS(Asistencia!$B$2:$B$3001,A154,Asistencia!$D$2:$D$3001,B154,Asistencia!$C$2:$C$3001,"Justificada",Asistencia!$E$2:$E$3001,"&gt;="&amp;C154,Asistencia!$E$2:$E$3001,"&lt;="&amp;IF(F154="",Panel!$C$4,MIN(F154,Panel!$C$4))))</f>
        <v/>
      </c>
      <c r="S154" s="16" t="str">
        <f aca="false">IF(A154="","",COUNTIFS(Asistencia!$B$2:$B$3001,A154,Asistencia!$D$2:$D$3001,B154,Asistencia!$E$2:$E$3001,"&gt;="&amp;C154,Asistencia!$E$2:$E$3001,"&lt;="&amp;IF(F154="",Panel!$C$4,MIN(F154,Panel!$C$4))))</f>
        <v/>
      </c>
      <c r="T154" s="33" t="str">
        <f aca="false">IF(OR(A154="",P154=0),"",Q154/P154)</f>
        <v/>
      </c>
      <c r="U154" s="16" t="str">
        <f aca="false">IF(A154="","",IF(L154="Estudiante no registrado","Estudiante sin ficha",IF(M154="Grupo no existe","Grupo mal escrito",IF(AND(E154="Baja",F154=""),"Baja sin fecha",IF(AND(E154&lt;&gt;"Preinscrita",S154&lt;P154),IF(P154-S154=1,"Falta 1 registro de asistencia","Faltan "&amp;(P154-S154)&amp;" registros de asistencia"),IF(AND(E154="Activa",T154&lt;&gt;"",T154&lt;Panel!$C$5),"Asistencia por debajo del umbral",IF(AND(E154&lt;&gt;"Baja",N154&gt;0),"Documentación pendiente","")))))))</f>
        <v/>
      </c>
      <c r="V154" s="36" t="str">
        <f aca="false">IF(A154="","",A154&amp;"|"&amp;COUNTIF($A$2:A154,A154))</f>
        <v/>
      </c>
      <c r="W154" s="36" t="str">
        <f aca="false">IF(AND(A154&lt;&gt;"",E154&lt;&gt;"Baja",N154&gt;0),ROW(),"")</f>
        <v/>
      </c>
      <c r="X154" s="36" t="str">
        <f aca="false">IF(AND(A154&lt;&gt;"",E154="Activa",T154&lt;&gt;"",T154&lt;Panel!$C$5),ROW(),"")</f>
        <v/>
      </c>
      <c r="Y154" s="36" t="str">
        <f aca="false">IF(AND(A154&lt;&gt;"",E154="Preinscrita"),ROW(),"")</f>
        <v/>
      </c>
    </row>
    <row r="155" customFormat="false" ht="15" hidden="false" customHeight="false" outlineLevel="0" collapsed="false">
      <c r="A155" s="16"/>
      <c r="B155" s="16"/>
      <c r="C155" s="32"/>
      <c r="D155" s="16"/>
      <c r="E155" s="16"/>
      <c r="F155" s="32"/>
      <c r="G155" s="16"/>
      <c r="H155" s="16"/>
      <c r="I155" s="16"/>
      <c r="J155" s="16"/>
      <c r="K155" s="16"/>
      <c r="L155" s="16" t="str">
        <f aca="false">IF(A155="","",IFERROR(INDEX(Alumnos!$B$2:$B$201,MATCH(A155,Alumnos!$A$2:$A$201,0)),"Estudiante no registrado"))</f>
        <v/>
      </c>
      <c r="M155" s="16" t="str">
        <f aca="false">IF(A155="","",IFERROR(INDEX(Grupos!$B$2:$B$50,MATCH(B155,Grupos!$A$2:$A$50,0)),"Grupo no existe"))</f>
        <v/>
      </c>
      <c r="N155" s="16" t="str">
        <f aca="false">IF(A155="","",COUNTIF(G155:K155,"No"))</f>
        <v/>
      </c>
      <c r="O155" s="16" t="str">
        <f aca="false">IF(A155="","",_xlfn.TEXTJOIN(", ",TRUE(),IF(G155="No","copia del documento",""),IF(H155="No","pago de inscripción y seguro",""),IF(I155="No","contrato",""),IF(J155="No","certificado de estudios",""),IF(K155="No","acuerdo de financiación","")))</f>
        <v/>
      </c>
      <c r="P155" s="16" t="n">
        <f aca="false">IF(OR(A155="",E155="Preinscrita"),0,COUNTIFS(Sesiones!$B$2:$B$401,B155,Sesiones!$C$2:$C$401,"&gt;="&amp;C155,Sesiones!$C$2:$C$401,"&lt;="&amp;IF(F155="",Panel!$C$4,MIN(F155,Panel!$C$4))))</f>
        <v>0</v>
      </c>
      <c r="Q155" s="16" t="str">
        <f aca="false">IF(A155="","",COUNTIFS(Asistencia!$B$2:$B$3001,A155,Asistencia!$D$2:$D$3001,B155,Asistencia!$C$2:$C$3001,"Sí",Asistencia!$E$2:$E$3001,"&gt;="&amp;C155,Asistencia!$E$2:$E$3001,"&lt;="&amp;IF(F155="",Panel!$C$4,MIN(F155,Panel!$C$4))))</f>
        <v/>
      </c>
      <c r="R155" s="16" t="str">
        <f aca="false">IF(A155="","",COUNTIFS(Asistencia!$B$2:$B$3001,A155,Asistencia!$D$2:$D$3001,B155,Asistencia!$C$2:$C$3001,"Justificada",Asistencia!$E$2:$E$3001,"&gt;="&amp;C155,Asistencia!$E$2:$E$3001,"&lt;="&amp;IF(F155="",Panel!$C$4,MIN(F155,Panel!$C$4))))</f>
        <v/>
      </c>
      <c r="S155" s="16" t="str">
        <f aca="false">IF(A155="","",COUNTIFS(Asistencia!$B$2:$B$3001,A155,Asistencia!$D$2:$D$3001,B155,Asistencia!$E$2:$E$3001,"&gt;="&amp;C155,Asistencia!$E$2:$E$3001,"&lt;="&amp;IF(F155="",Panel!$C$4,MIN(F155,Panel!$C$4))))</f>
        <v/>
      </c>
      <c r="T155" s="33" t="str">
        <f aca="false">IF(OR(A155="",P155=0),"",Q155/P155)</f>
        <v/>
      </c>
      <c r="U155" s="16" t="str">
        <f aca="false">IF(A155="","",IF(L155="Estudiante no registrado","Estudiante sin ficha",IF(M155="Grupo no existe","Grupo mal escrito",IF(AND(E155="Baja",F155=""),"Baja sin fecha",IF(AND(E155&lt;&gt;"Preinscrita",S155&lt;P155),IF(P155-S155=1,"Falta 1 registro de asistencia","Faltan "&amp;(P155-S155)&amp;" registros de asistencia"),IF(AND(E155="Activa",T155&lt;&gt;"",T155&lt;Panel!$C$5),"Asistencia por debajo del umbral",IF(AND(E155&lt;&gt;"Baja",N155&gt;0),"Documentación pendiente","")))))))</f>
        <v/>
      </c>
      <c r="V155" s="36" t="str">
        <f aca="false">IF(A155="","",A155&amp;"|"&amp;COUNTIF($A$2:A155,A155))</f>
        <v/>
      </c>
      <c r="W155" s="36" t="str">
        <f aca="false">IF(AND(A155&lt;&gt;"",E155&lt;&gt;"Baja",N155&gt;0),ROW(),"")</f>
        <v/>
      </c>
      <c r="X155" s="36" t="str">
        <f aca="false">IF(AND(A155&lt;&gt;"",E155="Activa",T155&lt;&gt;"",T155&lt;Panel!$C$5),ROW(),"")</f>
        <v/>
      </c>
      <c r="Y155" s="36" t="str">
        <f aca="false">IF(AND(A155&lt;&gt;"",E155="Preinscrita"),ROW(),"")</f>
        <v/>
      </c>
    </row>
    <row r="156" customFormat="false" ht="15" hidden="false" customHeight="false" outlineLevel="0" collapsed="false">
      <c r="A156" s="16"/>
      <c r="B156" s="16"/>
      <c r="C156" s="32"/>
      <c r="D156" s="16"/>
      <c r="E156" s="16"/>
      <c r="F156" s="32"/>
      <c r="G156" s="16"/>
      <c r="H156" s="16"/>
      <c r="I156" s="16"/>
      <c r="J156" s="16"/>
      <c r="K156" s="16"/>
      <c r="L156" s="16" t="str">
        <f aca="false">IF(A156="","",IFERROR(INDEX(Alumnos!$B$2:$B$201,MATCH(A156,Alumnos!$A$2:$A$201,0)),"Estudiante no registrado"))</f>
        <v/>
      </c>
      <c r="M156" s="16" t="str">
        <f aca="false">IF(A156="","",IFERROR(INDEX(Grupos!$B$2:$B$50,MATCH(B156,Grupos!$A$2:$A$50,0)),"Grupo no existe"))</f>
        <v/>
      </c>
      <c r="N156" s="16" t="str">
        <f aca="false">IF(A156="","",COUNTIF(G156:K156,"No"))</f>
        <v/>
      </c>
      <c r="O156" s="16" t="str">
        <f aca="false">IF(A156="","",_xlfn.TEXTJOIN(", ",TRUE(),IF(G156="No","copia del documento",""),IF(H156="No","pago de inscripción y seguro",""),IF(I156="No","contrato",""),IF(J156="No","certificado de estudios",""),IF(K156="No","acuerdo de financiación","")))</f>
        <v/>
      </c>
      <c r="P156" s="16" t="n">
        <f aca="false">IF(OR(A156="",E156="Preinscrita"),0,COUNTIFS(Sesiones!$B$2:$B$401,B156,Sesiones!$C$2:$C$401,"&gt;="&amp;C156,Sesiones!$C$2:$C$401,"&lt;="&amp;IF(F156="",Panel!$C$4,MIN(F156,Panel!$C$4))))</f>
        <v>0</v>
      </c>
      <c r="Q156" s="16" t="str">
        <f aca="false">IF(A156="","",COUNTIFS(Asistencia!$B$2:$B$3001,A156,Asistencia!$D$2:$D$3001,B156,Asistencia!$C$2:$C$3001,"Sí",Asistencia!$E$2:$E$3001,"&gt;="&amp;C156,Asistencia!$E$2:$E$3001,"&lt;="&amp;IF(F156="",Panel!$C$4,MIN(F156,Panel!$C$4))))</f>
        <v/>
      </c>
      <c r="R156" s="16" t="str">
        <f aca="false">IF(A156="","",COUNTIFS(Asistencia!$B$2:$B$3001,A156,Asistencia!$D$2:$D$3001,B156,Asistencia!$C$2:$C$3001,"Justificada",Asistencia!$E$2:$E$3001,"&gt;="&amp;C156,Asistencia!$E$2:$E$3001,"&lt;="&amp;IF(F156="",Panel!$C$4,MIN(F156,Panel!$C$4))))</f>
        <v/>
      </c>
      <c r="S156" s="16" t="str">
        <f aca="false">IF(A156="","",COUNTIFS(Asistencia!$B$2:$B$3001,A156,Asistencia!$D$2:$D$3001,B156,Asistencia!$E$2:$E$3001,"&gt;="&amp;C156,Asistencia!$E$2:$E$3001,"&lt;="&amp;IF(F156="",Panel!$C$4,MIN(F156,Panel!$C$4))))</f>
        <v/>
      </c>
      <c r="T156" s="33" t="str">
        <f aca="false">IF(OR(A156="",P156=0),"",Q156/P156)</f>
        <v/>
      </c>
      <c r="U156" s="16" t="str">
        <f aca="false">IF(A156="","",IF(L156="Estudiante no registrado","Estudiante sin ficha",IF(M156="Grupo no existe","Grupo mal escrito",IF(AND(E156="Baja",F156=""),"Baja sin fecha",IF(AND(E156&lt;&gt;"Preinscrita",S156&lt;P156),IF(P156-S156=1,"Falta 1 registro de asistencia","Faltan "&amp;(P156-S156)&amp;" registros de asistencia"),IF(AND(E156="Activa",T156&lt;&gt;"",T156&lt;Panel!$C$5),"Asistencia por debajo del umbral",IF(AND(E156&lt;&gt;"Baja",N156&gt;0),"Documentación pendiente","")))))))</f>
        <v/>
      </c>
      <c r="V156" s="36" t="str">
        <f aca="false">IF(A156="","",A156&amp;"|"&amp;COUNTIF($A$2:A156,A156))</f>
        <v/>
      </c>
      <c r="W156" s="36" t="str">
        <f aca="false">IF(AND(A156&lt;&gt;"",E156&lt;&gt;"Baja",N156&gt;0),ROW(),"")</f>
        <v/>
      </c>
      <c r="X156" s="36" t="str">
        <f aca="false">IF(AND(A156&lt;&gt;"",E156="Activa",T156&lt;&gt;"",T156&lt;Panel!$C$5),ROW(),"")</f>
        <v/>
      </c>
      <c r="Y156" s="36" t="str">
        <f aca="false">IF(AND(A156&lt;&gt;"",E156="Preinscrita"),ROW(),"")</f>
        <v/>
      </c>
    </row>
    <row r="157" customFormat="false" ht="15" hidden="false" customHeight="false" outlineLevel="0" collapsed="false">
      <c r="A157" s="16"/>
      <c r="B157" s="16"/>
      <c r="C157" s="32"/>
      <c r="D157" s="16"/>
      <c r="E157" s="16"/>
      <c r="F157" s="32"/>
      <c r="G157" s="16"/>
      <c r="H157" s="16"/>
      <c r="I157" s="16"/>
      <c r="J157" s="16"/>
      <c r="K157" s="16"/>
      <c r="L157" s="16" t="str">
        <f aca="false">IF(A157="","",IFERROR(INDEX(Alumnos!$B$2:$B$201,MATCH(A157,Alumnos!$A$2:$A$201,0)),"Estudiante no registrado"))</f>
        <v/>
      </c>
      <c r="M157" s="16" t="str">
        <f aca="false">IF(A157="","",IFERROR(INDEX(Grupos!$B$2:$B$50,MATCH(B157,Grupos!$A$2:$A$50,0)),"Grupo no existe"))</f>
        <v/>
      </c>
      <c r="N157" s="16" t="str">
        <f aca="false">IF(A157="","",COUNTIF(G157:K157,"No"))</f>
        <v/>
      </c>
      <c r="O157" s="16" t="str">
        <f aca="false">IF(A157="","",_xlfn.TEXTJOIN(", ",TRUE(),IF(G157="No","copia del documento",""),IF(H157="No","pago de inscripción y seguro",""),IF(I157="No","contrato",""),IF(J157="No","certificado de estudios",""),IF(K157="No","acuerdo de financiación","")))</f>
        <v/>
      </c>
      <c r="P157" s="16" t="n">
        <f aca="false">IF(OR(A157="",E157="Preinscrita"),0,COUNTIFS(Sesiones!$B$2:$B$401,B157,Sesiones!$C$2:$C$401,"&gt;="&amp;C157,Sesiones!$C$2:$C$401,"&lt;="&amp;IF(F157="",Panel!$C$4,MIN(F157,Panel!$C$4))))</f>
        <v>0</v>
      </c>
      <c r="Q157" s="16" t="str">
        <f aca="false">IF(A157="","",COUNTIFS(Asistencia!$B$2:$B$3001,A157,Asistencia!$D$2:$D$3001,B157,Asistencia!$C$2:$C$3001,"Sí",Asistencia!$E$2:$E$3001,"&gt;="&amp;C157,Asistencia!$E$2:$E$3001,"&lt;="&amp;IF(F157="",Panel!$C$4,MIN(F157,Panel!$C$4))))</f>
        <v/>
      </c>
      <c r="R157" s="16" t="str">
        <f aca="false">IF(A157="","",COUNTIFS(Asistencia!$B$2:$B$3001,A157,Asistencia!$D$2:$D$3001,B157,Asistencia!$C$2:$C$3001,"Justificada",Asistencia!$E$2:$E$3001,"&gt;="&amp;C157,Asistencia!$E$2:$E$3001,"&lt;="&amp;IF(F157="",Panel!$C$4,MIN(F157,Panel!$C$4))))</f>
        <v/>
      </c>
      <c r="S157" s="16" t="str">
        <f aca="false">IF(A157="","",COUNTIFS(Asistencia!$B$2:$B$3001,A157,Asistencia!$D$2:$D$3001,B157,Asistencia!$E$2:$E$3001,"&gt;="&amp;C157,Asistencia!$E$2:$E$3001,"&lt;="&amp;IF(F157="",Panel!$C$4,MIN(F157,Panel!$C$4))))</f>
        <v/>
      </c>
      <c r="T157" s="33" t="str">
        <f aca="false">IF(OR(A157="",P157=0),"",Q157/P157)</f>
        <v/>
      </c>
      <c r="U157" s="16" t="str">
        <f aca="false">IF(A157="","",IF(L157="Estudiante no registrado","Estudiante sin ficha",IF(M157="Grupo no existe","Grupo mal escrito",IF(AND(E157="Baja",F157=""),"Baja sin fecha",IF(AND(E157&lt;&gt;"Preinscrita",S157&lt;P157),IF(P157-S157=1,"Falta 1 registro de asistencia","Faltan "&amp;(P157-S157)&amp;" registros de asistencia"),IF(AND(E157="Activa",T157&lt;&gt;"",T157&lt;Panel!$C$5),"Asistencia por debajo del umbral",IF(AND(E157&lt;&gt;"Baja",N157&gt;0),"Documentación pendiente","")))))))</f>
        <v/>
      </c>
      <c r="V157" s="36" t="str">
        <f aca="false">IF(A157="","",A157&amp;"|"&amp;COUNTIF($A$2:A157,A157))</f>
        <v/>
      </c>
      <c r="W157" s="36" t="str">
        <f aca="false">IF(AND(A157&lt;&gt;"",E157&lt;&gt;"Baja",N157&gt;0),ROW(),"")</f>
        <v/>
      </c>
      <c r="X157" s="36" t="str">
        <f aca="false">IF(AND(A157&lt;&gt;"",E157="Activa",T157&lt;&gt;"",T157&lt;Panel!$C$5),ROW(),"")</f>
        <v/>
      </c>
      <c r="Y157" s="36" t="str">
        <f aca="false">IF(AND(A157&lt;&gt;"",E157="Preinscrita"),ROW(),"")</f>
        <v/>
      </c>
    </row>
    <row r="158" customFormat="false" ht="15" hidden="false" customHeight="false" outlineLevel="0" collapsed="false">
      <c r="A158" s="16"/>
      <c r="B158" s="16"/>
      <c r="C158" s="32"/>
      <c r="D158" s="16"/>
      <c r="E158" s="16"/>
      <c r="F158" s="32"/>
      <c r="G158" s="16"/>
      <c r="H158" s="16"/>
      <c r="I158" s="16"/>
      <c r="J158" s="16"/>
      <c r="K158" s="16"/>
      <c r="L158" s="16" t="str">
        <f aca="false">IF(A158="","",IFERROR(INDEX(Alumnos!$B$2:$B$201,MATCH(A158,Alumnos!$A$2:$A$201,0)),"Estudiante no registrado"))</f>
        <v/>
      </c>
      <c r="M158" s="16" t="str">
        <f aca="false">IF(A158="","",IFERROR(INDEX(Grupos!$B$2:$B$50,MATCH(B158,Grupos!$A$2:$A$50,0)),"Grupo no existe"))</f>
        <v/>
      </c>
      <c r="N158" s="16" t="str">
        <f aca="false">IF(A158="","",COUNTIF(G158:K158,"No"))</f>
        <v/>
      </c>
      <c r="O158" s="16" t="str">
        <f aca="false">IF(A158="","",_xlfn.TEXTJOIN(", ",TRUE(),IF(G158="No","copia del documento",""),IF(H158="No","pago de inscripción y seguro",""),IF(I158="No","contrato",""),IF(J158="No","certificado de estudios",""),IF(K158="No","acuerdo de financiación","")))</f>
        <v/>
      </c>
      <c r="P158" s="16" t="n">
        <f aca="false">IF(OR(A158="",E158="Preinscrita"),0,COUNTIFS(Sesiones!$B$2:$B$401,B158,Sesiones!$C$2:$C$401,"&gt;="&amp;C158,Sesiones!$C$2:$C$401,"&lt;="&amp;IF(F158="",Panel!$C$4,MIN(F158,Panel!$C$4))))</f>
        <v>0</v>
      </c>
      <c r="Q158" s="16" t="str">
        <f aca="false">IF(A158="","",COUNTIFS(Asistencia!$B$2:$B$3001,A158,Asistencia!$D$2:$D$3001,B158,Asistencia!$C$2:$C$3001,"Sí",Asistencia!$E$2:$E$3001,"&gt;="&amp;C158,Asistencia!$E$2:$E$3001,"&lt;="&amp;IF(F158="",Panel!$C$4,MIN(F158,Panel!$C$4))))</f>
        <v/>
      </c>
      <c r="R158" s="16" t="str">
        <f aca="false">IF(A158="","",COUNTIFS(Asistencia!$B$2:$B$3001,A158,Asistencia!$D$2:$D$3001,B158,Asistencia!$C$2:$C$3001,"Justificada",Asistencia!$E$2:$E$3001,"&gt;="&amp;C158,Asistencia!$E$2:$E$3001,"&lt;="&amp;IF(F158="",Panel!$C$4,MIN(F158,Panel!$C$4))))</f>
        <v/>
      </c>
      <c r="S158" s="16" t="str">
        <f aca="false">IF(A158="","",COUNTIFS(Asistencia!$B$2:$B$3001,A158,Asistencia!$D$2:$D$3001,B158,Asistencia!$E$2:$E$3001,"&gt;="&amp;C158,Asistencia!$E$2:$E$3001,"&lt;="&amp;IF(F158="",Panel!$C$4,MIN(F158,Panel!$C$4))))</f>
        <v/>
      </c>
      <c r="T158" s="33" t="str">
        <f aca="false">IF(OR(A158="",P158=0),"",Q158/P158)</f>
        <v/>
      </c>
      <c r="U158" s="16" t="str">
        <f aca="false">IF(A158="","",IF(L158="Estudiante no registrado","Estudiante sin ficha",IF(M158="Grupo no existe","Grupo mal escrito",IF(AND(E158="Baja",F158=""),"Baja sin fecha",IF(AND(E158&lt;&gt;"Preinscrita",S158&lt;P158),IF(P158-S158=1,"Falta 1 registro de asistencia","Faltan "&amp;(P158-S158)&amp;" registros de asistencia"),IF(AND(E158="Activa",T158&lt;&gt;"",T158&lt;Panel!$C$5),"Asistencia por debajo del umbral",IF(AND(E158&lt;&gt;"Baja",N158&gt;0),"Documentación pendiente","")))))))</f>
        <v/>
      </c>
      <c r="V158" s="36" t="str">
        <f aca="false">IF(A158="","",A158&amp;"|"&amp;COUNTIF($A$2:A158,A158))</f>
        <v/>
      </c>
      <c r="W158" s="36" t="str">
        <f aca="false">IF(AND(A158&lt;&gt;"",E158&lt;&gt;"Baja",N158&gt;0),ROW(),"")</f>
        <v/>
      </c>
      <c r="X158" s="36" t="str">
        <f aca="false">IF(AND(A158&lt;&gt;"",E158="Activa",T158&lt;&gt;"",T158&lt;Panel!$C$5),ROW(),"")</f>
        <v/>
      </c>
      <c r="Y158" s="36" t="str">
        <f aca="false">IF(AND(A158&lt;&gt;"",E158="Preinscrita"),ROW(),"")</f>
        <v/>
      </c>
    </row>
    <row r="159" customFormat="false" ht="15" hidden="false" customHeight="false" outlineLevel="0" collapsed="false">
      <c r="A159" s="16"/>
      <c r="B159" s="16"/>
      <c r="C159" s="32"/>
      <c r="D159" s="16"/>
      <c r="E159" s="16"/>
      <c r="F159" s="32"/>
      <c r="G159" s="16"/>
      <c r="H159" s="16"/>
      <c r="I159" s="16"/>
      <c r="J159" s="16"/>
      <c r="K159" s="16"/>
      <c r="L159" s="16" t="str">
        <f aca="false">IF(A159="","",IFERROR(INDEX(Alumnos!$B$2:$B$201,MATCH(A159,Alumnos!$A$2:$A$201,0)),"Estudiante no registrado"))</f>
        <v/>
      </c>
      <c r="M159" s="16" t="str">
        <f aca="false">IF(A159="","",IFERROR(INDEX(Grupos!$B$2:$B$50,MATCH(B159,Grupos!$A$2:$A$50,0)),"Grupo no existe"))</f>
        <v/>
      </c>
      <c r="N159" s="16" t="str">
        <f aca="false">IF(A159="","",COUNTIF(G159:K159,"No"))</f>
        <v/>
      </c>
      <c r="O159" s="16" t="str">
        <f aca="false">IF(A159="","",_xlfn.TEXTJOIN(", ",TRUE(),IF(G159="No","copia del documento",""),IF(H159="No","pago de inscripción y seguro",""),IF(I159="No","contrato",""),IF(J159="No","certificado de estudios",""),IF(K159="No","acuerdo de financiación","")))</f>
        <v/>
      </c>
      <c r="P159" s="16" t="n">
        <f aca="false">IF(OR(A159="",E159="Preinscrita"),0,COUNTIFS(Sesiones!$B$2:$B$401,B159,Sesiones!$C$2:$C$401,"&gt;="&amp;C159,Sesiones!$C$2:$C$401,"&lt;="&amp;IF(F159="",Panel!$C$4,MIN(F159,Panel!$C$4))))</f>
        <v>0</v>
      </c>
      <c r="Q159" s="16" t="str">
        <f aca="false">IF(A159="","",COUNTIFS(Asistencia!$B$2:$B$3001,A159,Asistencia!$D$2:$D$3001,B159,Asistencia!$C$2:$C$3001,"Sí",Asistencia!$E$2:$E$3001,"&gt;="&amp;C159,Asistencia!$E$2:$E$3001,"&lt;="&amp;IF(F159="",Panel!$C$4,MIN(F159,Panel!$C$4))))</f>
        <v/>
      </c>
      <c r="R159" s="16" t="str">
        <f aca="false">IF(A159="","",COUNTIFS(Asistencia!$B$2:$B$3001,A159,Asistencia!$D$2:$D$3001,B159,Asistencia!$C$2:$C$3001,"Justificada",Asistencia!$E$2:$E$3001,"&gt;="&amp;C159,Asistencia!$E$2:$E$3001,"&lt;="&amp;IF(F159="",Panel!$C$4,MIN(F159,Panel!$C$4))))</f>
        <v/>
      </c>
      <c r="S159" s="16" t="str">
        <f aca="false">IF(A159="","",COUNTIFS(Asistencia!$B$2:$B$3001,A159,Asistencia!$D$2:$D$3001,B159,Asistencia!$E$2:$E$3001,"&gt;="&amp;C159,Asistencia!$E$2:$E$3001,"&lt;="&amp;IF(F159="",Panel!$C$4,MIN(F159,Panel!$C$4))))</f>
        <v/>
      </c>
      <c r="T159" s="33" t="str">
        <f aca="false">IF(OR(A159="",P159=0),"",Q159/P159)</f>
        <v/>
      </c>
      <c r="U159" s="16" t="str">
        <f aca="false">IF(A159="","",IF(L159="Estudiante no registrado","Estudiante sin ficha",IF(M159="Grupo no existe","Grupo mal escrito",IF(AND(E159="Baja",F159=""),"Baja sin fecha",IF(AND(E159&lt;&gt;"Preinscrita",S159&lt;P159),IF(P159-S159=1,"Falta 1 registro de asistencia","Faltan "&amp;(P159-S159)&amp;" registros de asistencia"),IF(AND(E159="Activa",T159&lt;&gt;"",T159&lt;Panel!$C$5),"Asistencia por debajo del umbral",IF(AND(E159&lt;&gt;"Baja",N159&gt;0),"Documentación pendiente","")))))))</f>
        <v/>
      </c>
      <c r="V159" s="36" t="str">
        <f aca="false">IF(A159="","",A159&amp;"|"&amp;COUNTIF($A$2:A159,A159))</f>
        <v/>
      </c>
      <c r="W159" s="36" t="str">
        <f aca="false">IF(AND(A159&lt;&gt;"",E159&lt;&gt;"Baja",N159&gt;0),ROW(),"")</f>
        <v/>
      </c>
      <c r="X159" s="36" t="str">
        <f aca="false">IF(AND(A159&lt;&gt;"",E159="Activa",T159&lt;&gt;"",T159&lt;Panel!$C$5),ROW(),"")</f>
        <v/>
      </c>
      <c r="Y159" s="36" t="str">
        <f aca="false">IF(AND(A159&lt;&gt;"",E159="Preinscrita"),ROW(),"")</f>
        <v/>
      </c>
    </row>
    <row r="160" customFormat="false" ht="15" hidden="false" customHeight="false" outlineLevel="0" collapsed="false">
      <c r="A160" s="16"/>
      <c r="B160" s="16"/>
      <c r="C160" s="32"/>
      <c r="D160" s="16"/>
      <c r="E160" s="16"/>
      <c r="F160" s="32"/>
      <c r="G160" s="16"/>
      <c r="H160" s="16"/>
      <c r="I160" s="16"/>
      <c r="J160" s="16"/>
      <c r="K160" s="16"/>
      <c r="L160" s="16" t="str">
        <f aca="false">IF(A160="","",IFERROR(INDEX(Alumnos!$B$2:$B$201,MATCH(A160,Alumnos!$A$2:$A$201,0)),"Estudiante no registrado"))</f>
        <v/>
      </c>
      <c r="M160" s="16" t="str">
        <f aca="false">IF(A160="","",IFERROR(INDEX(Grupos!$B$2:$B$50,MATCH(B160,Grupos!$A$2:$A$50,0)),"Grupo no existe"))</f>
        <v/>
      </c>
      <c r="N160" s="16" t="str">
        <f aca="false">IF(A160="","",COUNTIF(G160:K160,"No"))</f>
        <v/>
      </c>
      <c r="O160" s="16" t="str">
        <f aca="false">IF(A160="","",_xlfn.TEXTJOIN(", ",TRUE(),IF(G160="No","copia del documento",""),IF(H160="No","pago de inscripción y seguro",""),IF(I160="No","contrato",""),IF(J160="No","certificado de estudios",""),IF(K160="No","acuerdo de financiación","")))</f>
        <v/>
      </c>
      <c r="P160" s="16" t="n">
        <f aca="false">IF(OR(A160="",E160="Preinscrita"),0,COUNTIFS(Sesiones!$B$2:$B$401,B160,Sesiones!$C$2:$C$401,"&gt;="&amp;C160,Sesiones!$C$2:$C$401,"&lt;="&amp;IF(F160="",Panel!$C$4,MIN(F160,Panel!$C$4))))</f>
        <v>0</v>
      </c>
      <c r="Q160" s="16" t="str">
        <f aca="false">IF(A160="","",COUNTIFS(Asistencia!$B$2:$B$3001,A160,Asistencia!$D$2:$D$3001,B160,Asistencia!$C$2:$C$3001,"Sí",Asistencia!$E$2:$E$3001,"&gt;="&amp;C160,Asistencia!$E$2:$E$3001,"&lt;="&amp;IF(F160="",Panel!$C$4,MIN(F160,Panel!$C$4))))</f>
        <v/>
      </c>
      <c r="R160" s="16" t="str">
        <f aca="false">IF(A160="","",COUNTIFS(Asistencia!$B$2:$B$3001,A160,Asistencia!$D$2:$D$3001,B160,Asistencia!$C$2:$C$3001,"Justificada",Asistencia!$E$2:$E$3001,"&gt;="&amp;C160,Asistencia!$E$2:$E$3001,"&lt;="&amp;IF(F160="",Panel!$C$4,MIN(F160,Panel!$C$4))))</f>
        <v/>
      </c>
      <c r="S160" s="16" t="str">
        <f aca="false">IF(A160="","",COUNTIFS(Asistencia!$B$2:$B$3001,A160,Asistencia!$D$2:$D$3001,B160,Asistencia!$E$2:$E$3001,"&gt;="&amp;C160,Asistencia!$E$2:$E$3001,"&lt;="&amp;IF(F160="",Panel!$C$4,MIN(F160,Panel!$C$4))))</f>
        <v/>
      </c>
      <c r="T160" s="33" t="str">
        <f aca="false">IF(OR(A160="",P160=0),"",Q160/P160)</f>
        <v/>
      </c>
      <c r="U160" s="16" t="str">
        <f aca="false">IF(A160="","",IF(L160="Estudiante no registrado","Estudiante sin ficha",IF(M160="Grupo no existe","Grupo mal escrito",IF(AND(E160="Baja",F160=""),"Baja sin fecha",IF(AND(E160&lt;&gt;"Preinscrita",S160&lt;P160),IF(P160-S160=1,"Falta 1 registro de asistencia","Faltan "&amp;(P160-S160)&amp;" registros de asistencia"),IF(AND(E160="Activa",T160&lt;&gt;"",T160&lt;Panel!$C$5),"Asistencia por debajo del umbral",IF(AND(E160&lt;&gt;"Baja",N160&gt;0),"Documentación pendiente","")))))))</f>
        <v/>
      </c>
      <c r="V160" s="36" t="str">
        <f aca="false">IF(A160="","",A160&amp;"|"&amp;COUNTIF($A$2:A160,A160))</f>
        <v/>
      </c>
      <c r="W160" s="36" t="str">
        <f aca="false">IF(AND(A160&lt;&gt;"",E160&lt;&gt;"Baja",N160&gt;0),ROW(),"")</f>
        <v/>
      </c>
      <c r="X160" s="36" t="str">
        <f aca="false">IF(AND(A160&lt;&gt;"",E160="Activa",T160&lt;&gt;"",T160&lt;Panel!$C$5),ROW(),"")</f>
        <v/>
      </c>
      <c r="Y160" s="36" t="str">
        <f aca="false">IF(AND(A160&lt;&gt;"",E160="Preinscrita"),ROW(),"")</f>
        <v/>
      </c>
    </row>
    <row r="161" customFormat="false" ht="15" hidden="false" customHeight="false" outlineLevel="0" collapsed="false">
      <c r="A161" s="16"/>
      <c r="B161" s="16"/>
      <c r="C161" s="32"/>
      <c r="D161" s="16"/>
      <c r="E161" s="16"/>
      <c r="F161" s="32"/>
      <c r="G161" s="16"/>
      <c r="H161" s="16"/>
      <c r="I161" s="16"/>
      <c r="J161" s="16"/>
      <c r="K161" s="16"/>
      <c r="L161" s="16" t="str">
        <f aca="false">IF(A161="","",IFERROR(INDEX(Alumnos!$B$2:$B$201,MATCH(A161,Alumnos!$A$2:$A$201,0)),"Estudiante no registrado"))</f>
        <v/>
      </c>
      <c r="M161" s="16" t="str">
        <f aca="false">IF(A161="","",IFERROR(INDEX(Grupos!$B$2:$B$50,MATCH(B161,Grupos!$A$2:$A$50,0)),"Grupo no existe"))</f>
        <v/>
      </c>
      <c r="N161" s="16" t="str">
        <f aca="false">IF(A161="","",COUNTIF(G161:K161,"No"))</f>
        <v/>
      </c>
      <c r="O161" s="16" t="str">
        <f aca="false">IF(A161="","",_xlfn.TEXTJOIN(", ",TRUE(),IF(G161="No","copia del documento",""),IF(H161="No","pago de inscripción y seguro",""),IF(I161="No","contrato",""),IF(J161="No","certificado de estudios",""),IF(K161="No","acuerdo de financiación","")))</f>
        <v/>
      </c>
      <c r="P161" s="16" t="n">
        <f aca="false">IF(OR(A161="",E161="Preinscrita"),0,COUNTIFS(Sesiones!$B$2:$B$401,B161,Sesiones!$C$2:$C$401,"&gt;="&amp;C161,Sesiones!$C$2:$C$401,"&lt;="&amp;IF(F161="",Panel!$C$4,MIN(F161,Panel!$C$4))))</f>
        <v>0</v>
      </c>
      <c r="Q161" s="16" t="str">
        <f aca="false">IF(A161="","",COUNTIFS(Asistencia!$B$2:$B$3001,A161,Asistencia!$D$2:$D$3001,B161,Asistencia!$C$2:$C$3001,"Sí",Asistencia!$E$2:$E$3001,"&gt;="&amp;C161,Asistencia!$E$2:$E$3001,"&lt;="&amp;IF(F161="",Panel!$C$4,MIN(F161,Panel!$C$4))))</f>
        <v/>
      </c>
      <c r="R161" s="16" t="str">
        <f aca="false">IF(A161="","",COUNTIFS(Asistencia!$B$2:$B$3001,A161,Asistencia!$D$2:$D$3001,B161,Asistencia!$C$2:$C$3001,"Justificada",Asistencia!$E$2:$E$3001,"&gt;="&amp;C161,Asistencia!$E$2:$E$3001,"&lt;="&amp;IF(F161="",Panel!$C$4,MIN(F161,Panel!$C$4))))</f>
        <v/>
      </c>
      <c r="S161" s="16" t="str">
        <f aca="false">IF(A161="","",COUNTIFS(Asistencia!$B$2:$B$3001,A161,Asistencia!$D$2:$D$3001,B161,Asistencia!$E$2:$E$3001,"&gt;="&amp;C161,Asistencia!$E$2:$E$3001,"&lt;="&amp;IF(F161="",Panel!$C$4,MIN(F161,Panel!$C$4))))</f>
        <v/>
      </c>
      <c r="T161" s="33" t="str">
        <f aca="false">IF(OR(A161="",P161=0),"",Q161/P161)</f>
        <v/>
      </c>
      <c r="U161" s="16" t="str">
        <f aca="false">IF(A161="","",IF(L161="Estudiante no registrado","Estudiante sin ficha",IF(M161="Grupo no existe","Grupo mal escrito",IF(AND(E161="Baja",F161=""),"Baja sin fecha",IF(AND(E161&lt;&gt;"Preinscrita",S161&lt;P161),IF(P161-S161=1,"Falta 1 registro de asistencia","Faltan "&amp;(P161-S161)&amp;" registros de asistencia"),IF(AND(E161="Activa",T161&lt;&gt;"",T161&lt;Panel!$C$5),"Asistencia por debajo del umbral",IF(AND(E161&lt;&gt;"Baja",N161&gt;0),"Documentación pendiente","")))))))</f>
        <v/>
      </c>
      <c r="V161" s="36" t="str">
        <f aca="false">IF(A161="","",A161&amp;"|"&amp;COUNTIF($A$2:A161,A161))</f>
        <v/>
      </c>
      <c r="W161" s="36" t="str">
        <f aca="false">IF(AND(A161&lt;&gt;"",E161&lt;&gt;"Baja",N161&gt;0),ROW(),"")</f>
        <v/>
      </c>
      <c r="X161" s="36" t="str">
        <f aca="false">IF(AND(A161&lt;&gt;"",E161="Activa",T161&lt;&gt;"",T161&lt;Panel!$C$5),ROW(),"")</f>
        <v/>
      </c>
      <c r="Y161" s="36" t="str">
        <f aca="false">IF(AND(A161&lt;&gt;"",E161="Preinscrita"),ROW(),"")</f>
        <v/>
      </c>
    </row>
    <row r="162" customFormat="false" ht="15" hidden="false" customHeight="false" outlineLevel="0" collapsed="false">
      <c r="A162" s="16"/>
      <c r="B162" s="16"/>
      <c r="C162" s="32"/>
      <c r="D162" s="16"/>
      <c r="E162" s="16"/>
      <c r="F162" s="32"/>
      <c r="G162" s="16"/>
      <c r="H162" s="16"/>
      <c r="I162" s="16"/>
      <c r="J162" s="16"/>
      <c r="K162" s="16"/>
      <c r="L162" s="16" t="str">
        <f aca="false">IF(A162="","",IFERROR(INDEX(Alumnos!$B$2:$B$201,MATCH(A162,Alumnos!$A$2:$A$201,0)),"Estudiante no registrado"))</f>
        <v/>
      </c>
      <c r="M162" s="16" t="str">
        <f aca="false">IF(A162="","",IFERROR(INDEX(Grupos!$B$2:$B$50,MATCH(B162,Grupos!$A$2:$A$50,0)),"Grupo no existe"))</f>
        <v/>
      </c>
      <c r="N162" s="16" t="str">
        <f aca="false">IF(A162="","",COUNTIF(G162:K162,"No"))</f>
        <v/>
      </c>
      <c r="O162" s="16" t="str">
        <f aca="false">IF(A162="","",_xlfn.TEXTJOIN(", ",TRUE(),IF(G162="No","copia del documento",""),IF(H162="No","pago de inscripción y seguro",""),IF(I162="No","contrato",""),IF(J162="No","certificado de estudios",""),IF(K162="No","acuerdo de financiación","")))</f>
        <v/>
      </c>
      <c r="P162" s="16" t="n">
        <f aca="false">IF(OR(A162="",E162="Preinscrita"),0,COUNTIFS(Sesiones!$B$2:$B$401,B162,Sesiones!$C$2:$C$401,"&gt;="&amp;C162,Sesiones!$C$2:$C$401,"&lt;="&amp;IF(F162="",Panel!$C$4,MIN(F162,Panel!$C$4))))</f>
        <v>0</v>
      </c>
      <c r="Q162" s="16" t="str">
        <f aca="false">IF(A162="","",COUNTIFS(Asistencia!$B$2:$B$3001,A162,Asistencia!$D$2:$D$3001,B162,Asistencia!$C$2:$C$3001,"Sí",Asistencia!$E$2:$E$3001,"&gt;="&amp;C162,Asistencia!$E$2:$E$3001,"&lt;="&amp;IF(F162="",Panel!$C$4,MIN(F162,Panel!$C$4))))</f>
        <v/>
      </c>
      <c r="R162" s="16" t="str">
        <f aca="false">IF(A162="","",COUNTIFS(Asistencia!$B$2:$B$3001,A162,Asistencia!$D$2:$D$3001,B162,Asistencia!$C$2:$C$3001,"Justificada",Asistencia!$E$2:$E$3001,"&gt;="&amp;C162,Asistencia!$E$2:$E$3001,"&lt;="&amp;IF(F162="",Panel!$C$4,MIN(F162,Panel!$C$4))))</f>
        <v/>
      </c>
      <c r="S162" s="16" t="str">
        <f aca="false">IF(A162="","",COUNTIFS(Asistencia!$B$2:$B$3001,A162,Asistencia!$D$2:$D$3001,B162,Asistencia!$E$2:$E$3001,"&gt;="&amp;C162,Asistencia!$E$2:$E$3001,"&lt;="&amp;IF(F162="",Panel!$C$4,MIN(F162,Panel!$C$4))))</f>
        <v/>
      </c>
      <c r="T162" s="33" t="str">
        <f aca="false">IF(OR(A162="",P162=0),"",Q162/P162)</f>
        <v/>
      </c>
      <c r="U162" s="16" t="str">
        <f aca="false">IF(A162="","",IF(L162="Estudiante no registrado","Estudiante sin ficha",IF(M162="Grupo no existe","Grupo mal escrito",IF(AND(E162="Baja",F162=""),"Baja sin fecha",IF(AND(E162&lt;&gt;"Preinscrita",S162&lt;P162),IF(P162-S162=1,"Falta 1 registro de asistencia","Faltan "&amp;(P162-S162)&amp;" registros de asistencia"),IF(AND(E162="Activa",T162&lt;&gt;"",T162&lt;Panel!$C$5),"Asistencia por debajo del umbral",IF(AND(E162&lt;&gt;"Baja",N162&gt;0),"Documentación pendiente","")))))))</f>
        <v/>
      </c>
      <c r="V162" s="36" t="str">
        <f aca="false">IF(A162="","",A162&amp;"|"&amp;COUNTIF($A$2:A162,A162))</f>
        <v/>
      </c>
      <c r="W162" s="36" t="str">
        <f aca="false">IF(AND(A162&lt;&gt;"",E162&lt;&gt;"Baja",N162&gt;0),ROW(),"")</f>
        <v/>
      </c>
      <c r="X162" s="36" t="str">
        <f aca="false">IF(AND(A162&lt;&gt;"",E162="Activa",T162&lt;&gt;"",T162&lt;Panel!$C$5),ROW(),"")</f>
        <v/>
      </c>
      <c r="Y162" s="36" t="str">
        <f aca="false">IF(AND(A162&lt;&gt;"",E162="Preinscrita"),ROW(),"")</f>
        <v/>
      </c>
    </row>
    <row r="163" customFormat="false" ht="15" hidden="false" customHeight="false" outlineLevel="0" collapsed="false">
      <c r="A163" s="16"/>
      <c r="B163" s="16"/>
      <c r="C163" s="32"/>
      <c r="D163" s="16"/>
      <c r="E163" s="16"/>
      <c r="F163" s="32"/>
      <c r="G163" s="16"/>
      <c r="H163" s="16"/>
      <c r="I163" s="16"/>
      <c r="J163" s="16"/>
      <c r="K163" s="16"/>
      <c r="L163" s="16" t="str">
        <f aca="false">IF(A163="","",IFERROR(INDEX(Alumnos!$B$2:$B$201,MATCH(A163,Alumnos!$A$2:$A$201,0)),"Estudiante no registrado"))</f>
        <v/>
      </c>
      <c r="M163" s="16" t="str">
        <f aca="false">IF(A163="","",IFERROR(INDEX(Grupos!$B$2:$B$50,MATCH(B163,Grupos!$A$2:$A$50,0)),"Grupo no existe"))</f>
        <v/>
      </c>
      <c r="N163" s="16" t="str">
        <f aca="false">IF(A163="","",COUNTIF(G163:K163,"No"))</f>
        <v/>
      </c>
      <c r="O163" s="16" t="str">
        <f aca="false">IF(A163="","",_xlfn.TEXTJOIN(", ",TRUE(),IF(G163="No","copia del documento",""),IF(H163="No","pago de inscripción y seguro",""),IF(I163="No","contrato",""),IF(J163="No","certificado de estudios",""),IF(K163="No","acuerdo de financiación","")))</f>
        <v/>
      </c>
      <c r="P163" s="16" t="n">
        <f aca="false">IF(OR(A163="",E163="Preinscrita"),0,COUNTIFS(Sesiones!$B$2:$B$401,B163,Sesiones!$C$2:$C$401,"&gt;="&amp;C163,Sesiones!$C$2:$C$401,"&lt;="&amp;IF(F163="",Panel!$C$4,MIN(F163,Panel!$C$4))))</f>
        <v>0</v>
      </c>
      <c r="Q163" s="16" t="str">
        <f aca="false">IF(A163="","",COUNTIFS(Asistencia!$B$2:$B$3001,A163,Asistencia!$D$2:$D$3001,B163,Asistencia!$C$2:$C$3001,"Sí",Asistencia!$E$2:$E$3001,"&gt;="&amp;C163,Asistencia!$E$2:$E$3001,"&lt;="&amp;IF(F163="",Panel!$C$4,MIN(F163,Panel!$C$4))))</f>
        <v/>
      </c>
      <c r="R163" s="16" t="str">
        <f aca="false">IF(A163="","",COUNTIFS(Asistencia!$B$2:$B$3001,A163,Asistencia!$D$2:$D$3001,B163,Asistencia!$C$2:$C$3001,"Justificada",Asistencia!$E$2:$E$3001,"&gt;="&amp;C163,Asistencia!$E$2:$E$3001,"&lt;="&amp;IF(F163="",Panel!$C$4,MIN(F163,Panel!$C$4))))</f>
        <v/>
      </c>
      <c r="S163" s="16" t="str">
        <f aca="false">IF(A163="","",COUNTIFS(Asistencia!$B$2:$B$3001,A163,Asistencia!$D$2:$D$3001,B163,Asistencia!$E$2:$E$3001,"&gt;="&amp;C163,Asistencia!$E$2:$E$3001,"&lt;="&amp;IF(F163="",Panel!$C$4,MIN(F163,Panel!$C$4))))</f>
        <v/>
      </c>
      <c r="T163" s="33" t="str">
        <f aca="false">IF(OR(A163="",P163=0),"",Q163/P163)</f>
        <v/>
      </c>
      <c r="U163" s="16" t="str">
        <f aca="false">IF(A163="","",IF(L163="Estudiante no registrado","Estudiante sin ficha",IF(M163="Grupo no existe","Grupo mal escrito",IF(AND(E163="Baja",F163=""),"Baja sin fecha",IF(AND(E163&lt;&gt;"Preinscrita",S163&lt;P163),IF(P163-S163=1,"Falta 1 registro de asistencia","Faltan "&amp;(P163-S163)&amp;" registros de asistencia"),IF(AND(E163="Activa",T163&lt;&gt;"",T163&lt;Panel!$C$5),"Asistencia por debajo del umbral",IF(AND(E163&lt;&gt;"Baja",N163&gt;0),"Documentación pendiente","")))))))</f>
        <v/>
      </c>
      <c r="V163" s="36" t="str">
        <f aca="false">IF(A163="","",A163&amp;"|"&amp;COUNTIF($A$2:A163,A163))</f>
        <v/>
      </c>
      <c r="W163" s="36" t="str">
        <f aca="false">IF(AND(A163&lt;&gt;"",E163&lt;&gt;"Baja",N163&gt;0),ROW(),"")</f>
        <v/>
      </c>
      <c r="X163" s="36" t="str">
        <f aca="false">IF(AND(A163&lt;&gt;"",E163="Activa",T163&lt;&gt;"",T163&lt;Panel!$C$5),ROW(),"")</f>
        <v/>
      </c>
      <c r="Y163" s="36" t="str">
        <f aca="false">IF(AND(A163&lt;&gt;"",E163="Preinscrita"),ROW(),"")</f>
        <v/>
      </c>
    </row>
    <row r="164" customFormat="false" ht="15" hidden="false" customHeight="false" outlineLevel="0" collapsed="false">
      <c r="A164" s="16"/>
      <c r="B164" s="16"/>
      <c r="C164" s="32"/>
      <c r="D164" s="16"/>
      <c r="E164" s="16"/>
      <c r="F164" s="32"/>
      <c r="G164" s="16"/>
      <c r="H164" s="16"/>
      <c r="I164" s="16"/>
      <c r="J164" s="16"/>
      <c r="K164" s="16"/>
      <c r="L164" s="16" t="str">
        <f aca="false">IF(A164="","",IFERROR(INDEX(Alumnos!$B$2:$B$201,MATCH(A164,Alumnos!$A$2:$A$201,0)),"Estudiante no registrado"))</f>
        <v/>
      </c>
      <c r="M164" s="16" t="str">
        <f aca="false">IF(A164="","",IFERROR(INDEX(Grupos!$B$2:$B$50,MATCH(B164,Grupos!$A$2:$A$50,0)),"Grupo no existe"))</f>
        <v/>
      </c>
      <c r="N164" s="16" t="str">
        <f aca="false">IF(A164="","",COUNTIF(G164:K164,"No"))</f>
        <v/>
      </c>
      <c r="O164" s="16" t="str">
        <f aca="false">IF(A164="","",_xlfn.TEXTJOIN(", ",TRUE(),IF(G164="No","copia del documento",""),IF(H164="No","pago de inscripción y seguro",""),IF(I164="No","contrato",""),IF(J164="No","certificado de estudios",""),IF(K164="No","acuerdo de financiación","")))</f>
        <v/>
      </c>
      <c r="P164" s="16" t="n">
        <f aca="false">IF(OR(A164="",E164="Preinscrita"),0,COUNTIFS(Sesiones!$B$2:$B$401,B164,Sesiones!$C$2:$C$401,"&gt;="&amp;C164,Sesiones!$C$2:$C$401,"&lt;="&amp;IF(F164="",Panel!$C$4,MIN(F164,Panel!$C$4))))</f>
        <v>0</v>
      </c>
      <c r="Q164" s="16" t="str">
        <f aca="false">IF(A164="","",COUNTIFS(Asistencia!$B$2:$B$3001,A164,Asistencia!$D$2:$D$3001,B164,Asistencia!$C$2:$C$3001,"Sí",Asistencia!$E$2:$E$3001,"&gt;="&amp;C164,Asistencia!$E$2:$E$3001,"&lt;="&amp;IF(F164="",Panel!$C$4,MIN(F164,Panel!$C$4))))</f>
        <v/>
      </c>
      <c r="R164" s="16" t="str">
        <f aca="false">IF(A164="","",COUNTIFS(Asistencia!$B$2:$B$3001,A164,Asistencia!$D$2:$D$3001,B164,Asistencia!$C$2:$C$3001,"Justificada",Asistencia!$E$2:$E$3001,"&gt;="&amp;C164,Asistencia!$E$2:$E$3001,"&lt;="&amp;IF(F164="",Panel!$C$4,MIN(F164,Panel!$C$4))))</f>
        <v/>
      </c>
      <c r="S164" s="16" t="str">
        <f aca="false">IF(A164="","",COUNTIFS(Asistencia!$B$2:$B$3001,A164,Asistencia!$D$2:$D$3001,B164,Asistencia!$E$2:$E$3001,"&gt;="&amp;C164,Asistencia!$E$2:$E$3001,"&lt;="&amp;IF(F164="",Panel!$C$4,MIN(F164,Panel!$C$4))))</f>
        <v/>
      </c>
      <c r="T164" s="33" t="str">
        <f aca="false">IF(OR(A164="",P164=0),"",Q164/P164)</f>
        <v/>
      </c>
      <c r="U164" s="16" t="str">
        <f aca="false">IF(A164="","",IF(L164="Estudiante no registrado","Estudiante sin ficha",IF(M164="Grupo no existe","Grupo mal escrito",IF(AND(E164="Baja",F164=""),"Baja sin fecha",IF(AND(E164&lt;&gt;"Preinscrita",S164&lt;P164),IF(P164-S164=1,"Falta 1 registro de asistencia","Faltan "&amp;(P164-S164)&amp;" registros de asistencia"),IF(AND(E164="Activa",T164&lt;&gt;"",T164&lt;Panel!$C$5),"Asistencia por debajo del umbral",IF(AND(E164&lt;&gt;"Baja",N164&gt;0),"Documentación pendiente","")))))))</f>
        <v/>
      </c>
      <c r="V164" s="36" t="str">
        <f aca="false">IF(A164="","",A164&amp;"|"&amp;COUNTIF($A$2:A164,A164))</f>
        <v/>
      </c>
      <c r="W164" s="36" t="str">
        <f aca="false">IF(AND(A164&lt;&gt;"",E164&lt;&gt;"Baja",N164&gt;0),ROW(),"")</f>
        <v/>
      </c>
      <c r="X164" s="36" t="str">
        <f aca="false">IF(AND(A164&lt;&gt;"",E164="Activa",T164&lt;&gt;"",T164&lt;Panel!$C$5),ROW(),"")</f>
        <v/>
      </c>
      <c r="Y164" s="36" t="str">
        <f aca="false">IF(AND(A164&lt;&gt;"",E164="Preinscrita"),ROW(),"")</f>
        <v/>
      </c>
    </row>
    <row r="165" customFormat="false" ht="15" hidden="false" customHeight="false" outlineLevel="0" collapsed="false">
      <c r="A165" s="16"/>
      <c r="B165" s="16"/>
      <c r="C165" s="32"/>
      <c r="D165" s="16"/>
      <c r="E165" s="16"/>
      <c r="F165" s="32"/>
      <c r="G165" s="16"/>
      <c r="H165" s="16"/>
      <c r="I165" s="16"/>
      <c r="J165" s="16"/>
      <c r="K165" s="16"/>
      <c r="L165" s="16" t="str">
        <f aca="false">IF(A165="","",IFERROR(INDEX(Alumnos!$B$2:$B$201,MATCH(A165,Alumnos!$A$2:$A$201,0)),"Estudiante no registrado"))</f>
        <v/>
      </c>
      <c r="M165" s="16" t="str">
        <f aca="false">IF(A165="","",IFERROR(INDEX(Grupos!$B$2:$B$50,MATCH(B165,Grupos!$A$2:$A$50,0)),"Grupo no existe"))</f>
        <v/>
      </c>
      <c r="N165" s="16" t="str">
        <f aca="false">IF(A165="","",COUNTIF(G165:K165,"No"))</f>
        <v/>
      </c>
      <c r="O165" s="16" t="str">
        <f aca="false">IF(A165="","",_xlfn.TEXTJOIN(", ",TRUE(),IF(G165="No","copia del documento",""),IF(H165="No","pago de inscripción y seguro",""),IF(I165="No","contrato",""),IF(J165="No","certificado de estudios",""),IF(K165="No","acuerdo de financiación","")))</f>
        <v/>
      </c>
      <c r="P165" s="16" t="n">
        <f aca="false">IF(OR(A165="",E165="Preinscrita"),0,COUNTIFS(Sesiones!$B$2:$B$401,B165,Sesiones!$C$2:$C$401,"&gt;="&amp;C165,Sesiones!$C$2:$C$401,"&lt;="&amp;IF(F165="",Panel!$C$4,MIN(F165,Panel!$C$4))))</f>
        <v>0</v>
      </c>
      <c r="Q165" s="16" t="str">
        <f aca="false">IF(A165="","",COUNTIFS(Asistencia!$B$2:$B$3001,A165,Asistencia!$D$2:$D$3001,B165,Asistencia!$C$2:$C$3001,"Sí",Asistencia!$E$2:$E$3001,"&gt;="&amp;C165,Asistencia!$E$2:$E$3001,"&lt;="&amp;IF(F165="",Panel!$C$4,MIN(F165,Panel!$C$4))))</f>
        <v/>
      </c>
      <c r="R165" s="16" t="str">
        <f aca="false">IF(A165="","",COUNTIFS(Asistencia!$B$2:$B$3001,A165,Asistencia!$D$2:$D$3001,B165,Asistencia!$C$2:$C$3001,"Justificada",Asistencia!$E$2:$E$3001,"&gt;="&amp;C165,Asistencia!$E$2:$E$3001,"&lt;="&amp;IF(F165="",Panel!$C$4,MIN(F165,Panel!$C$4))))</f>
        <v/>
      </c>
      <c r="S165" s="16" t="str">
        <f aca="false">IF(A165="","",COUNTIFS(Asistencia!$B$2:$B$3001,A165,Asistencia!$D$2:$D$3001,B165,Asistencia!$E$2:$E$3001,"&gt;="&amp;C165,Asistencia!$E$2:$E$3001,"&lt;="&amp;IF(F165="",Panel!$C$4,MIN(F165,Panel!$C$4))))</f>
        <v/>
      </c>
      <c r="T165" s="33" t="str">
        <f aca="false">IF(OR(A165="",P165=0),"",Q165/P165)</f>
        <v/>
      </c>
      <c r="U165" s="16" t="str">
        <f aca="false">IF(A165="","",IF(L165="Estudiante no registrado","Estudiante sin ficha",IF(M165="Grupo no existe","Grupo mal escrito",IF(AND(E165="Baja",F165=""),"Baja sin fecha",IF(AND(E165&lt;&gt;"Preinscrita",S165&lt;P165),IF(P165-S165=1,"Falta 1 registro de asistencia","Faltan "&amp;(P165-S165)&amp;" registros de asistencia"),IF(AND(E165="Activa",T165&lt;&gt;"",T165&lt;Panel!$C$5),"Asistencia por debajo del umbral",IF(AND(E165&lt;&gt;"Baja",N165&gt;0),"Documentación pendiente","")))))))</f>
        <v/>
      </c>
      <c r="V165" s="36" t="str">
        <f aca="false">IF(A165="","",A165&amp;"|"&amp;COUNTIF($A$2:A165,A165))</f>
        <v/>
      </c>
      <c r="W165" s="36" t="str">
        <f aca="false">IF(AND(A165&lt;&gt;"",E165&lt;&gt;"Baja",N165&gt;0),ROW(),"")</f>
        <v/>
      </c>
      <c r="X165" s="36" t="str">
        <f aca="false">IF(AND(A165&lt;&gt;"",E165="Activa",T165&lt;&gt;"",T165&lt;Panel!$C$5),ROW(),"")</f>
        <v/>
      </c>
      <c r="Y165" s="36" t="str">
        <f aca="false">IF(AND(A165&lt;&gt;"",E165="Preinscrita"),ROW(),"")</f>
        <v/>
      </c>
    </row>
    <row r="166" customFormat="false" ht="15" hidden="false" customHeight="false" outlineLevel="0" collapsed="false">
      <c r="A166" s="16"/>
      <c r="B166" s="16"/>
      <c r="C166" s="32"/>
      <c r="D166" s="16"/>
      <c r="E166" s="16"/>
      <c r="F166" s="32"/>
      <c r="G166" s="16"/>
      <c r="H166" s="16"/>
      <c r="I166" s="16"/>
      <c r="J166" s="16"/>
      <c r="K166" s="16"/>
      <c r="L166" s="16" t="str">
        <f aca="false">IF(A166="","",IFERROR(INDEX(Alumnos!$B$2:$B$201,MATCH(A166,Alumnos!$A$2:$A$201,0)),"Estudiante no registrado"))</f>
        <v/>
      </c>
      <c r="M166" s="16" t="str">
        <f aca="false">IF(A166="","",IFERROR(INDEX(Grupos!$B$2:$B$50,MATCH(B166,Grupos!$A$2:$A$50,0)),"Grupo no existe"))</f>
        <v/>
      </c>
      <c r="N166" s="16" t="str">
        <f aca="false">IF(A166="","",COUNTIF(G166:K166,"No"))</f>
        <v/>
      </c>
      <c r="O166" s="16" t="str">
        <f aca="false">IF(A166="","",_xlfn.TEXTJOIN(", ",TRUE(),IF(G166="No","copia del documento",""),IF(H166="No","pago de inscripción y seguro",""),IF(I166="No","contrato",""),IF(J166="No","certificado de estudios",""),IF(K166="No","acuerdo de financiación","")))</f>
        <v/>
      </c>
      <c r="P166" s="16" t="n">
        <f aca="false">IF(OR(A166="",E166="Preinscrita"),0,COUNTIFS(Sesiones!$B$2:$B$401,B166,Sesiones!$C$2:$C$401,"&gt;="&amp;C166,Sesiones!$C$2:$C$401,"&lt;="&amp;IF(F166="",Panel!$C$4,MIN(F166,Panel!$C$4))))</f>
        <v>0</v>
      </c>
      <c r="Q166" s="16" t="str">
        <f aca="false">IF(A166="","",COUNTIFS(Asistencia!$B$2:$B$3001,A166,Asistencia!$D$2:$D$3001,B166,Asistencia!$C$2:$C$3001,"Sí",Asistencia!$E$2:$E$3001,"&gt;="&amp;C166,Asistencia!$E$2:$E$3001,"&lt;="&amp;IF(F166="",Panel!$C$4,MIN(F166,Panel!$C$4))))</f>
        <v/>
      </c>
      <c r="R166" s="16" t="str">
        <f aca="false">IF(A166="","",COUNTIFS(Asistencia!$B$2:$B$3001,A166,Asistencia!$D$2:$D$3001,B166,Asistencia!$C$2:$C$3001,"Justificada",Asistencia!$E$2:$E$3001,"&gt;="&amp;C166,Asistencia!$E$2:$E$3001,"&lt;="&amp;IF(F166="",Panel!$C$4,MIN(F166,Panel!$C$4))))</f>
        <v/>
      </c>
      <c r="S166" s="16" t="str">
        <f aca="false">IF(A166="","",COUNTIFS(Asistencia!$B$2:$B$3001,A166,Asistencia!$D$2:$D$3001,B166,Asistencia!$E$2:$E$3001,"&gt;="&amp;C166,Asistencia!$E$2:$E$3001,"&lt;="&amp;IF(F166="",Panel!$C$4,MIN(F166,Panel!$C$4))))</f>
        <v/>
      </c>
      <c r="T166" s="33" t="str">
        <f aca="false">IF(OR(A166="",P166=0),"",Q166/P166)</f>
        <v/>
      </c>
      <c r="U166" s="16" t="str">
        <f aca="false">IF(A166="","",IF(L166="Estudiante no registrado","Estudiante sin ficha",IF(M166="Grupo no existe","Grupo mal escrito",IF(AND(E166="Baja",F166=""),"Baja sin fecha",IF(AND(E166&lt;&gt;"Preinscrita",S166&lt;P166),IF(P166-S166=1,"Falta 1 registro de asistencia","Faltan "&amp;(P166-S166)&amp;" registros de asistencia"),IF(AND(E166="Activa",T166&lt;&gt;"",T166&lt;Panel!$C$5),"Asistencia por debajo del umbral",IF(AND(E166&lt;&gt;"Baja",N166&gt;0),"Documentación pendiente","")))))))</f>
        <v/>
      </c>
      <c r="V166" s="36" t="str">
        <f aca="false">IF(A166="","",A166&amp;"|"&amp;COUNTIF($A$2:A166,A166))</f>
        <v/>
      </c>
      <c r="W166" s="36" t="str">
        <f aca="false">IF(AND(A166&lt;&gt;"",E166&lt;&gt;"Baja",N166&gt;0),ROW(),"")</f>
        <v/>
      </c>
      <c r="X166" s="36" t="str">
        <f aca="false">IF(AND(A166&lt;&gt;"",E166="Activa",T166&lt;&gt;"",T166&lt;Panel!$C$5),ROW(),"")</f>
        <v/>
      </c>
      <c r="Y166" s="36" t="str">
        <f aca="false">IF(AND(A166&lt;&gt;"",E166="Preinscrita"),ROW(),"")</f>
        <v/>
      </c>
    </row>
    <row r="167" customFormat="false" ht="15" hidden="false" customHeight="false" outlineLevel="0" collapsed="false">
      <c r="A167" s="16"/>
      <c r="B167" s="16"/>
      <c r="C167" s="32"/>
      <c r="D167" s="16"/>
      <c r="E167" s="16"/>
      <c r="F167" s="32"/>
      <c r="G167" s="16"/>
      <c r="H167" s="16"/>
      <c r="I167" s="16"/>
      <c r="J167" s="16"/>
      <c r="K167" s="16"/>
      <c r="L167" s="16" t="str">
        <f aca="false">IF(A167="","",IFERROR(INDEX(Alumnos!$B$2:$B$201,MATCH(A167,Alumnos!$A$2:$A$201,0)),"Estudiante no registrado"))</f>
        <v/>
      </c>
      <c r="M167" s="16" t="str">
        <f aca="false">IF(A167="","",IFERROR(INDEX(Grupos!$B$2:$B$50,MATCH(B167,Grupos!$A$2:$A$50,0)),"Grupo no existe"))</f>
        <v/>
      </c>
      <c r="N167" s="16" t="str">
        <f aca="false">IF(A167="","",COUNTIF(G167:K167,"No"))</f>
        <v/>
      </c>
      <c r="O167" s="16" t="str">
        <f aca="false">IF(A167="","",_xlfn.TEXTJOIN(", ",TRUE(),IF(G167="No","copia del documento",""),IF(H167="No","pago de inscripción y seguro",""),IF(I167="No","contrato",""),IF(J167="No","certificado de estudios",""),IF(K167="No","acuerdo de financiación","")))</f>
        <v/>
      </c>
      <c r="P167" s="16" t="n">
        <f aca="false">IF(OR(A167="",E167="Preinscrita"),0,COUNTIFS(Sesiones!$B$2:$B$401,B167,Sesiones!$C$2:$C$401,"&gt;="&amp;C167,Sesiones!$C$2:$C$401,"&lt;="&amp;IF(F167="",Panel!$C$4,MIN(F167,Panel!$C$4))))</f>
        <v>0</v>
      </c>
      <c r="Q167" s="16" t="str">
        <f aca="false">IF(A167="","",COUNTIFS(Asistencia!$B$2:$B$3001,A167,Asistencia!$D$2:$D$3001,B167,Asistencia!$C$2:$C$3001,"Sí",Asistencia!$E$2:$E$3001,"&gt;="&amp;C167,Asistencia!$E$2:$E$3001,"&lt;="&amp;IF(F167="",Panel!$C$4,MIN(F167,Panel!$C$4))))</f>
        <v/>
      </c>
      <c r="R167" s="16" t="str">
        <f aca="false">IF(A167="","",COUNTIFS(Asistencia!$B$2:$B$3001,A167,Asistencia!$D$2:$D$3001,B167,Asistencia!$C$2:$C$3001,"Justificada",Asistencia!$E$2:$E$3001,"&gt;="&amp;C167,Asistencia!$E$2:$E$3001,"&lt;="&amp;IF(F167="",Panel!$C$4,MIN(F167,Panel!$C$4))))</f>
        <v/>
      </c>
      <c r="S167" s="16" t="str">
        <f aca="false">IF(A167="","",COUNTIFS(Asistencia!$B$2:$B$3001,A167,Asistencia!$D$2:$D$3001,B167,Asistencia!$E$2:$E$3001,"&gt;="&amp;C167,Asistencia!$E$2:$E$3001,"&lt;="&amp;IF(F167="",Panel!$C$4,MIN(F167,Panel!$C$4))))</f>
        <v/>
      </c>
      <c r="T167" s="33" t="str">
        <f aca="false">IF(OR(A167="",P167=0),"",Q167/P167)</f>
        <v/>
      </c>
      <c r="U167" s="16" t="str">
        <f aca="false">IF(A167="","",IF(L167="Estudiante no registrado","Estudiante sin ficha",IF(M167="Grupo no existe","Grupo mal escrito",IF(AND(E167="Baja",F167=""),"Baja sin fecha",IF(AND(E167&lt;&gt;"Preinscrita",S167&lt;P167),IF(P167-S167=1,"Falta 1 registro de asistencia","Faltan "&amp;(P167-S167)&amp;" registros de asistencia"),IF(AND(E167="Activa",T167&lt;&gt;"",T167&lt;Panel!$C$5),"Asistencia por debajo del umbral",IF(AND(E167&lt;&gt;"Baja",N167&gt;0),"Documentación pendiente","")))))))</f>
        <v/>
      </c>
      <c r="V167" s="36" t="str">
        <f aca="false">IF(A167="","",A167&amp;"|"&amp;COUNTIF($A$2:A167,A167))</f>
        <v/>
      </c>
      <c r="W167" s="36" t="str">
        <f aca="false">IF(AND(A167&lt;&gt;"",E167&lt;&gt;"Baja",N167&gt;0),ROW(),"")</f>
        <v/>
      </c>
      <c r="X167" s="36" t="str">
        <f aca="false">IF(AND(A167&lt;&gt;"",E167="Activa",T167&lt;&gt;"",T167&lt;Panel!$C$5),ROW(),"")</f>
        <v/>
      </c>
      <c r="Y167" s="36" t="str">
        <f aca="false">IF(AND(A167&lt;&gt;"",E167="Preinscrita"),ROW(),"")</f>
        <v/>
      </c>
    </row>
    <row r="168" customFormat="false" ht="15" hidden="false" customHeight="false" outlineLevel="0" collapsed="false">
      <c r="A168" s="16"/>
      <c r="B168" s="16"/>
      <c r="C168" s="32"/>
      <c r="D168" s="16"/>
      <c r="E168" s="16"/>
      <c r="F168" s="32"/>
      <c r="G168" s="16"/>
      <c r="H168" s="16"/>
      <c r="I168" s="16"/>
      <c r="J168" s="16"/>
      <c r="K168" s="16"/>
      <c r="L168" s="16" t="str">
        <f aca="false">IF(A168="","",IFERROR(INDEX(Alumnos!$B$2:$B$201,MATCH(A168,Alumnos!$A$2:$A$201,0)),"Estudiante no registrado"))</f>
        <v/>
      </c>
      <c r="M168" s="16" t="str">
        <f aca="false">IF(A168="","",IFERROR(INDEX(Grupos!$B$2:$B$50,MATCH(B168,Grupos!$A$2:$A$50,0)),"Grupo no existe"))</f>
        <v/>
      </c>
      <c r="N168" s="16" t="str">
        <f aca="false">IF(A168="","",COUNTIF(G168:K168,"No"))</f>
        <v/>
      </c>
      <c r="O168" s="16" t="str">
        <f aca="false">IF(A168="","",_xlfn.TEXTJOIN(", ",TRUE(),IF(G168="No","copia del documento",""),IF(H168="No","pago de inscripción y seguro",""),IF(I168="No","contrato",""),IF(J168="No","certificado de estudios",""),IF(K168="No","acuerdo de financiación","")))</f>
        <v/>
      </c>
      <c r="P168" s="16" t="n">
        <f aca="false">IF(OR(A168="",E168="Preinscrita"),0,COUNTIFS(Sesiones!$B$2:$B$401,B168,Sesiones!$C$2:$C$401,"&gt;="&amp;C168,Sesiones!$C$2:$C$401,"&lt;="&amp;IF(F168="",Panel!$C$4,MIN(F168,Panel!$C$4))))</f>
        <v>0</v>
      </c>
      <c r="Q168" s="16" t="str">
        <f aca="false">IF(A168="","",COUNTIFS(Asistencia!$B$2:$B$3001,A168,Asistencia!$D$2:$D$3001,B168,Asistencia!$C$2:$C$3001,"Sí",Asistencia!$E$2:$E$3001,"&gt;="&amp;C168,Asistencia!$E$2:$E$3001,"&lt;="&amp;IF(F168="",Panel!$C$4,MIN(F168,Panel!$C$4))))</f>
        <v/>
      </c>
      <c r="R168" s="16" t="str">
        <f aca="false">IF(A168="","",COUNTIFS(Asistencia!$B$2:$B$3001,A168,Asistencia!$D$2:$D$3001,B168,Asistencia!$C$2:$C$3001,"Justificada",Asistencia!$E$2:$E$3001,"&gt;="&amp;C168,Asistencia!$E$2:$E$3001,"&lt;="&amp;IF(F168="",Panel!$C$4,MIN(F168,Panel!$C$4))))</f>
        <v/>
      </c>
      <c r="S168" s="16" t="str">
        <f aca="false">IF(A168="","",COUNTIFS(Asistencia!$B$2:$B$3001,A168,Asistencia!$D$2:$D$3001,B168,Asistencia!$E$2:$E$3001,"&gt;="&amp;C168,Asistencia!$E$2:$E$3001,"&lt;="&amp;IF(F168="",Panel!$C$4,MIN(F168,Panel!$C$4))))</f>
        <v/>
      </c>
      <c r="T168" s="33" t="str">
        <f aca="false">IF(OR(A168="",P168=0),"",Q168/P168)</f>
        <v/>
      </c>
      <c r="U168" s="16" t="str">
        <f aca="false">IF(A168="","",IF(L168="Estudiante no registrado","Estudiante sin ficha",IF(M168="Grupo no existe","Grupo mal escrito",IF(AND(E168="Baja",F168=""),"Baja sin fecha",IF(AND(E168&lt;&gt;"Preinscrita",S168&lt;P168),IF(P168-S168=1,"Falta 1 registro de asistencia","Faltan "&amp;(P168-S168)&amp;" registros de asistencia"),IF(AND(E168="Activa",T168&lt;&gt;"",T168&lt;Panel!$C$5),"Asistencia por debajo del umbral",IF(AND(E168&lt;&gt;"Baja",N168&gt;0),"Documentación pendiente","")))))))</f>
        <v/>
      </c>
      <c r="V168" s="36" t="str">
        <f aca="false">IF(A168="","",A168&amp;"|"&amp;COUNTIF($A$2:A168,A168))</f>
        <v/>
      </c>
      <c r="W168" s="36" t="str">
        <f aca="false">IF(AND(A168&lt;&gt;"",E168&lt;&gt;"Baja",N168&gt;0),ROW(),"")</f>
        <v/>
      </c>
      <c r="X168" s="36" t="str">
        <f aca="false">IF(AND(A168&lt;&gt;"",E168="Activa",T168&lt;&gt;"",T168&lt;Panel!$C$5),ROW(),"")</f>
        <v/>
      </c>
      <c r="Y168" s="36" t="str">
        <f aca="false">IF(AND(A168&lt;&gt;"",E168="Preinscrita"),ROW(),"")</f>
        <v/>
      </c>
    </row>
    <row r="169" customFormat="false" ht="15" hidden="false" customHeight="false" outlineLevel="0" collapsed="false">
      <c r="A169" s="16"/>
      <c r="B169" s="16"/>
      <c r="C169" s="32"/>
      <c r="D169" s="16"/>
      <c r="E169" s="16"/>
      <c r="F169" s="32"/>
      <c r="G169" s="16"/>
      <c r="H169" s="16"/>
      <c r="I169" s="16"/>
      <c r="J169" s="16"/>
      <c r="K169" s="16"/>
      <c r="L169" s="16" t="str">
        <f aca="false">IF(A169="","",IFERROR(INDEX(Alumnos!$B$2:$B$201,MATCH(A169,Alumnos!$A$2:$A$201,0)),"Estudiante no registrado"))</f>
        <v/>
      </c>
      <c r="M169" s="16" t="str">
        <f aca="false">IF(A169="","",IFERROR(INDEX(Grupos!$B$2:$B$50,MATCH(B169,Grupos!$A$2:$A$50,0)),"Grupo no existe"))</f>
        <v/>
      </c>
      <c r="N169" s="16" t="str">
        <f aca="false">IF(A169="","",COUNTIF(G169:K169,"No"))</f>
        <v/>
      </c>
      <c r="O169" s="16" t="str">
        <f aca="false">IF(A169="","",_xlfn.TEXTJOIN(", ",TRUE(),IF(G169="No","copia del documento",""),IF(H169="No","pago de inscripción y seguro",""),IF(I169="No","contrato",""),IF(J169="No","certificado de estudios",""),IF(K169="No","acuerdo de financiación","")))</f>
        <v/>
      </c>
      <c r="P169" s="16" t="n">
        <f aca="false">IF(OR(A169="",E169="Preinscrita"),0,COUNTIFS(Sesiones!$B$2:$B$401,B169,Sesiones!$C$2:$C$401,"&gt;="&amp;C169,Sesiones!$C$2:$C$401,"&lt;="&amp;IF(F169="",Panel!$C$4,MIN(F169,Panel!$C$4))))</f>
        <v>0</v>
      </c>
      <c r="Q169" s="16" t="str">
        <f aca="false">IF(A169="","",COUNTIFS(Asistencia!$B$2:$B$3001,A169,Asistencia!$D$2:$D$3001,B169,Asistencia!$C$2:$C$3001,"Sí",Asistencia!$E$2:$E$3001,"&gt;="&amp;C169,Asistencia!$E$2:$E$3001,"&lt;="&amp;IF(F169="",Panel!$C$4,MIN(F169,Panel!$C$4))))</f>
        <v/>
      </c>
      <c r="R169" s="16" t="str">
        <f aca="false">IF(A169="","",COUNTIFS(Asistencia!$B$2:$B$3001,A169,Asistencia!$D$2:$D$3001,B169,Asistencia!$C$2:$C$3001,"Justificada",Asistencia!$E$2:$E$3001,"&gt;="&amp;C169,Asistencia!$E$2:$E$3001,"&lt;="&amp;IF(F169="",Panel!$C$4,MIN(F169,Panel!$C$4))))</f>
        <v/>
      </c>
      <c r="S169" s="16" t="str">
        <f aca="false">IF(A169="","",COUNTIFS(Asistencia!$B$2:$B$3001,A169,Asistencia!$D$2:$D$3001,B169,Asistencia!$E$2:$E$3001,"&gt;="&amp;C169,Asistencia!$E$2:$E$3001,"&lt;="&amp;IF(F169="",Panel!$C$4,MIN(F169,Panel!$C$4))))</f>
        <v/>
      </c>
      <c r="T169" s="33" t="str">
        <f aca="false">IF(OR(A169="",P169=0),"",Q169/P169)</f>
        <v/>
      </c>
      <c r="U169" s="16" t="str">
        <f aca="false">IF(A169="","",IF(L169="Estudiante no registrado","Estudiante sin ficha",IF(M169="Grupo no existe","Grupo mal escrito",IF(AND(E169="Baja",F169=""),"Baja sin fecha",IF(AND(E169&lt;&gt;"Preinscrita",S169&lt;P169),IF(P169-S169=1,"Falta 1 registro de asistencia","Faltan "&amp;(P169-S169)&amp;" registros de asistencia"),IF(AND(E169="Activa",T169&lt;&gt;"",T169&lt;Panel!$C$5),"Asistencia por debajo del umbral",IF(AND(E169&lt;&gt;"Baja",N169&gt;0),"Documentación pendiente","")))))))</f>
        <v/>
      </c>
      <c r="V169" s="36" t="str">
        <f aca="false">IF(A169="","",A169&amp;"|"&amp;COUNTIF($A$2:A169,A169))</f>
        <v/>
      </c>
      <c r="W169" s="36" t="str">
        <f aca="false">IF(AND(A169&lt;&gt;"",E169&lt;&gt;"Baja",N169&gt;0),ROW(),"")</f>
        <v/>
      </c>
      <c r="X169" s="36" t="str">
        <f aca="false">IF(AND(A169&lt;&gt;"",E169="Activa",T169&lt;&gt;"",T169&lt;Panel!$C$5),ROW(),"")</f>
        <v/>
      </c>
      <c r="Y169" s="36" t="str">
        <f aca="false">IF(AND(A169&lt;&gt;"",E169="Preinscrita"),ROW(),"")</f>
        <v/>
      </c>
    </row>
    <row r="170" customFormat="false" ht="15" hidden="false" customHeight="false" outlineLevel="0" collapsed="false">
      <c r="A170" s="16"/>
      <c r="B170" s="16"/>
      <c r="C170" s="32"/>
      <c r="D170" s="16"/>
      <c r="E170" s="16"/>
      <c r="F170" s="32"/>
      <c r="G170" s="16"/>
      <c r="H170" s="16"/>
      <c r="I170" s="16"/>
      <c r="J170" s="16"/>
      <c r="K170" s="16"/>
      <c r="L170" s="16" t="str">
        <f aca="false">IF(A170="","",IFERROR(INDEX(Alumnos!$B$2:$B$201,MATCH(A170,Alumnos!$A$2:$A$201,0)),"Estudiante no registrado"))</f>
        <v/>
      </c>
      <c r="M170" s="16" t="str">
        <f aca="false">IF(A170="","",IFERROR(INDEX(Grupos!$B$2:$B$50,MATCH(B170,Grupos!$A$2:$A$50,0)),"Grupo no existe"))</f>
        <v/>
      </c>
      <c r="N170" s="16" t="str">
        <f aca="false">IF(A170="","",COUNTIF(G170:K170,"No"))</f>
        <v/>
      </c>
      <c r="O170" s="16" t="str">
        <f aca="false">IF(A170="","",_xlfn.TEXTJOIN(", ",TRUE(),IF(G170="No","copia del documento",""),IF(H170="No","pago de inscripción y seguro",""),IF(I170="No","contrato",""),IF(J170="No","certificado de estudios",""),IF(K170="No","acuerdo de financiación","")))</f>
        <v/>
      </c>
      <c r="P170" s="16" t="n">
        <f aca="false">IF(OR(A170="",E170="Preinscrita"),0,COUNTIFS(Sesiones!$B$2:$B$401,B170,Sesiones!$C$2:$C$401,"&gt;="&amp;C170,Sesiones!$C$2:$C$401,"&lt;="&amp;IF(F170="",Panel!$C$4,MIN(F170,Panel!$C$4))))</f>
        <v>0</v>
      </c>
      <c r="Q170" s="16" t="str">
        <f aca="false">IF(A170="","",COUNTIFS(Asistencia!$B$2:$B$3001,A170,Asistencia!$D$2:$D$3001,B170,Asistencia!$C$2:$C$3001,"Sí",Asistencia!$E$2:$E$3001,"&gt;="&amp;C170,Asistencia!$E$2:$E$3001,"&lt;="&amp;IF(F170="",Panel!$C$4,MIN(F170,Panel!$C$4))))</f>
        <v/>
      </c>
      <c r="R170" s="16" t="str">
        <f aca="false">IF(A170="","",COUNTIFS(Asistencia!$B$2:$B$3001,A170,Asistencia!$D$2:$D$3001,B170,Asistencia!$C$2:$C$3001,"Justificada",Asistencia!$E$2:$E$3001,"&gt;="&amp;C170,Asistencia!$E$2:$E$3001,"&lt;="&amp;IF(F170="",Panel!$C$4,MIN(F170,Panel!$C$4))))</f>
        <v/>
      </c>
      <c r="S170" s="16" t="str">
        <f aca="false">IF(A170="","",COUNTIFS(Asistencia!$B$2:$B$3001,A170,Asistencia!$D$2:$D$3001,B170,Asistencia!$E$2:$E$3001,"&gt;="&amp;C170,Asistencia!$E$2:$E$3001,"&lt;="&amp;IF(F170="",Panel!$C$4,MIN(F170,Panel!$C$4))))</f>
        <v/>
      </c>
      <c r="T170" s="33" t="str">
        <f aca="false">IF(OR(A170="",P170=0),"",Q170/P170)</f>
        <v/>
      </c>
      <c r="U170" s="16" t="str">
        <f aca="false">IF(A170="","",IF(L170="Estudiante no registrado","Estudiante sin ficha",IF(M170="Grupo no existe","Grupo mal escrito",IF(AND(E170="Baja",F170=""),"Baja sin fecha",IF(AND(E170&lt;&gt;"Preinscrita",S170&lt;P170),IF(P170-S170=1,"Falta 1 registro de asistencia","Faltan "&amp;(P170-S170)&amp;" registros de asistencia"),IF(AND(E170="Activa",T170&lt;&gt;"",T170&lt;Panel!$C$5),"Asistencia por debajo del umbral",IF(AND(E170&lt;&gt;"Baja",N170&gt;0),"Documentación pendiente","")))))))</f>
        <v/>
      </c>
      <c r="V170" s="36" t="str">
        <f aca="false">IF(A170="","",A170&amp;"|"&amp;COUNTIF($A$2:A170,A170))</f>
        <v/>
      </c>
      <c r="W170" s="36" t="str">
        <f aca="false">IF(AND(A170&lt;&gt;"",E170&lt;&gt;"Baja",N170&gt;0),ROW(),"")</f>
        <v/>
      </c>
      <c r="X170" s="36" t="str">
        <f aca="false">IF(AND(A170&lt;&gt;"",E170="Activa",T170&lt;&gt;"",T170&lt;Panel!$C$5),ROW(),"")</f>
        <v/>
      </c>
      <c r="Y170" s="36" t="str">
        <f aca="false">IF(AND(A170&lt;&gt;"",E170="Preinscrita"),ROW(),"")</f>
        <v/>
      </c>
    </row>
    <row r="171" customFormat="false" ht="15" hidden="false" customHeight="false" outlineLevel="0" collapsed="false">
      <c r="A171" s="16"/>
      <c r="B171" s="16"/>
      <c r="C171" s="32"/>
      <c r="D171" s="16"/>
      <c r="E171" s="16"/>
      <c r="F171" s="32"/>
      <c r="G171" s="16"/>
      <c r="H171" s="16"/>
      <c r="I171" s="16"/>
      <c r="J171" s="16"/>
      <c r="K171" s="16"/>
      <c r="L171" s="16" t="str">
        <f aca="false">IF(A171="","",IFERROR(INDEX(Alumnos!$B$2:$B$201,MATCH(A171,Alumnos!$A$2:$A$201,0)),"Estudiante no registrado"))</f>
        <v/>
      </c>
      <c r="M171" s="16" t="str">
        <f aca="false">IF(A171="","",IFERROR(INDEX(Grupos!$B$2:$B$50,MATCH(B171,Grupos!$A$2:$A$50,0)),"Grupo no existe"))</f>
        <v/>
      </c>
      <c r="N171" s="16" t="str">
        <f aca="false">IF(A171="","",COUNTIF(G171:K171,"No"))</f>
        <v/>
      </c>
      <c r="O171" s="16" t="str">
        <f aca="false">IF(A171="","",_xlfn.TEXTJOIN(", ",TRUE(),IF(G171="No","copia del documento",""),IF(H171="No","pago de inscripción y seguro",""),IF(I171="No","contrato",""),IF(J171="No","certificado de estudios",""),IF(K171="No","acuerdo de financiación","")))</f>
        <v/>
      </c>
      <c r="P171" s="16" t="n">
        <f aca="false">IF(OR(A171="",E171="Preinscrita"),0,COUNTIFS(Sesiones!$B$2:$B$401,B171,Sesiones!$C$2:$C$401,"&gt;="&amp;C171,Sesiones!$C$2:$C$401,"&lt;="&amp;IF(F171="",Panel!$C$4,MIN(F171,Panel!$C$4))))</f>
        <v>0</v>
      </c>
      <c r="Q171" s="16" t="str">
        <f aca="false">IF(A171="","",COUNTIFS(Asistencia!$B$2:$B$3001,A171,Asistencia!$D$2:$D$3001,B171,Asistencia!$C$2:$C$3001,"Sí",Asistencia!$E$2:$E$3001,"&gt;="&amp;C171,Asistencia!$E$2:$E$3001,"&lt;="&amp;IF(F171="",Panel!$C$4,MIN(F171,Panel!$C$4))))</f>
        <v/>
      </c>
      <c r="R171" s="16" t="str">
        <f aca="false">IF(A171="","",COUNTIFS(Asistencia!$B$2:$B$3001,A171,Asistencia!$D$2:$D$3001,B171,Asistencia!$C$2:$C$3001,"Justificada",Asistencia!$E$2:$E$3001,"&gt;="&amp;C171,Asistencia!$E$2:$E$3001,"&lt;="&amp;IF(F171="",Panel!$C$4,MIN(F171,Panel!$C$4))))</f>
        <v/>
      </c>
      <c r="S171" s="16" t="str">
        <f aca="false">IF(A171="","",COUNTIFS(Asistencia!$B$2:$B$3001,A171,Asistencia!$D$2:$D$3001,B171,Asistencia!$E$2:$E$3001,"&gt;="&amp;C171,Asistencia!$E$2:$E$3001,"&lt;="&amp;IF(F171="",Panel!$C$4,MIN(F171,Panel!$C$4))))</f>
        <v/>
      </c>
      <c r="T171" s="33" t="str">
        <f aca="false">IF(OR(A171="",P171=0),"",Q171/P171)</f>
        <v/>
      </c>
      <c r="U171" s="16" t="str">
        <f aca="false">IF(A171="","",IF(L171="Estudiante no registrado","Estudiante sin ficha",IF(M171="Grupo no existe","Grupo mal escrito",IF(AND(E171="Baja",F171=""),"Baja sin fecha",IF(AND(E171&lt;&gt;"Preinscrita",S171&lt;P171),IF(P171-S171=1,"Falta 1 registro de asistencia","Faltan "&amp;(P171-S171)&amp;" registros de asistencia"),IF(AND(E171="Activa",T171&lt;&gt;"",T171&lt;Panel!$C$5),"Asistencia por debajo del umbral",IF(AND(E171&lt;&gt;"Baja",N171&gt;0),"Documentación pendiente","")))))))</f>
        <v/>
      </c>
      <c r="V171" s="36" t="str">
        <f aca="false">IF(A171="","",A171&amp;"|"&amp;COUNTIF($A$2:A171,A171))</f>
        <v/>
      </c>
      <c r="W171" s="36" t="str">
        <f aca="false">IF(AND(A171&lt;&gt;"",E171&lt;&gt;"Baja",N171&gt;0),ROW(),"")</f>
        <v/>
      </c>
      <c r="X171" s="36" t="str">
        <f aca="false">IF(AND(A171&lt;&gt;"",E171="Activa",T171&lt;&gt;"",T171&lt;Panel!$C$5),ROW(),"")</f>
        <v/>
      </c>
      <c r="Y171" s="36" t="str">
        <f aca="false">IF(AND(A171&lt;&gt;"",E171="Preinscrita"),ROW(),"")</f>
        <v/>
      </c>
    </row>
    <row r="172" customFormat="false" ht="15" hidden="false" customHeight="false" outlineLevel="0" collapsed="false">
      <c r="A172" s="16"/>
      <c r="B172" s="16"/>
      <c r="C172" s="32"/>
      <c r="D172" s="16"/>
      <c r="E172" s="16"/>
      <c r="F172" s="32"/>
      <c r="G172" s="16"/>
      <c r="H172" s="16"/>
      <c r="I172" s="16"/>
      <c r="J172" s="16"/>
      <c r="K172" s="16"/>
      <c r="L172" s="16" t="str">
        <f aca="false">IF(A172="","",IFERROR(INDEX(Alumnos!$B$2:$B$201,MATCH(A172,Alumnos!$A$2:$A$201,0)),"Estudiante no registrado"))</f>
        <v/>
      </c>
      <c r="M172" s="16" t="str">
        <f aca="false">IF(A172="","",IFERROR(INDEX(Grupos!$B$2:$B$50,MATCH(B172,Grupos!$A$2:$A$50,0)),"Grupo no existe"))</f>
        <v/>
      </c>
      <c r="N172" s="16" t="str">
        <f aca="false">IF(A172="","",COUNTIF(G172:K172,"No"))</f>
        <v/>
      </c>
      <c r="O172" s="16" t="str">
        <f aca="false">IF(A172="","",_xlfn.TEXTJOIN(", ",TRUE(),IF(G172="No","copia del documento",""),IF(H172="No","pago de inscripción y seguro",""),IF(I172="No","contrato",""),IF(J172="No","certificado de estudios",""),IF(K172="No","acuerdo de financiación","")))</f>
        <v/>
      </c>
      <c r="P172" s="16" t="n">
        <f aca="false">IF(OR(A172="",E172="Preinscrita"),0,COUNTIFS(Sesiones!$B$2:$B$401,B172,Sesiones!$C$2:$C$401,"&gt;="&amp;C172,Sesiones!$C$2:$C$401,"&lt;="&amp;IF(F172="",Panel!$C$4,MIN(F172,Panel!$C$4))))</f>
        <v>0</v>
      </c>
      <c r="Q172" s="16" t="str">
        <f aca="false">IF(A172="","",COUNTIFS(Asistencia!$B$2:$B$3001,A172,Asistencia!$D$2:$D$3001,B172,Asistencia!$C$2:$C$3001,"Sí",Asistencia!$E$2:$E$3001,"&gt;="&amp;C172,Asistencia!$E$2:$E$3001,"&lt;="&amp;IF(F172="",Panel!$C$4,MIN(F172,Panel!$C$4))))</f>
        <v/>
      </c>
      <c r="R172" s="16" t="str">
        <f aca="false">IF(A172="","",COUNTIFS(Asistencia!$B$2:$B$3001,A172,Asistencia!$D$2:$D$3001,B172,Asistencia!$C$2:$C$3001,"Justificada",Asistencia!$E$2:$E$3001,"&gt;="&amp;C172,Asistencia!$E$2:$E$3001,"&lt;="&amp;IF(F172="",Panel!$C$4,MIN(F172,Panel!$C$4))))</f>
        <v/>
      </c>
      <c r="S172" s="16" t="str">
        <f aca="false">IF(A172="","",COUNTIFS(Asistencia!$B$2:$B$3001,A172,Asistencia!$D$2:$D$3001,B172,Asistencia!$E$2:$E$3001,"&gt;="&amp;C172,Asistencia!$E$2:$E$3001,"&lt;="&amp;IF(F172="",Panel!$C$4,MIN(F172,Panel!$C$4))))</f>
        <v/>
      </c>
      <c r="T172" s="33" t="str">
        <f aca="false">IF(OR(A172="",P172=0),"",Q172/P172)</f>
        <v/>
      </c>
      <c r="U172" s="16" t="str">
        <f aca="false">IF(A172="","",IF(L172="Estudiante no registrado","Estudiante sin ficha",IF(M172="Grupo no existe","Grupo mal escrito",IF(AND(E172="Baja",F172=""),"Baja sin fecha",IF(AND(E172&lt;&gt;"Preinscrita",S172&lt;P172),IF(P172-S172=1,"Falta 1 registro de asistencia","Faltan "&amp;(P172-S172)&amp;" registros de asistencia"),IF(AND(E172="Activa",T172&lt;&gt;"",T172&lt;Panel!$C$5),"Asistencia por debajo del umbral",IF(AND(E172&lt;&gt;"Baja",N172&gt;0),"Documentación pendiente","")))))))</f>
        <v/>
      </c>
      <c r="V172" s="36" t="str">
        <f aca="false">IF(A172="","",A172&amp;"|"&amp;COUNTIF($A$2:A172,A172))</f>
        <v/>
      </c>
      <c r="W172" s="36" t="str">
        <f aca="false">IF(AND(A172&lt;&gt;"",E172&lt;&gt;"Baja",N172&gt;0),ROW(),"")</f>
        <v/>
      </c>
      <c r="X172" s="36" t="str">
        <f aca="false">IF(AND(A172&lt;&gt;"",E172="Activa",T172&lt;&gt;"",T172&lt;Panel!$C$5),ROW(),"")</f>
        <v/>
      </c>
      <c r="Y172" s="36" t="str">
        <f aca="false">IF(AND(A172&lt;&gt;"",E172="Preinscrita"),ROW(),"")</f>
        <v/>
      </c>
    </row>
    <row r="173" customFormat="false" ht="15" hidden="false" customHeight="false" outlineLevel="0" collapsed="false">
      <c r="A173" s="16"/>
      <c r="B173" s="16"/>
      <c r="C173" s="32"/>
      <c r="D173" s="16"/>
      <c r="E173" s="16"/>
      <c r="F173" s="32"/>
      <c r="G173" s="16"/>
      <c r="H173" s="16"/>
      <c r="I173" s="16"/>
      <c r="J173" s="16"/>
      <c r="K173" s="16"/>
      <c r="L173" s="16" t="str">
        <f aca="false">IF(A173="","",IFERROR(INDEX(Alumnos!$B$2:$B$201,MATCH(A173,Alumnos!$A$2:$A$201,0)),"Estudiante no registrado"))</f>
        <v/>
      </c>
      <c r="M173" s="16" t="str">
        <f aca="false">IF(A173="","",IFERROR(INDEX(Grupos!$B$2:$B$50,MATCH(B173,Grupos!$A$2:$A$50,0)),"Grupo no existe"))</f>
        <v/>
      </c>
      <c r="N173" s="16" t="str">
        <f aca="false">IF(A173="","",COUNTIF(G173:K173,"No"))</f>
        <v/>
      </c>
      <c r="O173" s="16" t="str">
        <f aca="false">IF(A173="","",_xlfn.TEXTJOIN(", ",TRUE(),IF(G173="No","copia del documento",""),IF(H173="No","pago de inscripción y seguro",""),IF(I173="No","contrato",""),IF(J173="No","certificado de estudios",""),IF(K173="No","acuerdo de financiación","")))</f>
        <v/>
      </c>
      <c r="P173" s="16" t="n">
        <f aca="false">IF(OR(A173="",E173="Preinscrita"),0,COUNTIFS(Sesiones!$B$2:$B$401,B173,Sesiones!$C$2:$C$401,"&gt;="&amp;C173,Sesiones!$C$2:$C$401,"&lt;="&amp;IF(F173="",Panel!$C$4,MIN(F173,Panel!$C$4))))</f>
        <v>0</v>
      </c>
      <c r="Q173" s="16" t="str">
        <f aca="false">IF(A173="","",COUNTIFS(Asistencia!$B$2:$B$3001,A173,Asistencia!$D$2:$D$3001,B173,Asistencia!$C$2:$C$3001,"Sí",Asistencia!$E$2:$E$3001,"&gt;="&amp;C173,Asistencia!$E$2:$E$3001,"&lt;="&amp;IF(F173="",Panel!$C$4,MIN(F173,Panel!$C$4))))</f>
        <v/>
      </c>
      <c r="R173" s="16" t="str">
        <f aca="false">IF(A173="","",COUNTIFS(Asistencia!$B$2:$B$3001,A173,Asistencia!$D$2:$D$3001,B173,Asistencia!$C$2:$C$3001,"Justificada",Asistencia!$E$2:$E$3001,"&gt;="&amp;C173,Asistencia!$E$2:$E$3001,"&lt;="&amp;IF(F173="",Panel!$C$4,MIN(F173,Panel!$C$4))))</f>
        <v/>
      </c>
      <c r="S173" s="16" t="str">
        <f aca="false">IF(A173="","",COUNTIFS(Asistencia!$B$2:$B$3001,A173,Asistencia!$D$2:$D$3001,B173,Asistencia!$E$2:$E$3001,"&gt;="&amp;C173,Asistencia!$E$2:$E$3001,"&lt;="&amp;IF(F173="",Panel!$C$4,MIN(F173,Panel!$C$4))))</f>
        <v/>
      </c>
      <c r="T173" s="33" t="str">
        <f aca="false">IF(OR(A173="",P173=0),"",Q173/P173)</f>
        <v/>
      </c>
      <c r="U173" s="16" t="str">
        <f aca="false">IF(A173="","",IF(L173="Estudiante no registrado","Estudiante sin ficha",IF(M173="Grupo no existe","Grupo mal escrito",IF(AND(E173="Baja",F173=""),"Baja sin fecha",IF(AND(E173&lt;&gt;"Preinscrita",S173&lt;P173),IF(P173-S173=1,"Falta 1 registro de asistencia","Faltan "&amp;(P173-S173)&amp;" registros de asistencia"),IF(AND(E173="Activa",T173&lt;&gt;"",T173&lt;Panel!$C$5),"Asistencia por debajo del umbral",IF(AND(E173&lt;&gt;"Baja",N173&gt;0),"Documentación pendiente","")))))))</f>
        <v/>
      </c>
      <c r="V173" s="36" t="str">
        <f aca="false">IF(A173="","",A173&amp;"|"&amp;COUNTIF($A$2:A173,A173))</f>
        <v/>
      </c>
      <c r="W173" s="36" t="str">
        <f aca="false">IF(AND(A173&lt;&gt;"",E173&lt;&gt;"Baja",N173&gt;0),ROW(),"")</f>
        <v/>
      </c>
      <c r="X173" s="36" t="str">
        <f aca="false">IF(AND(A173&lt;&gt;"",E173="Activa",T173&lt;&gt;"",T173&lt;Panel!$C$5),ROW(),"")</f>
        <v/>
      </c>
      <c r="Y173" s="36" t="str">
        <f aca="false">IF(AND(A173&lt;&gt;"",E173="Preinscrita"),ROW(),"")</f>
        <v/>
      </c>
    </row>
    <row r="174" customFormat="false" ht="15" hidden="false" customHeight="false" outlineLevel="0" collapsed="false">
      <c r="A174" s="16"/>
      <c r="B174" s="16"/>
      <c r="C174" s="32"/>
      <c r="D174" s="16"/>
      <c r="E174" s="16"/>
      <c r="F174" s="32"/>
      <c r="G174" s="16"/>
      <c r="H174" s="16"/>
      <c r="I174" s="16"/>
      <c r="J174" s="16"/>
      <c r="K174" s="16"/>
      <c r="L174" s="16" t="str">
        <f aca="false">IF(A174="","",IFERROR(INDEX(Alumnos!$B$2:$B$201,MATCH(A174,Alumnos!$A$2:$A$201,0)),"Estudiante no registrado"))</f>
        <v/>
      </c>
      <c r="M174" s="16" t="str">
        <f aca="false">IF(A174="","",IFERROR(INDEX(Grupos!$B$2:$B$50,MATCH(B174,Grupos!$A$2:$A$50,0)),"Grupo no existe"))</f>
        <v/>
      </c>
      <c r="N174" s="16" t="str">
        <f aca="false">IF(A174="","",COUNTIF(G174:K174,"No"))</f>
        <v/>
      </c>
      <c r="O174" s="16" t="str">
        <f aca="false">IF(A174="","",_xlfn.TEXTJOIN(", ",TRUE(),IF(G174="No","copia del documento",""),IF(H174="No","pago de inscripción y seguro",""),IF(I174="No","contrato",""),IF(J174="No","certificado de estudios",""),IF(K174="No","acuerdo de financiación","")))</f>
        <v/>
      </c>
      <c r="P174" s="16" t="n">
        <f aca="false">IF(OR(A174="",E174="Preinscrita"),0,COUNTIFS(Sesiones!$B$2:$B$401,B174,Sesiones!$C$2:$C$401,"&gt;="&amp;C174,Sesiones!$C$2:$C$401,"&lt;="&amp;IF(F174="",Panel!$C$4,MIN(F174,Panel!$C$4))))</f>
        <v>0</v>
      </c>
      <c r="Q174" s="16" t="str">
        <f aca="false">IF(A174="","",COUNTIFS(Asistencia!$B$2:$B$3001,A174,Asistencia!$D$2:$D$3001,B174,Asistencia!$C$2:$C$3001,"Sí",Asistencia!$E$2:$E$3001,"&gt;="&amp;C174,Asistencia!$E$2:$E$3001,"&lt;="&amp;IF(F174="",Panel!$C$4,MIN(F174,Panel!$C$4))))</f>
        <v/>
      </c>
      <c r="R174" s="16" t="str">
        <f aca="false">IF(A174="","",COUNTIFS(Asistencia!$B$2:$B$3001,A174,Asistencia!$D$2:$D$3001,B174,Asistencia!$C$2:$C$3001,"Justificada",Asistencia!$E$2:$E$3001,"&gt;="&amp;C174,Asistencia!$E$2:$E$3001,"&lt;="&amp;IF(F174="",Panel!$C$4,MIN(F174,Panel!$C$4))))</f>
        <v/>
      </c>
      <c r="S174" s="16" t="str">
        <f aca="false">IF(A174="","",COUNTIFS(Asistencia!$B$2:$B$3001,A174,Asistencia!$D$2:$D$3001,B174,Asistencia!$E$2:$E$3001,"&gt;="&amp;C174,Asistencia!$E$2:$E$3001,"&lt;="&amp;IF(F174="",Panel!$C$4,MIN(F174,Panel!$C$4))))</f>
        <v/>
      </c>
      <c r="T174" s="33" t="str">
        <f aca="false">IF(OR(A174="",P174=0),"",Q174/P174)</f>
        <v/>
      </c>
      <c r="U174" s="16" t="str">
        <f aca="false">IF(A174="","",IF(L174="Estudiante no registrado","Estudiante sin ficha",IF(M174="Grupo no existe","Grupo mal escrito",IF(AND(E174="Baja",F174=""),"Baja sin fecha",IF(AND(E174&lt;&gt;"Preinscrita",S174&lt;P174),IF(P174-S174=1,"Falta 1 registro de asistencia","Faltan "&amp;(P174-S174)&amp;" registros de asistencia"),IF(AND(E174="Activa",T174&lt;&gt;"",T174&lt;Panel!$C$5),"Asistencia por debajo del umbral",IF(AND(E174&lt;&gt;"Baja",N174&gt;0),"Documentación pendiente","")))))))</f>
        <v/>
      </c>
      <c r="V174" s="36" t="str">
        <f aca="false">IF(A174="","",A174&amp;"|"&amp;COUNTIF($A$2:A174,A174))</f>
        <v/>
      </c>
      <c r="W174" s="36" t="str">
        <f aca="false">IF(AND(A174&lt;&gt;"",E174&lt;&gt;"Baja",N174&gt;0),ROW(),"")</f>
        <v/>
      </c>
      <c r="X174" s="36" t="str">
        <f aca="false">IF(AND(A174&lt;&gt;"",E174="Activa",T174&lt;&gt;"",T174&lt;Panel!$C$5),ROW(),"")</f>
        <v/>
      </c>
      <c r="Y174" s="36" t="str">
        <f aca="false">IF(AND(A174&lt;&gt;"",E174="Preinscrita"),ROW(),"")</f>
        <v/>
      </c>
    </row>
    <row r="175" customFormat="false" ht="15" hidden="false" customHeight="false" outlineLevel="0" collapsed="false">
      <c r="A175" s="16"/>
      <c r="B175" s="16"/>
      <c r="C175" s="32"/>
      <c r="D175" s="16"/>
      <c r="E175" s="16"/>
      <c r="F175" s="32"/>
      <c r="G175" s="16"/>
      <c r="H175" s="16"/>
      <c r="I175" s="16"/>
      <c r="J175" s="16"/>
      <c r="K175" s="16"/>
      <c r="L175" s="16" t="str">
        <f aca="false">IF(A175="","",IFERROR(INDEX(Alumnos!$B$2:$B$201,MATCH(A175,Alumnos!$A$2:$A$201,0)),"Estudiante no registrado"))</f>
        <v/>
      </c>
      <c r="M175" s="16" t="str">
        <f aca="false">IF(A175="","",IFERROR(INDEX(Grupos!$B$2:$B$50,MATCH(B175,Grupos!$A$2:$A$50,0)),"Grupo no existe"))</f>
        <v/>
      </c>
      <c r="N175" s="16" t="str">
        <f aca="false">IF(A175="","",COUNTIF(G175:K175,"No"))</f>
        <v/>
      </c>
      <c r="O175" s="16" t="str">
        <f aca="false">IF(A175="","",_xlfn.TEXTJOIN(", ",TRUE(),IF(G175="No","copia del documento",""),IF(H175="No","pago de inscripción y seguro",""),IF(I175="No","contrato",""),IF(J175="No","certificado de estudios",""),IF(K175="No","acuerdo de financiación","")))</f>
        <v/>
      </c>
      <c r="P175" s="16" t="n">
        <f aca="false">IF(OR(A175="",E175="Preinscrita"),0,COUNTIFS(Sesiones!$B$2:$B$401,B175,Sesiones!$C$2:$C$401,"&gt;="&amp;C175,Sesiones!$C$2:$C$401,"&lt;="&amp;IF(F175="",Panel!$C$4,MIN(F175,Panel!$C$4))))</f>
        <v>0</v>
      </c>
      <c r="Q175" s="16" t="str">
        <f aca="false">IF(A175="","",COUNTIFS(Asistencia!$B$2:$B$3001,A175,Asistencia!$D$2:$D$3001,B175,Asistencia!$C$2:$C$3001,"Sí",Asistencia!$E$2:$E$3001,"&gt;="&amp;C175,Asistencia!$E$2:$E$3001,"&lt;="&amp;IF(F175="",Panel!$C$4,MIN(F175,Panel!$C$4))))</f>
        <v/>
      </c>
      <c r="R175" s="16" t="str">
        <f aca="false">IF(A175="","",COUNTIFS(Asistencia!$B$2:$B$3001,A175,Asistencia!$D$2:$D$3001,B175,Asistencia!$C$2:$C$3001,"Justificada",Asistencia!$E$2:$E$3001,"&gt;="&amp;C175,Asistencia!$E$2:$E$3001,"&lt;="&amp;IF(F175="",Panel!$C$4,MIN(F175,Panel!$C$4))))</f>
        <v/>
      </c>
      <c r="S175" s="16" t="str">
        <f aca="false">IF(A175="","",COUNTIFS(Asistencia!$B$2:$B$3001,A175,Asistencia!$D$2:$D$3001,B175,Asistencia!$E$2:$E$3001,"&gt;="&amp;C175,Asistencia!$E$2:$E$3001,"&lt;="&amp;IF(F175="",Panel!$C$4,MIN(F175,Panel!$C$4))))</f>
        <v/>
      </c>
      <c r="T175" s="33" t="str">
        <f aca="false">IF(OR(A175="",P175=0),"",Q175/P175)</f>
        <v/>
      </c>
      <c r="U175" s="16" t="str">
        <f aca="false">IF(A175="","",IF(L175="Estudiante no registrado","Estudiante sin ficha",IF(M175="Grupo no existe","Grupo mal escrito",IF(AND(E175="Baja",F175=""),"Baja sin fecha",IF(AND(E175&lt;&gt;"Preinscrita",S175&lt;P175),IF(P175-S175=1,"Falta 1 registro de asistencia","Faltan "&amp;(P175-S175)&amp;" registros de asistencia"),IF(AND(E175="Activa",T175&lt;&gt;"",T175&lt;Panel!$C$5),"Asistencia por debajo del umbral",IF(AND(E175&lt;&gt;"Baja",N175&gt;0),"Documentación pendiente","")))))))</f>
        <v/>
      </c>
      <c r="V175" s="36" t="str">
        <f aca="false">IF(A175="","",A175&amp;"|"&amp;COUNTIF($A$2:A175,A175))</f>
        <v/>
      </c>
      <c r="W175" s="36" t="str">
        <f aca="false">IF(AND(A175&lt;&gt;"",E175&lt;&gt;"Baja",N175&gt;0),ROW(),"")</f>
        <v/>
      </c>
      <c r="X175" s="36" t="str">
        <f aca="false">IF(AND(A175&lt;&gt;"",E175="Activa",T175&lt;&gt;"",T175&lt;Panel!$C$5),ROW(),"")</f>
        <v/>
      </c>
      <c r="Y175" s="36" t="str">
        <f aca="false">IF(AND(A175&lt;&gt;"",E175="Preinscrita"),ROW(),"")</f>
        <v/>
      </c>
    </row>
    <row r="176" customFormat="false" ht="15" hidden="false" customHeight="false" outlineLevel="0" collapsed="false">
      <c r="A176" s="16"/>
      <c r="B176" s="16"/>
      <c r="C176" s="32"/>
      <c r="D176" s="16"/>
      <c r="E176" s="16"/>
      <c r="F176" s="32"/>
      <c r="G176" s="16"/>
      <c r="H176" s="16"/>
      <c r="I176" s="16"/>
      <c r="J176" s="16"/>
      <c r="K176" s="16"/>
      <c r="L176" s="16" t="str">
        <f aca="false">IF(A176="","",IFERROR(INDEX(Alumnos!$B$2:$B$201,MATCH(A176,Alumnos!$A$2:$A$201,0)),"Estudiante no registrado"))</f>
        <v/>
      </c>
      <c r="M176" s="16" t="str">
        <f aca="false">IF(A176="","",IFERROR(INDEX(Grupos!$B$2:$B$50,MATCH(B176,Grupos!$A$2:$A$50,0)),"Grupo no existe"))</f>
        <v/>
      </c>
      <c r="N176" s="16" t="str">
        <f aca="false">IF(A176="","",COUNTIF(G176:K176,"No"))</f>
        <v/>
      </c>
      <c r="O176" s="16" t="str">
        <f aca="false">IF(A176="","",_xlfn.TEXTJOIN(", ",TRUE(),IF(G176="No","copia del documento",""),IF(H176="No","pago de inscripción y seguro",""),IF(I176="No","contrato",""),IF(J176="No","certificado de estudios",""),IF(K176="No","acuerdo de financiación","")))</f>
        <v/>
      </c>
      <c r="P176" s="16" t="n">
        <f aca="false">IF(OR(A176="",E176="Preinscrita"),0,COUNTIFS(Sesiones!$B$2:$B$401,B176,Sesiones!$C$2:$C$401,"&gt;="&amp;C176,Sesiones!$C$2:$C$401,"&lt;="&amp;IF(F176="",Panel!$C$4,MIN(F176,Panel!$C$4))))</f>
        <v>0</v>
      </c>
      <c r="Q176" s="16" t="str">
        <f aca="false">IF(A176="","",COUNTIFS(Asistencia!$B$2:$B$3001,A176,Asistencia!$D$2:$D$3001,B176,Asistencia!$C$2:$C$3001,"Sí",Asistencia!$E$2:$E$3001,"&gt;="&amp;C176,Asistencia!$E$2:$E$3001,"&lt;="&amp;IF(F176="",Panel!$C$4,MIN(F176,Panel!$C$4))))</f>
        <v/>
      </c>
      <c r="R176" s="16" t="str">
        <f aca="false">IF(A176="","",COUNTIFS(Asistencia!$B$2:$B$3001,A176,Asistencia!$D$2:$D$3001,B176,Asistencia!$C$2:$C$3001,"Justificada",Asistencia!$E$2:$E$3001,"&gt;="&amp;C176,Asistencia!$E$2:$E$3001,"&lt;="&amp;IF(F176="",Panel!$C$4,MIN(F176,Panel!$C$4))))</f>
        <v/>
      </c>
      <c r="S176" s="16" t="str">
        <f aca="false">IF(A176="","",COUNTIFS(Asistencia!$B$2:$B$3001,A176,Asistencia!$D$2:$D$3001,B176,Asistencia!$E$2:$E$3001,"&gt;="&amp;C176,Asistencia!$E$2:$E$3001,"&lt;="&amp;IF(F176="",Panel!$C$4,MIN(F176,Panel!$C$4))))</f>
        <v/>
      </c>
      <c r="T176" s="33" t="str">
        <f aca="false">IF(OR(A176="",P176=0),"",Q176/P176)</f>
        <v/>
      </c>
      <c r="U176" s="16" t="str">
        <f aca="false">IF(A176="","",IF(L176="Estudiante no registrado","Estudiante sin ficha",IF(M176="Grupo no existe","Grupo mal escrito",IF(AND(E176="Baja",F176=""),"Baja sin fecha",IF(AND(E176&lt;&gt;"Preinscrita",S176&lt;P176),IF(P176-S176=1,"Falta 1 registro de asistencia","Faltan "&amp;(P176-S176)&amp;" registros de asistencia"),IF(AND(E176="Activa",T176&lt;&gt;"",T176&lt;Panel!$C$5),"Asistencia por debajo del umbral",IF(AND(E176&lt;&gt;"Baja",N176&gt;0),"Documentación pendiente","")))))))</f>
        <v/>
      </c>
      <c r="V176" s="36" t="str">
        <f aca="false">IF(A176="","",A176&amp;"|"&amp;COUNTIF($A$2:A176,A176))</f>
        <v/>
      </c>
      <c r="W176" s="36" t="str">
        <f aca="false">IF(AND(A176&lt;&gt;"",E176&lt;&gt;"Baja",N176&gt;0),ROW(),"")</f>
        <v/>
      </c>
      <c r="X176" s="36" t="str">
        <f aca="false">IF(AND(A176&lt;&gt;"",E176="Activa",T176&lt;&gt;"",T176&lt;Panel!$C$5),ROW(),"")</f>
        <v/>
      </c>
      <c r="Y176" s="36" t="str">
        <f aca="false">IF(AND(A176&lt;&gt;"",E176="Preinscrita"),ROW(),"")</f>
        <v/>
      </c>
    </row>
    <row r="177" customFormat="false" ht="15" hidden="false" customHeight="false" outlineLevel="0" collapsed="false">
      <c r="A177" s="16"/>
      <c r="B177" s="16"/>
      <c r="C177" s="32"/>
      <c r="D177" s="16"/>
      <c r="E177" s="16"/>
      <c r="F177" s="32"/>
      <c r="G177" s="16"/>
      <c r="H177" s="16"/>
      <c r="I177" s="16"/>
      <c r="J177" s="16"/>
      <c r="K177" s="16"/>
      <c r="L177" s="16" t="str">
        <f aca="false">IF(A177="","",IFERROR(INDEX(Alumnos!$B$2:$B$201,MATCH(A177,Alumnos!$A$2:$A$201,0)),"Estudiante no registrado"))</f>
        <v/>
      </c>
      <c r="M177" s="16" t="str">
        <f aca="false">IF(A177="","",IFERROR(INDEX(Grupos!$B$2:$B$50,MATCH(B177,Grupos!$A$2:$A$50,0)),"Grupo no existe"))</f>
        <v/>
      </c>
      <c r="N177" s="16" t="str">
        <f aca="false">IF(A177="","",COUNTIF(G177:K177,"No"))</f>
        <v/>
      </c>
      <c r="O177" s="16" t="str">
        <f aca="false">IF(A177="","",_xlfn.TEXTJOIN(", ",TRUE(),IF(G177="No","copia del documento",""),IF(H177="No","pago de inscripción y seguro",""),IF(I177="No","contrato",""),IF(J177="No","certificado de estudios",""),IF(K177="No","acuerdo de financiación","")))</f>
        <v/>
      </c>
      <c r="P177" s="16" t="n">
        <f aca="false">IF(OR(A177="",E177="Preinscrita"),0,COUNTIFS(Sesiones!$B$2:$B$401,B177,Sesiones!$C$2:$C$401,"&gt;="&amp;C177,Sesiones!$C$2:$C$401,"&lt;="&amp;IF(F177="",Panel!$C$4,MIN(F177,Panel!$C$4))))</f>
        <v>0</v>
      </c>
      <c r="Q177" s="16" t="str">
        <f aca="false">IF(A177="","",COUNTIFS(Asistencia!$B$2:$B$3001,A177,Asistencia!$D$2:$D$3001,B177,Asistencia!$C$2:$C$3001,"Sí",Asistencia!$E$2:$E$3001,"&gt;="&amp;C177,Asistencia!$E$2:$E$3001,"&lt;="&amp;IF(F177="",Panel!$C$4,MIN(F177,Panel!$C$4))))</f>
        <v/>
      </c>
      <c r="R177" s="16" t="str">
        <f aca="false">IF(A177="","",COUNTIFS(Asistencia!$B$2:$B$3001,A177,Asistencia!$D$2:$D$3001,B177,Asistencia!$C$2:$C$3001,"Justificada",Asistencia!$E$2:$E$3001,"&gt;="&amp;C177,Asistencia!$E$2:$E$3001,"&lt;="&amp;IF(F177="",Panel!$C$4,MIN(F177,Panel!$C$4))))</f>
        <v/>
      </c>
      <c r="S177" s="16" t="str">
        <f aca="false">IF(A177="","",COUNTIFS(Asistencia!$B$2:$B$3001,A177,Asistencia!$D$2:$D$3001,B177,Asistencia!$E$2:$E$3001,"&gt;="&amp;C177,Asistencia!$E$2:$E$3001,"&lt;="&amp;IF(F177="",Panel!$C$4,MIN(F177,Panel!$C$4))))</f>
        <v/>
      </c>
      <c r="T177" s="33" t="str">
        <f aca="false">IF(OR(A177="",P177=0),"",Q177/P177)</f>
        <v/>
      </c>
      <c r="U177" s="16" t="str">
        <f aca="false">IF(A177="","",IF(L177="Estudiante no registrado","Estudiante sin ficha",IF(M177="Grupo no existe","Grupo mal escrito",IF(AND(E177="Baja",F177=""),"Baja sin fecha",IF(AND(E177&lt;&gt;"Preinscrita",S177&lt;P177),IF(P177-S177=1,"Falta 1 registro de asistencia","Faltan "&amp;(P177-S177)&amp;" registros de asistencia"),IF(AND(E177="Activa",T177&lt;&gt;"",T177&lt;Panel!$C$5),"Asistencia por debajo del umbral",IF(AND(E177&lt;&gt;"Baja",N177&gt;0),"Documentación pendiente","")))))))</f>
        <v/>
      </c>
      <c r="V177" s="36" t="str">
        <f aca="false">IF(A177="","",A177&amp;"|"&amp;COUNTIF($A$2:A177,A177))</f>
        <v/>
      </c>
      <c r="W177" s="36" t="str">
        <f aca="false">IF(AND(A177&lt;&gt;"",E177&lt;&gt;"Baja",N177&gt;0),ROW(),"")</f>
        <v/>
      </c>
      <c r="X177" s="36" t="str">
        <f aca="false">IF(AND(A177&lt;&gt;"",E177="Activa",T177&lt;&gt;"",T177&lt;Panel!$C$5),ROW(),"")</f>
        <v/>
      </c>
      <c r="Y177" s="36" t="str">
        <f aca="false">IF(AND(A177&lt;&gt;"",E177="Preinscrita"),ROW(),"")</f>
        <v/>
      </c>
    </row>
    <row r="178" customFormat="false" ht="15" hidden="false" customHeight="false" outlineLevel="0" collapsed="false">
      <c r="A178" s="16"/>
      <c r="B178" s="16"/>
      <c r="C178" s="32"/>
      <c r="D178" s="16"/>
      <c r="E178" s="16"/>
      <c r="F178" s="32"/>
      <c r="G178" s="16"/>
      <c r="H178" s="16"/>
      <c r="I178" s="16"/>
      <c r="J178" s="16"/>
      <c r="K178" s="16"/>
      <c r="L178" s="16" t="str">
        <f aca="false">IF(A178="","",IFERROR(INDEX(Alumnos!$B$2:$B$201,MATCH(A178,Alumnos!$A$2:$A$201,0)),"Estudiante no registrado"))</f>
        <v/>
      </c>
      <c r="M178" s="16" t="str">
        <f aca="false">IF(A178="","",IFERROR(INDEX(Grupos!$B$2:$B$50,MATCH(B178,Grupos!$A$2:$A$50,0)),"Grupo no existe"))</f>
        <v/>
      </c>
      <c r="N178" s="16" t="str">
        <f aca="false">IF(A178="","",COUNTIF(G178:K178,"No"))</f>
        <v/>
      </c>
      <c r="O178" s="16" t="str">
        <f aca="false">IF(A178="","",_xlfn.TEXTJOIN(", ",TRUE(),IF(G178="No","copia del documento",""),IF(H178="No","pago de inscripción y seguro",""),IF(I178="No","contrato",""),IF(J178="No","certificado de estudios",""),IF(K178="No","acuerdo de financiación","")))</f>
        <v/>
      </c>
      <c r="P178" s="16" t="n">
        <f aca="false">IF(OR(A178="",E178="Preinscrita"),0,COUNTIFS(Sesiones!$B$2:$B$401,B178,Sesiones!$C$2:$C$401,"&gt;="&amp;C178,Sesiones!$C$2:$C$401,"&lt;="&amp;IF(F178="",Panel!$C$4,MIN(F178,Panel!$C$4))))</f>
        <v>0</v>
      </c>
      <c r="Q178" s="16" t="str">
        <f aca="false">IF(A178="","",COUNTIFS(Asistencia!$B$2:$B$3001,A178,Asistencia!$D$2:$D$3001,B178,Asistencia!$C$2:$C$3001,"Sí",Asistencia!$E$2:$E$3001,"&gt;="&amp;C178,Asistencia!$E$2:$E$3001,"&lt;="&amp;IF(F178="",Panel!$C$4,MIN(F178,Panel!$C$4))))</f>
        <v/>
      </c>
      <c r="R178" s="16" t="str">
        <f aca="false">IF(A178="","",COUNTIFS(Asistencia!$B$2:$B$3001,A178,Asistencia!$D$2:$D$3001,B178,Asistencia!$C$2:$C$3001,"Justificada",Asistencia!$E$2:$E$3001,"&gt;="&amp;C178,Asistencia!$E$2:$E$3001,"&lt;="&amp;IF(F178="",Panel!$C$4,MIN(F178,Panel!$C$4))))</f>
        <v/>
      </c>
      <c r="S178" s="16" t="str">
        <f aca="false">IF(A178="","",COUNTIFS(Asistencia!$B$2:$B$3001,A178,Asistencia!$D$2:$D$3001,B178,Asistencia!$E$2:$E$3001,"&gt;="&amp;C178,Asistencia!$E$2:$E$3001,"&lt;="&amp;IF(F178="",Panel!$C$4,MIN(F178,Panel!$C$4))))</f>
        <v/>
      </c>
      <c r="T178" s="33" t="str">
        <f aca="false">IF(OR(A178="",P178=0),"",Q178/P178)</f>
        <v/>
      </c>
      <c r="U178" s="16" t="str">
        <f aca="false">IF(A178="","",IF(L178="Estudiante no registrado","Estudiante sin ficha",IF(M178="Grupo no existe","Grupo mal escrito",IF(AND(E178="Baja",F178=""),"Baja sin fecha",IF(AND(E178&lt;&gt;"Preinscrita",S178&lt;P178),IF(P178-S178=1,"Falta 1 registro de asistencia","Faltan "&amp;(P178-S178)&amp;" registros de asistencia"),IF(AND(E178="Activa",T178&lt;&gt;"",T178&lt;Panel!$C$5),"Asistencia por debajo del umbral",IF(AND(E178&lt;&gt;"Baja",N178&gt;0),"Documentación pendiente","")))))))</f>
        <v/>
      </c>
      <c r="V178" s="36" t="str">
        <f aca="false">IF(A178="","",A178&amp;"|"&amp;COUNTIF($A$2:A178,A178))</f>
        <v/>
      </c>
      <c r="W178" s="36" t="str">
        <f aca="false">IF(AND(A178&lt;&gt;"",E178&lt;&gt;"Baja",N178&gt;0),ROW(),"")</f>
        <v/>
      </c>
      <c r="X178" s="36" t="str">
        <f aca="false">IF(AND(A178&lt;&gt;"",E178="Activa",T178&lt;&gt;"",T178&lt;Panel!$C$5),ROW(),"")</f>
        <v/>
      </c>
      <c r="Y178" s="36" t="str">
        <f aca="false">IF(AND(A178&lt;&gt;"",E178="Preinscrita"),ROW(),"")</f>
        <v/>
      </c>
    </row>
    <row r="179" customFormat="false" ht="15" hidden="false" customHeight="false" outlineLevel="0" collapsed="false">
      <c r="A179" s="16"/>
      <c r="B179" s="16"/>
      <c r="C179" s="32"/>
      <c r="D179" s="16"/>
      <c r="E179" s="16"/>
      <c r="F179" s="32"/>
      <c r="G179" s="16"/>
      <c r="H179" s="16"/>
      <c r="I179" s="16"/>
      <c r="J179" s="16"/>
      <c r="K179" s="16"/>
      <c r="L179" s="16" t="str">
        <f aca="false">IF(A179="","",IFERROR(INDEX(Alumnos!$B$2:$B$201,MATCH(A179,Alumnos!$A$2:$A$201,0)),"Estudiante no registrado"))</f>
        <v/>
      </c>
      <c r="M179" s="16" t="str">
        <f aca="false">IF(A179="","",IFERROR(INDEX(Grupos!$B$2:$B$50,MATCH(B179,Grupos!$A$2:$A$50,0)),"Grupo no existe"))</f>
        <v/>
      </c>
      <c r="N179" s="16" t="str">
        <f aca="false">IF(A179="","",COUNTIF(G179:K179,"No"))</f>
        <v/>
      </c>
      <c r="O179" s="16" t="str">
        <f aca="false">IF(A179="","",_xlfn.TEXTJOIN(", ",TRUE(),IF(G179="No","copia del documento",""),IF(H179="No","pago de inscripción y seguro",""),IF(I179="No","contrato",""),IF(J179="No","certificado de estudios",""),IF(K179="No","acuerdo de financiación","")))</f>
        <v/>
      </c>
      <c r="P179" s="16" t="n">
        <f aca="false">IF(OR(A179="",E179="Preinscrita"),0,COUNTIFS(Sesiones!$B$2:$B$401,B179,Sesiones!$C$2:$C$401,"&gt;="&amp;C179,Sesiones!$C$2:$C$401,"&lt;="&amp;IF(F179="",Panel!$C$4,MIN(F179,Panel!$C$4))))</f>
        <v>0</v>
      </c>
      <c r="Q179" s="16" t="str">
        <f aca="false">IF(A179="","",COUNTIFS(Asistencia!$B$2:$B$3001,A179,Asistencia!$D$2:$D$3001,B179,Asistencia!$C$2:$C$3001,"Sí",Asistencia!$E$2:$E$3001,"&gt;="&amp;C179,Asistencia!$E$2:$E$3001,"&lt;="&amp;IF(F179="",Panel!$C$4,MIN(F179,Panel!$C$4))))</f>
        <v/>
      </c>
      <c r="R179" s="16" t="str">
        <f aca="false">IF(A179="","",COUNTIFS(Asistencia!$B$2:$B$3001,A179,Asistencia!$D$2:$D$3001,B179,Asistencia!$C$2:$C$3001,"Justificada",Asistencia!$E$2:$E$3001,"&gt;="&amp;C179,Asistencia!$E$2:$E$3001,"&lt;="&amp;IF(F179="",Panel!$C$4,MIN(F179,Panel!$C$4))))</f>
        <v/>
      </c>
      <c r="S179" s="16" t="str">
        <f aca="false">IF(A179="","",COUNTIFS(Asistencia!$B$2:$B$3001,A179,Asistencia!$D$2:$D$3001,B179,Asistencia!$E$2:$E$3001,"&gt;="&amp;C179,Asistencia!$E$2:$E$3001,"&lt;="&amp;IF(F179="",Panel!$C$4,MIN(F179,Panel!$C$4))))</f>
        <v/>
      </c>
      <c r="T179" s="33" t="str">
        <f aca="false">IF(OR(A179="",P179=0),"",Q179/P179)</f>
        <v/>
      </c>
      <c r="U179" s="16" t="str">
        <f aca="false">IF(A179="","",IF(L179="Estudiante no registrado","Estudiante sin ficha",IF(M179="Grupo no existe","Grupo mal escrito",IF(AND(E179="Baja",F179=""),"Baja sin fecha",IF(AND(E179&lt;&gt;"Preinscrita",S179&lt;P179),IF(P179-S179=1,"Falta 1 registro de asistencia","Faltan "&amp;(P179-S179)&amp;" registros de asistencia"),IF(AND(E179="Activa",T179&lt;&gt;"",T179&lt;Panel!$C$5),"Asistencia por debajo del umbral",IF(AND(E179&lt;&gt;"Baja",N179&gt;0),"Documentación pendiente","")))))))</f>
        <v/>
      </c>
      <c r="V179" s="36" t="str">
        <f aca="false">IF(A179="","",A179&amp;"|"&amp;COUNTIF($A$2:A179,A179))</f>
        <v/>
      </c>
      <c r="W179" s="36" t="str">
        <f aca="false">IF(AND(A179&lt;&gt;"",E179&lt;&gt;"Baja",N179&gt;0),ROW(),"")</f>
        <v/>
      </c>
      <c r="X179" s="36" t="str">
        <f aca="false">IF(AND(A179&lt;&gt;"",E179="Activa",T179&lt;&gt;"",T179&lt;Panel!$C$5),ROW(),"")</f>
        <v/>
      </c>
      <c r="Y179" s="36" t="str">
        <f aca="false">IF(AND(A179&lt;&gt;"",E179="Preinscrita"),ROW(),"")</f>
        <v/>
      </c>
    </row>
    <row r="180" customFormat="false" ht="15" hidden="false" customHeight="false" outlineLevel="0" collapsed="false">
      <c r="A180" s="16"/>
      <c r="B180" s="16"/>
      <c r="C180" s="32"/>
      <c r="D180" s="16"/>
      <c r="E180" s="16"/>
      <c r="F180" s="32"/>
      <c r="G180" s="16"/>
      <c r="H180" s="16"/>
      <c r="I180" s="16"/>
      <c r="J180" s="16"/>
      <c r="K180" s="16"/>
      <c r="L180" s="16" t="str">
        <f aca="false">IF(A180="","",IFERROR(INDEX(Alumnos!$B$2:$B$201,MATCH(A180,Alumnos!$A$2:$A$201,0)),"Estudiante no registrado"))</f>
        <v/>
      </c>
      <c r="M180" s="16" t="str">
        <f aca="false">IF(A180="","",IFERROR(INDEX(Grupos!$B$2:$B$50,MATCH(B180,Grupos!$A$2:$A$50,0)),"Grupo no existe"))</f>
        <v/>
      </c>
      <c r="N180" s="16" t="str">
        <f aca="false">IF(A180="","",COUNTIF(G180:K180,"No"))</f>
        <v/>
      </c>
      <c r="O180" s="16" t="str">
        <f aca="false">IF(A180="","",_xlfn.TEXTJOIN(", ",TRUE(),IF(G180="No","copia del documento",""),IF(H180="No","pago de inscripción y seguro",""),IF(I180="No","contrato",""),IF(J180="No","certificado de estudios",""),IF(K180="No","acuerdo de financiación","")))</f>
        <v/>
      </c>
      <c r="P180" s="16" t="n">
        <f aca="false">IF(OR(A180="",E180="Preinscrita"),0,COUNTIFS(Sesiones!$B$2:$B$401,B180,Sesiones!$C$2:$C$401,"&gt;="&amp;C180,Sesiones!$C$2:$C$401,"&lt;="&amp;IF(F180="",Panel!$C$4,MIN(F180,Panel!$C$4))))</f>
        <v>0</v>
      </c>
      <c r="Q180" s="16" t="str">
        <f aca="false">IF(A180="","",COUNTIFS(Asistencia!$B$2:$B$3001,A180,Asistencia!$D$2:$D$3001,B180,Asistencia!$C$2:$C$3001,"Sí",Asistencia!$E$2:$E$3001,"&gt;="&amp;C180,Asistencia!$E$2:$E$3001,"&lt;="&amp;IF(F180="",Panel!$C$4,MIN(F180,Panel!$C$4))))</f>
        <v/>
      </c>
      <c r="R180" s="16" t="str">
        <f aca="false">IF(A180="","",COUNTIFS(Asistencia!$B$2:$B$3001,A180,Asistencia!$D$2:$D$3001,B180,Asistencia!$C$2:$C$3001,"Justificada",Asistencia!$E$2:$E$3001,"&gt;="&amp;C180,Asistencia!$E$2:$E$3001,"&lt;="&amp;IF(F180="",Panel!$C$4,MIN(F180,Panel!$C$4))))</f>
        <v/>
      </c>
      <c r="S180" s="16" t="str">
        <f aca="false">IF(A180="","",COUNTIFS(Asistencia!$B$2:$B$3001,A180,Asistencia!$D$2:$D$3001,B180,Asistencia!$E$2:$E$3001,"&gt;="&amp;C180,Asistencia!$E$2:$E$3001,"&lt;="&amp;IF(F180="",Panel!$C$4,MIN(F180,Panel!$C$4))))</f>
        <v/>
      </c>
      <c r="T180" s="33" t="str">
        <f aca="false">IF(OR(A180="",P180=0),"",Q180/P180)</f>
        <v/>
      </c>
      <c r="U180" s="16" t="str">
        <f aca="false">IF(A180="","",IF(L180="Estudiante no registrado","Estudiante sin ficha",IF(M180="Grupo no existe","Grupo mal escrito",IF(AND(E180="Baja",F180=""),"Baja sin fecha",IF(AND(E180&lt;&gt;"Preinscrita",S180&lt;P180),IF(P180-S180=1,"Falta 1 registro de asistencia","Faltan "&amp;(P180-S180)&amp;" registros de asistencia"),IF(AND(E180="Activa",T180&lt;&gt;"",T180&lt;Panel!$C$5),"Asistencia por debajo del umbral",IF(AND(E180&lt;&gt;"Baja",N180&gt;0),"Documentación pendiente","")))))))</f>
        <v/>
      </c>
      <c r="V180" s="36" t="str">
        <f aca="false">IF(A180="","",A180&amp;"|"&amp;COUNTIF($A$2:A180,A180))</f>
        <v/>
      </c>
      <c r="W180" s="36" t="str">
        <f aca="false">IF(AND(A180&lt;&gt;"",E180&lt;&gt;"Baja",N180&gt;0),ROW(),"")</f>
        <v/>
      </c>
      <c r="X180" s="36" t="str">
        <f aca="false">IF(AND(A180&lt;&gt;"",E180="Activa",T180&lt;&gt;"",T180&lt;Panel!$C$5),ROW(),"")</f>
        <v/>
      </c>
      <c r="Y180" s="36" t="str">
        <f aca="false">IF(AND(A180&lt;&gt;"",E180="Preinscrita"),ROW(),"")</f>
        <v/>
      </c>
    </row>
    <row r="181" customFormat="false" ht="15" hidden="false" customHeight="false" outlineLevel="0" collapsed="false">
      <c r="A181" s="16"/>
      <c r="B181" s="16"/>
      <c r="C181" s="32"/>
      <c r="D181" s="16"/>
      <c r="E181" s="16"/>
      <c r="F181" s="32"/>
      <c r="G181" s="16"/>
      <c r="H181" s="16"/>
      <c r="I181" s="16"/>
      <c r="J181" s="16"/>
      <c r="K181" s="16"/>
      <c r="L181" s="16" t="str">
        <f aca="false">IF(A181="","",IFERROR(INDEX(Alumnos!$B$2:$B$201,MATCH(A181,Alumnos!$A$2:$A$201,0)),"Estudiante no registrado"))</f>
        <v/>
      </c>
      <c r="M181" s="16" t="str">
        <f aca="false">IF(A181="","",IFERROR(INDEX(Grupos!$B$2:$B$50,MATCH(B181,Grupos!$A$2:$A$50,0)),"Grupo no existe"))</f>
        <v/>
      </c>
      <c r="N181" s="16" t="str">
        <f aca="false">IF(A181="","",COUNTIF(G181:K181,"No"))</f>
        <v/>
      </c>
      <c r="O181" s="16" t="str">
        <f aca="false">IF(A181="","",_xlfn.TEXTJOIN(", ",TRUE(),IF(G181="No","copia del documento",""),IF(H181="No","pago de inscripción y seguro",""),IF(I181="No","contrato",""),IF(J181="No","certificado de estudios",""),IF(K181="No","acuerdo de financiación","")))</f>
        <v/>
      </c>
      <c r="P181" s="16" t="n">
        <f aca="false">IF(OR(A181="",E181="Preinscrita"),0,COUNTIFS(Sesiones!$B$2:$B$401,B181,Sesiones!$C$2:$C$401,"&gt;="&amp;C181,Sesiones!$C$2:$C$401,"&lt;="&amp;IF(F181="",Panel!$C$4,MIN(F181,Panel!$C$4))))</f>
        <v>0</v>
      </c>
      <c r="Q181" s="16" t="str">
        <f aca="false">IF(A181="","",COUNTIFS(Asistencia!$B$2:$B$3001,A181,Asistencia!$D$2:$D$3001,B181,Asistencia!$C$2:$C$3001,"Sí",Asistencia!$E$2:$E$3001,"&gt;="&amp;C181,Asistencia!$E$2:$E$3001,"&lt;="&amp;IF(F181="",Panel!$C$4,MIN(F181,Panel!$C$4))))</f>
        <v/>
      </c>
      <c r="R181" s="16" t="str">
        <f aca="false">IF(A181="","",COUNTIFS(Asistencia!$B$2:$B$3001,A181,Asistencia!$D$2:$D$3001,B181,Asistencia!$C$2:$C$3001,"Justificada",Asistencia!$E$2:$E$3001,"&gt;="&amp;C181,Asistencia!$E$2:$E$3001,"&lt;="&amp;IF(F181="",Panel!$C$4,MIN(F181,Panel!$C$4))))</f>
        <v/>
      </c>
      <c r="S181" s="16" t="str">
        <f aca="false">IF(A181="","",COUNTIFS(Asistencia!$B$2:$B$3001,A181,Asistencia!$D$2:$D$3001,B181,Asistencia!$E$2:$E$3001,"&gt;="&amp;C181,Asistencia!$E$2:$E$3001,"&lt;="&amp;IF(F181="",Panel!$C$4,MIN(F181,Panel!$C$4))))</f>
        <v/>
      </c>
      <c r="T181" s="33" t="str">
        <f aca="false">IF(OR(A181="",P181=0),"",Q181/P181)</f>
        <v/>
      </c>
      <c r="U181" s="16" t="str">
        <f aca="false">IF(A181="","",IF(L181="Estudiante no registrado","Estudiante sin ficha",IF(M181="Grupo no existe","Grupo mal escrito",IF(AND(E181="Baja",F181=""),"Baja sin fecha",IF(AND(E181&lt;&gt;"Preinscrita",S181&lt;P181),IF(P181-S181=1,"Falta 1 registro de asistencia","Faltan "&amp;(P181-S181)&amp;" registros de asistencia"),IF(AND(E181="Activa",T181&lt;&gt;"",T181&lt;Panel!$C$5),"Asistencia por debajo del umbral",IF(AND(E181&lt;&gt;"Baja",N181&gt;0),"Documentación pendiente","")))))))</f>
        <v/>
      </c>
      <c r="V181" s="36" t="str">
        <f aca="false">IF(A181="","",A181&amp;"|"&amp;COUNTIF($A$2:A181,A181))</f>
        <v/>
      </c>
      <c r="W181" s="36" t="str">
        <f aca="false">IF(AND(A181&lt;&gt;"",E181&lt;&gt;"Baja",N181&gt;0),ROW(),"")</f>
        <v/>
      </c>
      <c r="X181" s="36" t="str">
        <f aca="false">IF(AND(A181&lt;&gt;"",E181="Activa",T181&lt;&gt;"",T181&lt;Panel!$C$5),ROW(),"")</f>
        <v/>
      </c>
      <c r="Y181" s="36" t="str">
        <f aca="false">IF(AND(A181&lt;&gt;"",E181="Preinscrita"),ROW(),"")</f>
        <v/>
      </c>
    </row>
    <row r="182" customFormat="false" ht="15" hidden="false" customHeight="false" outlineLevel="0" collapsed="false">
      <c r="A182" s="16"/>
      <c r="B182" s="16"/>
      <c r="C182" s="32"/>
      <c r="D182" s="16"/>
      <c r="E182" s="16"/>
      <c r="F182" s="32"/>
      <c r="G182" s="16"/>
      <c r="H182" s="16"/>
      <c r="I182" s="16"/>
      <c r="J182" s="16"/>
      <c r="K182" s="16"/>
      <c r="L182" s="16" t="str">
        <f aca="false">IF(A182="","",IFERROR(INDEX(Alumnos!$B$2:$B$201,MATCH(A182,Alumnos!$A$2:$A$201,0)),"Estudiante no registrado"))</f>
        <v/>
      </c>
      <c r="M182" s="16" t="str">
        <f aca="false">IF(A182="","",IFERROR(INDEX(Grupos!$B$2:$B$50,MATCH(B182,Grupos!$A$2:$A$50,0)),"Grupo no existe"))</f>
        <v/>
      </c>
      <c r="N182" s="16" t="str">
        <f aca="false">IF(A182="","",COUNTIF(G182:K182,"No"))</f>
        <v/>
      </c>
      <c r="O182" s="16" t="str">
        <f aca="false">IF(A182="","",_xlfn.TEXTJOIN(", ",TRUE(),IF(G182="No","copia del documento",""),IF(H182="No","pago de inscripción y seguro",""),IF(I182="No","contrato",""),IF(J182="No","certificado de estudios",""),IF(K182="No","acuerdo de financiación","")))</f>
        <v/>
      </c>
      <c r="P182" s="16" t="n">
        <f aca="false">IF(OR(A182="",E182="Preinscrita"),0,COUNTIFS(Sesiones!$B$2:$B$401,B182,Sesiones!$C$2:$C$401,"&gt;="&amp;C182,Sesiones!$C$2:$C$401,"&lt;="&amp;IF(F182="",Panel!$C$4,MIN(F182,Panel!$C$4))))</f>
        <v>0</v>
      </c>
      <c r="Q182" s="16" t="str">
        <f aca="false">IF(A182="","",COUNTIFS(Asistencia!$B$2:$B$3001,A182,Asistencia!$D$2:$D$3001,B182,Asistencia!$C$2:$C$3001,"Sí",Asistencia!$E$2:$E$3001,"&gt;="&amp;C182,Asistencia!$E$2:$E$3001,"&lt;="&amp;IF(F182="",Panel!$C$4,MIN(F182,Panel!$C$4))))</f>
        <v/>
      </c>
      <c r="R182" s="16" t="str">
        <f aca="false">IF(A182="","",COUNTIFS(Asistencia!$B$2:$B$3001,A182,Asistencia!$D$2:$D$3001,B182,Asistencia!$C$2:$C$3001,"Justificada",Asistencia!$E$2:$E$3001,"&gt;="&amp;C182,Asistencia!$E$2:$E$3001,"&lt;="&amp;IF(F182="",Panel!$C$4,MIN(F182,Panel!$C$4))))</f>
        <v/>
      </c>
      <c r="S182" s="16" t="str">
        <f aca="false">IF(A182="","",COUNTIFS(Asistencia!$B$2:$B$3001,A182,Asistencia!$D$2:$D$3001,B182,Asistencia!$E$2:$E$3001,"&gt;="&amp;C182,Asistencia!$E$2:$E$3001,"&lt;="&amp;IF(F182="",Panel!$C$4,MIN(F182,Panel!$C$4))))</f>
        <v/>
      </c>
      <c r="T182" s="33" t="str">
        <f aca="false">IF(OR(A182="",P182=0),"",Q182/P182)</f>
        <v/>
      </c>
      <c r="U182" s="16" t="str">
        <f aca="false">IF(A182="","",IF(L182="Estudiante no registrado","Estudiante sin ficha",IF(M182="Grupo no existe","Grupo mal escrito",IF(AND(E182="Baja",F182=""),"Baja sin fecha",IF(AND(E182&lt;&gt;"Preinscrita",S182&lt;P182),IF(P182-S182=1,"Falta 1 registro de asistencia","Faltan "&amp;(P182-S182)&amp;" registros de asistencia"),IF(AND(E182="Activa",T182&lt;&gt;"",T182&lt;Panel!$C$5),"Asistencia por debajo del umbral",IF(AND(E182&lt;&gt;"Baja",N182&gt;0),"Documentación pendiente","")))))))</f>
        <v/>
      </c>
      <c r="V182" s="36" t="str">
        <f aca="false">IF(A182="","",A182&amp;"|"&amp;COUNTIF($A$2:A182,A182))</f>
        <v/>
      </c>
      <c r="W182" s="36" t="str">
        <f aca="false">IF(AND(A182&lt;&gt;"",E182&lt;&gt;"Baja",N182&gt;0),ROW(),"")</f>
        <v/>
      </c>
      <c r="X182" s="36" t="str">
        <f aca="false">IF(AND(A182&lt;&gt;"",E182="Activa",T182&lt;&gt;"",T182&lt;Panel!$C$5),ROW(),"")</f>
        <v/>
      </c>
      <c r="Y182" s="36" t="str">
        <f aca="false">IF(AND(A182&lt;&gt;"",E182="Preinscrita"),ROW(),"")</f>
        <v/>
      </c>
    </row>
    <row r="183" customFormat="false" ht="15" hidden="false" customHeight="false" outlineLevel="0" collapsed="false">
      <c r="A183" s="16"/>
      <c r="B183" s="16"/>
      <c r="C183" s="32"/>
      <c r="D183" s="16"/>
      <c r="E183" s="16"/>
      <c r="F183" s="32"/>
      <c r="G183" s="16"/>
      <c r="H183" s="16"/>
      <c r="I183" s="16"/>
      <c r="J183" s="16"/>
      <c r="K183" s="16"/>
      <c r="L183" s="16" t="str">
        <f aca="false">IF(A183="","",IFERROR(INDEX(Alumnos!$B$2:$B$201,MATCH(A183,Alumnos!$A$2:$A$201,0)),"Estudiante no registrado"))</f>
        <v/>
      </c>
      <c r="M183" s="16" t="str">
        <f aca="false">IF(A183="","",IFERROR(INDEX(Grupos!$B$2:$B$50,MATCH(B183,Grupos!$A$2:$A$50,0)),"Grupo no existe"))</f>
        <v/>
      </c>
      <c r="N183" s="16" t="str">
        <f aca="false">IF(A183="","",COUNTIF(G183:K183,"No"))</f>
        <v/>
      </c>
      <c r="O183" s="16" t="str">
        <f aca="false">IF(A183="","",_xlfn.TEXTJOIN(", ",TRUE(),IF(G183="No","copia del documento",""),IF(H183="No","pago de inscripción y seguro",""),IF(I183="No","contrato",""),IF(J183="No","certificado de estudios",""),IF(K183="No","acuerdo de financiación","")))</f>
        <v/>
      </c>
      <c r="P183" s="16" t="n">
        <f aca="false">IF(OR(A183="",E183="Preinscrita"),0,COUNTIFS(Sesiones!$B$2:$B$401,B183,Sesiones!$C$2:$C$401,"&gt;="&amp;C183,Sesiones!$C$2:$C$401,"&lt;="&amp;IF(F183="",Panel!$C$4,MIN(F183,Panel!$C$4))))</f>
        <v>0</v>
      </c>
      <c r="Q183" s="16" t="str">
        <f aca="false">IF(A183="","",COUNTIFS(Asistencia!$B$2:$B$3001,A183,Asistencia!$D$2:$D$3001,B183,Asistencia!$C$2:$C$3001,"Sí",Asistencia!$E$2:$E$3001,"&gt;="&amp;C183,Asistencia!$E$2:$E$3001,"&lt;="&amp;IF(F183="",Panel!$C$4,MIN(F183,Panel!$C$4))))</f>
        <v/>
      </c>
      <c r="R183" s="16" t="str">
        <f aca="false">IF(A183="","",COUNTIFS(Asistencia!$B$2:$B$3001,A183,Asistencia!$D$2:$D$3001,B183,Asistencia!$C$2:$C$3001,"Justificada",Asistencia!$E$2:$E$3001,"&gt;="&amp;C183,Asistencia!$E$2:$E$3001,"&lt;="&amp;IF(F183="",Panel!$C$4,MIN(F183,Panel!$C$4))))</f>
        <v/>
      </c>
      <c r="S183" s="16" t="str">
        <f aca="false">IF(A183="","",COUNTIFS(Asistencia!$B$2:$B$3001,A183,Asistencia!$D$2:$D$3001,B183,Asistencia!$E$2:$E$3001,"&gt;="&amp;C183,Asistencia!$E$2:$E$3001,"&lt;="&amp;IF(F183="",Panel!$C$4,MIN(F183,Panel!$C$4))))</f>
        <v/>
      </c>
      <c r="T183" s="33" t="str">
        <f aca="false">IF(OR(A183="",P183=0),"",Q183/P183)</f>
        <v/>
      </c>
      <c r="U183" s="16" t="str">
        <f aca="false">IF(A183="","",IF(L183="Estudiante no registrado","Estudiante sin ficha",IF(M183="Grupo no existe","Grupo mal escrito",IF(AND(E183="Baja",F183=""),"Baja sin fecha",IF(AND(E183&lt;&gt;"Preinscrita",S183&lt;P183),IF(P183-S183=1,"Falta 1 registro de asistencia","Faltan "&amp;(P183-S183)&amp;" registros de asistencia"),IF(AND(E183="Activa",T183&lt;&gt;"",T183&lt;Panel!$C$5),"Asistencia por debajo del umbral",IF(AND(E183&lt;&gt;"Baja",N183&gt;0),"Documentación pendiente","")))))))</f>
        <v/>
      </c>
      <c r="V183" s="36" t="str">
        <f aca="false">IF(A183="","",A183&amp;"|"&amp;COUNTIF($A$2:A183,A183))</f>
        <v/>
      </c>
      <c r="W183" s="36" t="str">
        <f aca="false">IF(AND(A183&lt;&gt;"",E183&lt;&gt;"Baja",N183&gt;0),ROW(),"")</f>
        <v/>
      </c>
      <c r="X183" s="36" t="str">
        <f aca="false">IF(AND(A183&lt;&gt;"",E183="Activa",T183&lt;&gt;"",T183&lt;Panel!$C$5),ROW(),"")</f>
        <v/>
      </c>
      <c r="Y183" s="36" t="str">
        <f aca="false">IF(AND(A183&lt;&gt;"",E183="Preinscrita"),ROW(),"")</f>
        <v/>
      </c>
    </row>
    <row r="184" customFormat="false" ht="15" hidden="false" customHeight="false" outlineLevel="0" collapsed="false">
      <c r="A184" s="16"/>
      <c r="B184" s="16"/>
      <c r="C184" s="32"/>
      <c r="D184" s="16"/>
      <c r="E184" s="16"/>
      <c r="F184" s="32"/>
      <c r="G184" s="16"/>
      <c r="H184" s="16"/>
      <c r="I184" s="16"/>
      <c r="J184" s="16"/>
      <c r="K184" s="16"/>
      <c r="L184" s="16" t="str">
        <f aca="false">IF(A184="","",IFERROR(INDEX(Alumnos!$B$2:$B$201,MATCH(A184,Alumnos!$A$2:$A$201,0)),"Estudiante no registrado"))</f>
        <v/>
      </c>
      <c r="M184" s="16" t="str">
        <f aca="false">IF(A184="","",IFERROR(INDEX(Grupos!$B$2:$B$50,MATCH(B184,Grupos!$A$2:$A$50,0)),"Grupo no existe"))</f>
        <v/>
      </c>
      <c r="N184" s="16" t="str">
        <f aca="false">IF(A184="","",COUNTIF(G184:K184,"No"))</f>
        <v/>
      </c>
      <c r="O184" s="16" t="str">
        <f aca="false">IF(A184="","",_xlfn.TEXTJOIN(", ",TRUE(),IF(G184="No","copia del documento",""),IF(H184="No","pago de inscripción y seguro",""),IF(I184="No","contrato",""),IF(J184="No","certificado de estudios",""),IF(K184="No","acuerdo de financiación","")))</f>
        <v/>
      </c>
      <c r="P184" s="16" t="n">
        <f aca="false">IF(OR(A184="",E184="Preinscrita"),0,COUNTIFS(Sesiones!$B$2:$B$401,B184,Sesiones!$C$2:$C$401,"&gt;="&amp;C184,Sesiones!$C$2:$C$401,"&lt;="&amp;IF(F184="",Panel!$C$4,MIN(F184,Panel!$C$4))))</f>
        <v>0</v>
      </c>
      <c r="Q184" s="16" t="str">
        <f aca="false">IF(A184="","",COUNTIFS(Asistencia!$B$2:$B$3001,A184,Asistencia!$D$2:$D$3001,B184,Asistencia!$C$2:$C$3001,"Sí",Asistencia!$E$2:$E$3001,"&gt;="&amp;C184,Asistencia!$E$2:$E$3001,"&lt;="&amp;IF(F184="",Panel!$C$4,MIN(F184,Panel!$C$4))))</f>
        <v/>
      </c>
      <c r="R184" s="16" t="str">
        <f aca="false">IF(A184="","",COUNTIFS(Asistencia!$B$2:$B$3001,A184,Asistencia!$D$2:$D$3001,B184,Asistencia!$C$2:$C$3001,"Justificada",Asistencia!$E$2:$E$3001,"&gt;="&amp;C184,Asistencia!$E$2:$E$3001,"&lt;="&amp;IF(F184="",Panel!$C$4,MIN(F184,Panel!$C$4))))</f>
        <v/>
      </c>
      <c r="S184" s="16" t="str">
        <f aca="false">IF(A184="","",COUNTIFS(Asistencia!$B$2:$B$3001,A184,Asistencia!$D$2:$D$3001,B184,Asistencia!$E$2:$E$3001,"&gt;="&amp;C184,Asistencia!$E$2:$E$3001,"&lt;="&amp;IF(F184="",Panel!$C$4,MIN(F184,Panel!$C$4))))</f>
        <v/>
      </c>
      <c r="T184" s="33" t="str">
        <f aca="false">IF(OR(A184="",P184=0),"",Q184/P184)</f>
        <v/>
      </c>
      <c r="U184" s="16" t="str">
        <f aca="false">IF(A184="","",IF(L184="Estudiante no registrado","Estudiante sin ficha",IF(M184="Grupo no existe","Grupo mal escrito",IF(AND(E184="Baja",F184=""),"Baja sin fecha",IF(AND(E184&lt;&gt;"Preinscrita",S184&lt;P184),IF(P184-S184=1,"Falta 1 registro de asistencia","Faltan "&amp;(P184-S184)&amp;" registros de asistencia"),IF(AND(E184="Activa",T184&lt;&gt;"",T184&lt;Panel!$C$5),"Asistencia por debajo del umbral",IF(AND(E184&lt;&gt;"Baja",N184&gt;0),"Documentación pendiente","")))))))</f>
        <v/>
      </c>
      <c r="V184" s="36" t="str">
        <f aca="false">IF(A184="","",A184&amp;"|"&amp;COUNTIF($A$2:A184,A184))</f>
        <v/>
      </c>
      <c r="W184" s="36" t="str">
        <f aca="false">IF(AND(A184&lt;&gt;"",E184&lt;&gt;"Baja",N184&gt;0),ROW(),"")</f>
        <v/>
      </c>
      <c r="X184" s="36" t="str">
        <f aca="false">IF(AND(A184&lt;&gt;"",E184="Activa",T184&lt;&gt;"",T184&lt;Panel!$C$5),ROW(),"")</f>
        <v/>
      </c>
      <c r="Y184" s="36" t="str">
        <f aca="false">IF(AND(A184&lt;&gt;"",E184="Preinscrita"),ROW(),"")</f>
        <v/>
      </c>
    </row>
    <row r="185" customFormat="false" ht="15" hidden="false" customHeight="false" outlineLevel="0" collapsed="false">
      <c r="A185" s="16"/>
      <c r="B185" s="16"/>
      <c r="C185" s="32"/>
      <c r="D185" s="16"/>
      <c r="E185" s="16"/>
      <c r="F185" s="32"/>
      <c r="G185" s="16"/>
      <c r="H185" s="16"/>
      <c r="I185" s="16"/>
      <c r="J185" s="16"/>
      <c r="K185" s="16"/>
      <c r="L185" s="16" t="str">
        <f aca="false">IF(A185="","",IFERROR(INDEX(Alumnos!$B$2:$B$201,MATCH(A185,Alumnos!$A$2:$A$201,0)),"Estudiante no registrado"))</f>
        <v/>
      </c>
      <c r="M185" s="16" t="str">
        <f aca="false">IF(A185="","",IFERROR(INDEX(Grupos!$B$2:$B$50,MATCH(B185,Grupos!$A$2:$A$50,0)),"Grupo no existe"))</f>
        <v/>
      </c>
      <c r="N185" s="16" t="str">
        <f aca="false">IF(A185="","",COUNTIF(G185:K185,"No"))</f>
        <v/>
      </c>
      <c r="O185" s="16" t="str">
        <f aca="false">IF(A185="","",_xlfn.TEXTJOIN(", ",TRUE(),IF(G185="No","copia del documento",""),IF(H185="No","pago de inscripción y seguro",""),IF(I185="No","contrato",""),IF(J185="No","certificado de estudios",""),IF(K185="No","acuerdo de financiación","")))</f>
        <v/>
      </c>
      <c r="P185" s="16" t="n">
        <f aca="false">IF(OR(A185="",E185="Preinscrita"),0,COUNTIFS(Sesiones!$B$2:$B$401,B185,Sesiones!$C$2:$C$401,"&gt;="&amp;C185,Sesiones!$C$2:$C$401,"&lt;="&amp;IF(F185="",Panel!$C$4,MIN(F185,Panel!$C$4))))</f>
        <v>0</v>
      </c>
      <c r="Q185" s="16" t="str">
        <f aca="false">IF(A185="","",COUNTIFS(Asistencia!$B$2:$B$3001,A185,Asistencia!$D$2:$D$3001,B185,Asistencia!$C$2:$C$3001,"Sí",Asistencia!$E$2:$E$3001,"&gt;="&amp;C185,Asistencia!$E$2:$E$3001,"&lt;="&amp;IF(F185="",Panel!$C$4,MIN(F185,Panel!$C$4))))</f>
        <v/>
      </c>
      <c r="R185" s="16" t="str">
        <f aca="false">IF(A185="","",COUNTIFS(Asistencia!$B$2:$B$3001,A185,Asistencia!$D$2:$D$3001,B185,Asistencia!$C$2:$C$3001,"Justificada",Asistencia!$E$2:$E$3001,"&gt;="&amp;C185,Asistencia!$E$2:$E$3001,"&lt;="&amp;IF(F185="",Panel!$C$4,MIN(F185,Panel!$C$4))))</f>
        <v/>
      </c>
      <c r="S185" s="16" t="str">
        <f aca="false">IF(A185="","",COUNTIFS(Asistencia!$B$2:$B$3001,A185,Asistencia!$D$2:$D$3001,B185,Asistencia!$E$2:$E$3001,"&gt;="&amp;C185,Asistencia!$E$2:$E$3001,"&lt;="&amp;IF(F185="",Panel!$C$4,MIN(F185,Panel!$C$4))))</f>
        <v/>
      </c>
      <c r="T185" s="33" t="str">
        <f aca="false">IF(OR(A185="",P185=0),"",Q185/P185)</f>
        <v/>
      </c>
      <c r="U185" s="16" t="str">
        <f aca="false">IF(A185="","",IF(L185="Estudiante no registrado","Estudiante sin ficha",IF(M185="Grupo no existe","Grupo mal escrito",IF(AND(E185="Baja",F185=""),"Baja sin fecha",IF(AND(E185&lt;&gt;"Preinscrita",S185&lt;P185),IF(P185-S185=1,"Falta 1 registro de asistencia","Faltan "&amp;(P185-S185)&amp;" registros de asistencia"),IF(AND(E185="Activa",T185&lt;&gt;"",T185&lt;Panel!$C$5),"Asistencia por debajo del umbral",IF(AND(E185&lt;&gt;"Baja",N185&gt;0),"Documentación pendiente","")))))))</f>
        <v/>
      </c>
      <c r="V185" s="36" t="str">
        <f aca="false">IF(A185="","",A185&amp;"|"&amp;COUNTIF($A$2:A185,A185))</f>
        <v/>
      </c>
      <c r="W185" s="36" t="str">
        <f aca="false">IF(AND(A185&lt;&gt;"",E185&lt;&gt;"Baja",N185&gt;0),ROW(),"")</f>
        <v/>
      </c>
      <c r="X185" s="36" t="str">
        <f aca="false">IF(AND(A185&lt;&gt;"",E185="Activa",T185&lt;&gt;"",T185&lt;Panel!$C$5),ROW(),"")</f>
        <v/>
      </c>
      <c r="Y185" s="36" t="str">
        <f aca="false">IF(AND(A185&lt;&gt;"",E185="Preinscrita"),ROW(),"")</f>
        <v/>
      </c>
    </row>
    <row r="186" customFormat="false" ht="15" hidden="false" customHeight="false" outlineLevel="0" collapsed="false">
      <c r="A186" s="16"/>
      <c r="B186" s="16"/>
      <c r="C186" s="32"/>
      <c r="D186" s="16"/>
      <c r="E186" s="16"/>
      <c r="F186" s="32"/>
      <c r="G186" s="16"/>
      <c r="H186" s="16"/>
      <c r="I186" s="16"/>
      <c r="J186" s="16"/>
      <c r="K186" s="16"/>
      <c r="L186" s="16" t="str">
        <f aca="false">IF(A186="","",IFERROR(INDEX(Alumnos!$B$2:$B$201,MATCH(A186,Alumnos!$A$2:$A$201,0)),"Estudiante no registrado"))</f>
        <v/>
      </c>
      <c r="M186" s="16" t="str">
        <f aca="false">IF(A186="","",IFERROR(INDEX(Grupos!$B$2:$B$50,MATCH(B186,Grupos!$A$2:$A$50,0)),"Grupo no existe"))</f>
        <v/>
      </c>
      <c r="N186" s="16" t="str">
        <f aca="false">IF(A186="","",COUNTIF(G186:K186,"No"))</f>
        <v/>
      </c>
      <c r="O186" s="16" t="str">
        <f aca="false">IF(A186="","",_xlfn.TEXTJOIN(", ",TRUE(),IF(G186="No","copia del documento",""),IF(H186="No","pago de inscripción y seguro",""),IF(I186="No","contrato",""),IF(J186="No","certificado de estudios",""),IF(K186="No","acuerdo de financiación","")))</f>
        <v/>
      </c>
      <c r="P186" s="16" t="n">
        <f aca="false">IF(OR(A186="",E186="Preinscrita"),0,COUNTIFS(Sesiones!$B$2:$B$401,B186,Sesiones!$C$2:$C$401,"&gt;="&amp;C186,Sesiones!$C$2:$C$401,"&lt;="&amp;IF(F186="",Panel!$C$4,MIN(F186,Panel!$C$4))))</f>
        <v>0</v>
      </c>
      <c r="Q186" s="16" t="str">
        <f aca="false">IF(A186="","",COUNTIFS(Asistencia!$B$2:$B$3001,A186,Asistencia!$D$2:$D$3001,B186,Asistencia!$C$2:$C$3001,"Sí",Asistencia!$E$2:$E$3001,"&gt;="&amp;C186,Asistencia!$E$2:$E$3001,"&lt;="&amp;IF(F186="",Panel!$C$4,MIN(F186,Panel!$C$4))))</f>
        <v/>
      </c>
      <c r="R186" s="16" t="str">
        <f aca="false">IF(A186="","",COUNTIFS(Asistencia!$B$2:$B$3001,A186,Asistencia!$D$2:$D$3001,B186,Asistencia!$C$2:$C$3001,"Justificada",Asistencia!$E$2:$E$3001,"&gt;="&amp;C186,Asistencia!$E$2:$E$3001,"&lt;="&amp;IF(F186="",Panel!$C$4,MIN(F186,Panel!$C$4))))</f>
        <v/>
      </c>
      <c r="S186" s="16" t="str">
        <f aca="false">IF(A186="","",COUNTIFS(Asistencia!$B$2:$B$3001,A186,Asistencia!$D$2:$D$3001,B186,Asistencia!$E$2:$E$3001,"&gt;="&amp;C186,Asistencia!$E$2:$E$3001,"&lt;="&amp;IF(F186="",Panel!$C$4,MIN(F186,Panel!$C$4))))</f>
        <v/>
      </c>
      <c r="T186" s="33" t="str">
        <f aca="false">IF(OR(A186="",P186=0),"",Q186/P186)</f>
        <v/>
      </c>
      <c r="U186" s="16" t="str">
        <f aca="false">IF(A186="","",IF(L186="Estudiante no registrado","Estudiante sin ficha",IF(M186="Grupo no existe","Grupo mal escrito",IF(AND(E186="Baja",F186=""),"Baja sin fecha",IF(AND(E186&lt;&gt;"Preinscrita",S186&lt;P186),IF(P186-S186=1,"Falta 1 registro de asistencia","Faltan "&amp;(P186-S186)&amp;" registros de asistencia"),IF(AND(E186="Activa",T186&lt;&gt;"",T186&lt;Panel!$C$5),"Asistencia por debajo del umbral",IF(AND(E186&lt;&gt;"Baja",N186&gt;0),"Documentación pendiente","")))))))</f>
        <v/>
      </c>
      <c r="V186" s="36" t="str">
        <f aca="false">IF(A186="","",A186&amp;"|"&amp;COUNTIF($A$2:A186,A186))</f>
        <v/>
      </c>
      <c r="W186" s="36" t="str">
        <f aca="false">IF(AND(A186&lt;&gt;"",E186&lt;&gt;"Baja",N186&gt;0),ROW(),"")</f>
        <v/>
      </c>
      <c r="X186" s="36" t="str">
        <f aca="false">IF(AND(A186&lt;&gt;"",E186="Activa",T186&lt;&gt;"",T186&lt;Panel!$C$5),ROW(),"")</f>
        <v/>
      </c>
      <c r="Y186" s="36" t="str">
        <f aca="false">IF(AND(A186&lt;&gt;"",E186="Preinscrita"),ROW(),"")</f>
        <v/>
      </c>
    </row>
    <row r="187" customFormat="false" ht="15" hidden="false" customHeight="false" outlineLevel="0" collapsed="false">
      <c r="A187" s="16"/>
      <c r="B187" s="16"/>
      <c r="C187" s="32"/>
      <c r="D187" s="16"/>
      <c r="E187" s="16"/>
      <c r="F187" s="32"/>
      <c r="G187" s="16"/>
      <c r="H187" s="16"/>
      <c r="I187" s="16"/>
      <c r="J187" s="16"/>
      <c r="K187" s="16"/>
      <c r="L187" s="16" t="str">
        <f aca="false">IF(A187="","",IFERROR(INDEX(Alumnos!$B$2:$B$201,MATCH(A187,Alumnos!$A$2:$A$201,0)),"Estudiante no registrado"))</f>
        <v/>
      </c>
      <c r="M187" s="16" t="str">
        <f aca="false">IF(A187="","",IFERROR(INDEX(Grupos!$B$2:$B$50,MATCH(B187,Grupos!$A$2:$A$50,0)),"Grupo no existe"))</f>
        <v/>
      </c>
      <c r="N187" s="16" t="str">
        <f aca="false">IF(A187="","",COUNTIF(G187:K187,"No"))</f>
        <v/>
      </c>
      <c r="O187" s="16" t="str">
        <f aca="false">IF(A187="","",_xlfn.TEXTJOIN(", ",TRUE(),IF(G187="No","copia del documento",""),IF(H187="No","pago de inscripción y seguro",""),IF(I187="No","contrato",""),IF(J187="No","certificado de estudios",""),IF(K187="No","acuerdo de financiación","")))</f>
        <v/>
      </c>
      <c r="P187" s="16" t="n">
        <f aca="false">IF(OR(A187="",E187="Preinscrita"),0,COUNTIFS(Sesiones!$B$2:$B$401,B187,Sesiones!$C$2:$C$401,"&gt;="&amp;C187,Sesiones!$C$2:$C$401,"&lt;="&amp;IF(F187="",Panel!$C$4,MIN(F187,Panel!$C$4))))</f>
        <v>0</v>
      </c>
      <c r="Q187" s="16" t="str">
        <f aca="false">IF(A187="","",COUNTIFS(Asistencia!$B$2:$B$3001,A187,Asistencia!$D$2:$D$3001,B187,Asistencia!$C$2:$C$3001,"Sí",Asistencia!$E$2:$E$3001,"&gt;="&amp;C187,Asistencia!$E$2:$E$3001,"&lt;="&amp;IF(F187="",Panel!$C$4,MIN(F187,Panel!$C$4))))</f>
        <v/>
      </c>
      <c r="R187" s="16" t="str">
        <f aca="false">IF(A187="","",COUNTIFS(Asistencia!$B$2:$B$3001,A187,Asistencia!$D$2:$D$3001,B187,Asistencia!$C$2:$C$3001,"Justificada",Asistencia!$E$2:$E$3001,"&gt;="&amp;C187,Asistencia!$E$2:$E$3001,"&lt;="&amp;IF(F187="",Panel!$C$4,MIN(F187,Panel!$C$4))))</f>
        <v/>
      </c>
      <c r="S187" s="16" t="str">
        <f aca="false">IF(A187="","",COUNTIFS(Asistencia!$B$2:$B$3001,A187,Asistencia!$D$2:$D$3001,B187,Asistencia!$E$2:$E$3001,"&gt;="&amp;C187,Asistencia!$E$2:$E$3001,"&lt;="&amp;IF(F187="",Panel!$C$4,MIN(F187,Panel!$C$4))))</f>
        <v/>
      </c>
      <c r="T187" s="33" t="str">
        <f aca="false">IF(OR(A187="",P187=0),"",Q187/P187)</f>
        <v/>
      </c>
      <c r="U187" s="16" t="str">
        <f aca="false">IF(A187="","",IF(L187="Estudiante no registrado","Estudiante sin ficha",IF(M187="Grupo no existe","Grupo mal escrito",IF(AND(E187="Baja",F187=""),"Baja sin fecha",IF(AND(E187&lt;&gt;"Preinscrita",S187&lt;P187),IF(P187-S187=1,"Falta 1 registro de asistencia","Faltan "&amp;(P187-S187)&amp;" registros de asistencia"),IF(AND(E187="Activa",T187&lt;&gt;"",T187&lt;Panel!$C$5),"Asistencia por debajo del umbral",IF(AND(E187&lt;&gt;"Baja",N187&gt;0),"Documentación pendiente","")))))))</f>
        <v/>
      </c>
      <c r="V187" s="36" t="str">
        <f aca="false">IF(A187="","",A187&amp;"|"&amp;COUNTIF($A$2:A187,A187))</f>
        <v/>
      </c>
      <c r="W187" s="36" t="str">
        <f aca="false">IF(AND(A187&lt;&gt;"",E187&lt;&gt;"Baja",N187&gt;0),ROW(),"")</f>
        <v/>
      </c>
      <c r="X187" s="36" t="str">
        <f aca="false">IF(AND(A187&lt;&gt;"",E187="Activa",T187&lt;&gt;"",T187&lt;Panel!$C$5),ROW(),"")</f>
        <v/>
      </c>
      <c r="Y187" s="36" t="str">
        <f aca="false">IF(AND(A187&lt;&gt;"",E187="Preinscrita"),ROW(),"")</f>
        <v/>
      </c>
    </row>
    <row r="188" customFormat="false" ht="15" hidden="false" customHeight="false" outlineLevel="0" collapsed="false">
      <c r="A188" s="16"/>
      <c r="B188" s="16"/>
      <c r="C188" s="32"/>
      <c r="D188" s="16"/>
      <c r="E188" s="16"/>
      <c r="F188" s="32"/>
      <c r="G188" s="16"/>
      <c r="H188" s="16"/>
      <c r="I188" s="16"/>
      <c r="J188" s="16"/>
      <c r="K188" s="16"/>
      <c r="L188" s="16" t="str">
        <f aca="false">IF(A188="","",IFERROR(INDEX(Alumnos!$B$2:$B$201,MATCH(A188,Alumnos!$A$2:$A$201,0)),"Estudiante no registrado"))</f>
        <v/>
      </c>
      <c r="M188" s="16" t="str">
        <f aca="false">IF(A188="","",IFERROR(INDEX(Grupos!$B$2:$B$50,MATCH(B188,Grupos!$A$2:$A$50,0)),"Grupo no existe"))</f>
        <v/>
      </c>
      <c r="N188" s="16" t="str">
        <f aca="false">IF(A188="","",COUNTIF(G188:K188,"No"))</f>
        <v/>
      </c>
      <c r="O188" s="16" t="str">
        <f aca="false">IF(A188="","",_xlfn.TEXTJOIN(", ",TRUE(),IF(G188="No","copia del documento",""),IF(H188="No","pago de inscripción y seguro",""),IF(I188="No","contrato",""),IF(J188="No","certificado de estudios",""),IF(K188="No","acuerdo de financiación","")))</f>
        <v/>
      </c>
      <c r="P188" s="16" t="n">
        <f aca="false">IF(OR(A188="",E188="Preinscrita"),0,COUNTIFS(Sesiones!$B$2:$B$401,B188,Sesiones!$C$2:$C$401,"&gt;="&amp;C188,Sesiones!$C$2:$C$401,"&lt;="&amp;IF(F188="",Panel!$C$4,MIN(F188,Panel!$C$4))))</f>
        <v>0</v>
      </c>
      <c r="Q188" s="16" t="str">
        <f aca="false">IF(A188="","",COUNTIFS(Asistencia!$B$2:$B$3001,A188,Asistencia!$D$2:$D$3001,B188,Asistencia!$C$2:$C$3001,"Sí",Asistencia!$E$2:$E$3001,"&gt;="&amp;C188,Asistencia!$E$2:$E$3001,"&lt;="&amp;IF(F188="",Panel!$C$4,MIN(F188,Panel!$C$4))))</f>
        <v/>
      </c>
      <c r="R188" s="16" t="str">
        <f aca="false">IF(A188="","",COUNTIFS(Asistencia!$B$2:$B$3001,A188,Asistencia!$D$2:$D$3001,B188,Asistencia!$C$2:$C$3001,"Justificada",Asistencia!$E$2:$E$3001,"&gt;="&amp;C188,Asistencia!$E$2:$E$3001,"&lt;="&amp;IF(F188="",Panel!$C$4,MIN(F188,Panel!$C$4))))</f>
        <v/>
      </c>
      <c r="S188" s="16" t="str">
        <f aca="false">IF(A188="","",COUNTIFS(Asistencia!$B$2:$B$3001,A188,Asistencia!$D$2:$D$3001,B188,Asistencia!$E$2:$E$3001,"&gt;="&amp;C188,Asistencia!$E$2:$E$3001,"&lt;="&amp;IF(F188="",Panel!$C$4,MIN(F188,Panel!$C$4))))</f>
        <v/>
      </c>
      <c r="T188" s="33" t="str">
        <f aca="false">IF(OR(A188="",P188=0),"",Q188/P188)</f>
        <v/>
      </c>
      <c r="U188" s="16" t="str">
        <f aca="false">IF(A188="","",IF(L188="Estudiante no registrado","Estudiante sin ficha",IF(M188="Grupo no existe","Grupo mal escrito",IF(AND(E188="Baja",F188=""),"Baja sin fecha",IF(AND(E188&lt;&gt;"Preinscrita",S188&lt;P188),IF(P188-S188=1,"Falta 1 registro de asistencia","Faltan "&amp;(P188-S188)&amp;" registros de asistencia"),IF(AND(E188="Activa",T188&lt;&gt;"",T188&lt;Panel!$C$5),"Asistencia por debajo del umbral",IF(AND(E188&lt;&gt;"Baja",N188&gt;0),"Documentación pendiente","")))))))</f>
        <v/>
      </c>
      <c r="V188" s="36" t="str">
        <f aca="false">IF(A188="","",A188&amp;"|"&amp;COUNTIF($A$2:A188,A188))</f>
        <v/>
      </c>
      <c r="W188" s="36" t="str">
        <f aca="false">IF(AND(A188&lt;&gt;"",E188&lt;&gt;"Baja",N188&gt;0),ROW(),"")</f>
        <v/>
      </c>
      <c r="X188" s="36" t="str">
        <f aca="false">IF(AND(A188&lt;&gt;"",E188="Activa",T188&lt;&gt;"",T188&lt;Panel!$C$5),ROW(),"")</f>
        <v/>
      </c>
      <c r="Y188" s="36" t="str">
        <f aca="false">IF(AND(A188&lt;&gt;"",E188="Preinscrita"),ROW(),"")</f>
        <v/>
      </c>
    </row>
    <row r="189" customFormat="false" ht="15" hidden="false" customHeight="false" outlineLevel="0" collapsed="false">
      <c r="A189" s="16"/>
      <c r="B189" s="16"/>
      <c r="C189" s="32"/>
      <c r="D189" s="16"/>
      <c r="E189" s="16"/>
      <c r="F189" s="32"/>
      <c r="G189" s="16"/>
      <c r="H189" s="16"/>
      <c r="I189" s="16"/>
      <c r="J189" s="16"/>
      <c r="K189" s="16"/>
      <c r="L189" s="16" t="str">
        <f aca="false">IF(A189="","",IFERROR(INDEX(Alumnos!$B$2:$B$201,MATCH(A189,Alumnos!$A$2:$A$201,0)),"Estudiante no registrado"))</f>
        <v/>
      </c>
      <c r="M189" s="16" t="str">
        <f aca="false">IF(A189="","",IFERROR(INDEX(Grupos!$B$2:$B$50,MATCH(B189,Grupos!$A$2:$A$50,0)),"Grupo no existe"))</f>
        <v/>
      </c>
      <c r="N189" s="16" t="str">
        <f aca="false">IF(A189="","",COUNTIF(G189:K189,"No"))</f>
        <v/>
      </c>
      <c r="O189" s="16" t="str">
        <f aca="false">IF(A189="","",_xlfn.TEXTJOIN(", ",TRUE(),IF(G189="No","copia del documento",""),IF(H189="No","pago de inscripción y seguro",""),IF(I189="No","contrato",""),IF(J189="No","certificado de estudios",""),IF(K189="No","acuerdo de financiación","")))</f>
        <v/>
      </c>
      <c r="P189" s="16" t="n">
        <f aca="false">IF(OR(A189="",E189="Preinscrita"),0,COUNTIFS(Sesiones!$B$2:$B$401,B189,Sesiones!$C$2:$C$401,"&gt;="&amp;C189,Sesiones!$C$2:$C$401,"&lt;="&amp;IF(F189="",Panel!$C$4,MIN(F189,Panel!$C$4))))</f>
        <v>0</v>
      </c>
      <c r="Q189" s="16" t="str">
        <f aca="false">IF(A189="","",COUNTIFS(Asistencia!$B$2:$B$3001,A189,Asistencia!$D$2:$D$3001,B189,Asistencia!$C$2:$C$3001,"Sí",Asistencia!$E$2:$E$3001,"&gt;="&amp;C189,Asistencia!$E$2:$E$3001,"&lt;="&amp;IF(F189="",Panel!$C$4,MIN(F189,Panel!$C$4))))</f>
        <v/>
      </c>
      <c r="R189" s="16" t="str">
        <f aca="false">IF(A189="","",COUNTIFS(Asistencia!$B$2:$B$3001,A189,Asistencia!$D$2:$D$3001,B189,Asistencia!$C$2:$C$3001,"Justificada",Asistencia!$E$2:$E$3001,"&gt;="&amp;C189,Asistencia!$E$2:$E$3001,"&lt;="&amp;IF(F189="",Panel!$C$4,MIN(F189,Panel!$C$4))))</f>
        <v/>
      </c>
      <c r="S189" s="16" t="str">
        <f aca="false">IF(A189="","",COUNTIFS(Asistencia!$B$2:$B$3001,A189,Asistencia!$D$2:$D$3001,B189,Asistencia!$E$2:$E$3001,"&gt;="&amp;C189,Asistencia!$E$2:$E$3001,"&lt;="&amp;IF(F189="",Panel!$C$4,MIN(F189,Panel!$C$4))))</f>
        <v/>
      </c>
      <c r="T189" s="33" t="str">
        <f aca="false">IF(OR(A189="",P189=0),"",Q189/P189)</f>
        <v/>
      </c>
      <c r="U189" s="16" t="str">
        <f aca="false">IF(A189="","",IF(L189="Estudiante no registrado","Estudiante sin ficha",IF(M189="Grupo no existe","Grupo mal escrito",IF(AND(E189="Baja",F189=""),"Baja sin fecha",IF(AND(E189&lt;&gt;"Preinscrita",S189&lt;P189),IF(P189-S189=1,"Falta 1 registro de asistencia","Faltan "&amp;(P189-S189)&amp;" registros de asistencia"),IF(AND(E189="Activa",T189&lt;&gt;"",T189&lt;Panel!$C$5),"Asistencia por debajo del umbral",IF(AND(E189&lt;&gt;"Baja",N189&gt;0),"Documentación pendiente","")))))))</f>
        <v/>
      </c>
      <c r="V189" s="36" t="str">
        <f aca="false">IF(A189="","",A189&amp;"|"&amp;COUNTIF($A$2:A189,A189))</f>
        <v/>
      </c>
      <c r="W189" s="36" t="str">
        <f aca="false">IF(AND(A189&lt;&gt;"",E189&lt;&gt;"Baja",N189&gt;0),ROW(),"")</f>
        <v/>
      </c>
      <c r="X189" s="36" t="str">
        <f aca="false">IF(AND(A189&lt;&gt;"",E189="Activa",T189&lt;&gt;"",T189&lt;Panel!$C$5),ROW(),"")</f>
        <v/>
      </c>
      <c r="Y189" s="36" t="str">
        <f aca="false">IF(AND(A189&lt;&gt;"",E189="Preinscrita"),ROW(),"")</f>
        <v/>
      </c>
    </row>
    <row r="190" customFormat="false" ht="15" hidden="false" customHeight="false" outlineLevel="0" collapsed="false">
      <c r="A190" s="16"/>
      <c r="B190" s="16"/>
      <c r="C190" s="32"/>
      <c r="D190" s="16"/>
      <c r="E190" s="16"/>
      <c r="F190" s="32"/>
      <c r="G190" s="16"/>
      <c r="H190" s="16"/>
      <c r="I190" s="16"/>
      <c r="J190" s="16"/>
      <c r="K190" s="16"/>
      <c r="L190" s="16" t="str">
        <f aca="false">IF(A190="","",IFERROR(INDEX(Alumnos!$B$2:$B$201,MATCH(A190,Alumnos!$A$2:$A$201,0)),"Estudiante no registrado"))</f>
        <v/>
      </c>
      <c r="M190" s="16" t="str">
        <f aca="false">IF(A190="","",IFERROR(INDEX(Grupos!$B$2:$B$50,MATCH(B190,Grupos!$A$2:$A$50,0)),"Grupo no existe"))</f>
        <v/>
      </c>
      <c r="N190" s="16" t="str">
        <f aca="false">IF(A190="","",COUNTIF(G190:K190,"No"))</f>
        <v/>
      </c>
      <c r="O190" s="16" t="str">
        <f aca="false">IF(A190="","",_xlfn.TEXTJOIN(", ",TRUE(),IF(G190="No","copia del documento",""),IF(H190="No","pago de inscripción y seguro",""),IF(I190="No","contrato",""),IF(J190="No","certificado de estudios",""),IF(K190="No","acuerdo de financiación","")))</f>
        <v/>
      </c>
      <c r="P190" s="16" t="n">
        <f aca="false">IF(OR(A190="",E190="Preinscrita"),0,COUNTIFS(Sesiones!$B$2:$B$401,B190,Sesiones!$C$2:$C$401,"&gt;="&amp;C190,Sesiones!$C$2:$C$401,"&lt;="&amp;IF(F190="",Panel!$C$4,MIN(F190,Panel!$C$4))))</f>
        <v>0</v>
      </c>
      <c r="Q190" s="16" t="str">
        <f aca="false">IF(A190="","",COUNTIFS(Asistencia!$B$2:$B$3001,A190,Asistencia!$D$2:$D$3001,B190,Asistencia!$C$2:$C$3001,"Sí",Asistencia!$E$2:$E$3001,"&gt;="&amp;C190,Asistencia!$E$2:$E$3001,"&lt;="&amp;IF(F190="",Panel!$C$4,MIN(F190,Panel!$C$4))))</f>
        <v/>
      </c>
      <c r="R190" s="16" t="str">
        <f aca="false">IF(A190="","",COUNTIFS(Asistencia!$B$2:$B$3001,A190,Asistencia!$D$2:$D$3001,B190,Asistencia!$C$2:$C$3001,"Justificada",Asistencia!$E$2:$E$3001,"&gt;="&amp;C190,Asistencia!$E$2:$E$3001,"&lt;="&amp;IF(F190="",Panel!$C$4,MIN(F190,Panel!$C$4))))</f>
        <v/>
      </c>
      <c r="S190" s="16" t="str">
        <f aca="false">IF(A190="","",COUNTIFS(Asistencia!$B$2:$B$3001,A190,Asistencia!$D$2:$D$3001,B190,Asistencia!$E$2:$E$3001,"&gt;="&amp;C190,Asistencia!$E$2:$E$3001,"&lt;="&amp;IF(F190="",Panel!$C$4,MIN(F190,Panel!$C$4))))</f>
        <v/>
      </c>
      <c r="T190" s="33" t="str">
        <f aca="false">IF(OR(A190="",P190=0),"",Q190/P190)</f>
        <v/>
      </c>
      <c r="U190" s="16" t="str">
        <f aca="false">IF(A190="","",IF(L190="Estudiante no registrado","Estudiante sin ficha",IF(M190="Grupo no existe","Grupo mal escrito",IF(AND(E190="Baja",F190=""),"Baja sin fecha",IF(AND(E190&lt;&gt;"Preinscrita",S190&lt;P190),IF(P190-S190=1,"Falta 1 registro de asistencia","Faltan "&amp;(P190-S190)&amp;" registros de asistencia"),IF(AND(E190="Activa",T190&lt;&gt;"",T190&lt;Panel!$C$5),"Asistencia por debajo del umbral",IF(AND(E190&lt;&gt;"Baja",N190&gt;0),"Documentación pendiente","")))))))</f>
        <v/>
      </c>
      <c r="V190" s="36" t="str">
        <f aca="false">IF(A190="","",A190&amp;"|"&amp;COUNTIF($A$2:A190,A190))</f>
        <v/>
      </c>
      <c r="W190" s="36" t="str">
        <f aca="false">IF(AND(A190&lt;&gt;"",E190&lt;&gt;"Baja",N190&gt;0),ROW(),"")</f>
        <v/>
      </c>
      <c r="X190" s="36" t="str">
        <f aca="false">IF(AND(A190&lt;&gt;"",E190="Activa",T190&lt;&gt;"",T190&lt;Panel!$C$5),ROW(),"")</f>
        <v/>
      </c>
      <c r="Y190" s="36" t="str">
        <f aca="false">IF(AND(A190&lt;&gt;"",E190="Preinscrita"),ROW(),"")</f>
        <v/>
      </c>
    </row>
    <row r="191" customFormat="false" ht="15" hidden="false" customHeight="false" outlineLevel="0" collapsed="false">
      <c r="A191" s="16"/>
      <c r="B191" s="16"/>
      <c r="C191" s="32"/>
      <c r="D191" s="16"/>
      <c r="E191" s="16"/>
      <c r="F191" s="32"/>
      <c r="G191" s="16"/>
      <c r="H191" s="16"/>
      <c r="I191" s="16"/>
      <c r="J191" s="16"/>
      <c r="K191" s="16"/>
      <c r="L191" s="16" t="str">
        <f aca="false">IF(A191="","",IFERROR(INDEX(Alumnos!$B$2:$B$201,MATCH(A191,Alumnos!$A$2:$A$201,0)),"Estudiante no registrado"))</f>
        <v/>
      </c>
      <c r="M191" s="16" t="str">
        <f aca="false">IF(A191="","",IFERROR(INDEX(Grupos!$B$2:$B$50,MATCH(B191,Grupos!$A$2:$A$50,0)),"Grupo no existe"))</f>
        <v/>
      </c>
      <c r="N191" s="16" t="str">
        <f aca="false">IF(A191="","",COUNTIF(G191:K191,"No"))</f>
        <v/>
      </c>
      <c r="O191" s="16" t="str">
        <f aca="false">IF(A191="","",_xlfn.TEXTJOIN(", ",TRUE(),IF(G191="No","copia del documento",""),IF(H191="No","pago de inscripción y seguro",""),IF(I191="No","contrato",""),IF(J191="No","certificado de estudios",""),IF(K191="No","acuerdo de financiación","")))</f>
        <v/>
      </c>
      <c r="P191" s="16" t="n">
        <f aca="false">IF(OR(A191="",E191="Preinscrita"),0,COUNTIFS(Sesiones!$B$2:$B$401,B191,Sesiones!$C$2:$C$401,"&gt;="&amp;C191,Sesiones!$C$2:$C$401,"&lt;="&amp;IF(F191="",Panel!$C$4,MIN(F191,Panel!$C$4))))</f>
        <v>0</v>
      </c>
      <c r="Q191" s="16" t="str">
        <f aca="false">IF(A191="","",COUNTIFS(Asistencia!$B$2:$B$3001,A191,Asistencia!$D$2:$D$3001,B191,Asistencia!$C$2:$C$3001,"Sí",Asistencia!$E$2:$E$3001,"&gt;="&amp;C191,Asistencia!$E$2:$E$3001,"&lt;="&amp;IF(F191="",Panel!$C$4,MIN(F191,Panel!$C$4))))</f>
        <v/>
      </c>
      <c r="R191" s="16" t="str">
        <f aca="false">IF(A191="","",COUNTIFS(Asistencia!$B$2:$B$3001,A191,Asistencia!$D$2:$D$3001,B191,Asistencia!$C$2:$C$3001,"Justificada",Asistencia!$E$2:$E$3001,"&gt;="&amp;C191,Asistencia!$E$2:$E$3001,"&lt;="&amp;IF(F191="",Panel!$C$4,MIN(F191,Panel!$C$4))))</f>
        <v/>
      </c>
      <c r="S191" s="16" t="str">
        <f aca="false">IF(A191="","",COUNTIFS(Asistencia!$B$2:$B$3001,A191,Asistencia!$D$2:$D$3001,B191,Asistencia!$E$2:$E$3001,"&gt;="&amp;C191,Asistencia!$E$2:$E$3001,"&lt;="&amp;IF(F191="",Panel!$C$4,MIN(F191,Panel!$C$4))))</f>
        <v/>
      </c>
      <c r="T191" s="33" t="str">
        <f aca="false">IF(OR(A191="",P191=0),"",Q191/P191)</f>
        <v/>
      </c>
      <c r="U191" s="16" t="str">
        <f aca="false">IF(A191="","",IF(L191="Estudiante no registrado","Estudiante sin ficha",IF(M191="Grupo no existe","Grupo mal escrito",IF(AND(E191="Baja",F191=""),"Baja sin fecha",IF(AND(E191&lt;&gt;"Preinscrita",S191&lt;P191),IF(P191-S191=1,"Falta 1 registro de asistencia","Faltan "&amp;(P191-S191)&amp;" registros de asistencia"),IF(AND(E191="Activa",T191&lt;&gt;"",T191&lt;Panel!$C$5),"Asistencia por debajo del umbral",IF(AND(E191&lt;&gt;"Baja",N191&gt;0),"Documentación pendiente","")))))))</f>
        <v/>
      </c>
      <c r="V191" s="36" t="str">
        <f aca="false">IF(A191="","",A191&amp;"|"&amp;COUNTIF($A$2:A191,A191))</f>
        <v/>
      </c>
      <c r="W191" s="36" t="str">
        <f aca="false">IF(AND(A191&lt;&gt;"",E191&lt;&gt;"Baja",N191&gt;0),ROW(),"")</f>
        <v/>
      </c>
      <c r="X191" s="36" t="str">
        <f aca="false">IF(AND(A191&lt;&gt;"",E191="Activa",T191&lt;&gt;"",T191&lt;Panel!$C$5),ROW(),"")</f>
        <v/>
      </c>
      <c r="Y191" s="36" t="str">
        <f aca="false">IF(AND(A191&lt;&gt;"",E191="Preinscrita"),ROW(),"")</f>
        <v/>
      </c>
    </row>
    <row r="192" customFormat="false" ht="15" hidden="false" customHeight="false" outlineLevel="0" collapsed="false">
      <c r="A192" s="16"/>
      <c r="B192" s="16"/>
      <c r="C192" s="32"/>
      <c r="D192" s="16"/>
      <c r="E192" s="16"/>
      <c r="F192" s="32"/>
      <c r="G192" s="16"/>
      <c r="H192" s="16"/>
      <c r="I192" s="16"/>
      <c r="J192" s="16"/>
      <c r="K192" s="16"/>
      <c r="L192" s="16" t="str">
        <f aca="false">IF(A192="","",IFERROR(INDEX(Alumnos!$B$2:$B$201,MATCH(A192,Alumnos!$A$2:$A$201,0)),"Estudiante no registrado"))</f>
        <v/>
      </c>
      <c r="M192" s="16" t="str">
        <f aca="false">IF(A192="","",IFERROR(INDEX(Grupos!$B$2:$B$50,MATCH(B192,Grupos!$A$2:$A$50,0)),"Grupo no existe"))</f>
        <v/>
      </c>
      <c r="N192" s="16" t="str">
        <f aca="false">IF(A192="","",COUNTIF(G192:K192,"No"))</f>
        <v/>
      </c>
      <c r="O192" s="16" t="str">
        <f aca="false">IF(A192="","",_xlfn.TEXTJOIN(", ",TRUE(),IF(G192="No","copia del documento",""),IF(H192="No","pago de inscripción y seguro",""),IF(I192="No","contrato",""),IF(J192="No","certificado de estudios",""),IF(K192="No","acuerdo de financiación","")))</f>
        <v/>
      </c>
      <c r="P192" s="16" t="n">
        <f aca="false">IF(OR(A192="",E192="Preinscrita"),0,COUNTIFS(Sesiones!$B$2:$B$401,B192,Sesiones!$C$2:$C$401,"&gt;="&amp;C192,Sesiones!$C$2:$C$401,"&lt;="&amp;IF(F192="",Panel!$C$4,MIN(F192,Panel!$C$4))))</f>
        <v>0</v>
      </c>
      <c r="Q192" s="16" t="str">
        <f aca="false">IF(A192="","",COUNTIFS(Asistencia!$B$2:$B$3001,A192,Asistencia!$D$2:$D$3001,B192,Asistencia!$C$2:$C$3001,"Sí",Asistencia!$E$2:$E$3001,"&gt;="&amp;C192,Asistencia!$E$2:$E$3001,"&lt;="&amp;IF(F192="",Panel!$C$4,MIN(F192,Panel!$C$4))))</f>
        <v/>
      </c>
      <c r="R192" s="16" t="str">
        <f aca="false">IF(A192="","",COUNTIFS(Asistencia!$B$2:$B$3001,A192,Asistencia!$D$2:$D$3001,B192,Asistencia!$C$2:$C$3001,"Justificada",Asistencia!$E$2:$E$3001,"&gt;="&amp;C192,Asistencia!$E$2:$E$3001,"&lt;="&amp;IF(F192="",Panel!$C$4,MIN(F192,Panel!$C$4))))</f>
        <v/>
      </c>
      <c r="S192" s="16" t="str">
        <f aca="false">IF(A192="","",COUNTIFS(Asistencia!$B$2:$B$3001,A192,Asistencia!$D$2:$D$3001,B192,Asistencia!$E$2:$E$3001,"&gt;="&amp;C192,Asistencia!$E$2:$E$3001,"&lt;="&amp;IF(F192="",Panel!$C$4,MIN(F192,Panel!$C$4))))</f>
        <v/>
      </c>
      <c r="T192" s="33" t="str">
        <f aca="false">IF(OR(A192="",P192=0),"",Q192/P192)</f>
        <v/>
      </c>
      <c r="U192" s="16" t="str">
        <f aca="false">IF(A192="","",IF(L192="Estudiante no registrado","Estudiante sin ficha",IF(M192="Grupo no existe","Grupo mal escrito",IF(AND(E192="Baja",F192=""),"Baja sin fecha",IF(AND(E192&lt;&gt;"Preinscrita",S192&lt;P192),IF(P192-S192=1,"Falta 1 registro de asistencia","Faltan "&amp;(P192-S192)&amp;" registros de asistencia"),IF(AND(E192="Activa",T192&lt;&gt;"",T192&lt;Panel!$C$5),"Asistencia por debajo del umbral",IF(AND(E192&lt;&gt;"Baja",N192&gt;0),"Documentación pendiente","")))))))</f>
        <v/>
      </c>
      <c r="V192" s="36" t="str">
        <f aca="false">IF(A192="","",A192&amp;"|"&amp;COUNTIF($A$2:A192,A192))</f>
        <v/>
      </c>
      <c r="W192" s="36" t="str">
        <f aca="false">IF(AND(A192&lt;&gt;"",E192&lt;&gt;"Baja",N192&gt;0),ROW(),"")</f>
        <v/>
      </c>
      <c r="X192" s="36" t="str">
        <f aca="false">IF(AND(A192&lt;&gt;"",E192="Activa",T192&lt;&gt;"",T192&lt;Panel!$C$5),ROW(),"")</f>
        <v/>
      </c>
      <c r="Y192" s="36" t="str">
        <f aca="false">IF(AND(A192&lt;&gt;"",E192="Preinscrita"),ROW(),"")</f>
        <v/>
      </c>
    </row>
    <row r="193" customFormat="false" ht="15" hidden="false" customHeight="false" outlineLevel="0" collapsed="false">
      <c r="A193" s="16"/>
      <c r="B193" s="16"/>
      <c r="C193" s="32"/>
      <c r="D193" s="16"/>
      <c r="E193" s="16"/>
      <c r="F193" s="32"/>
      <c r="G193" s="16"/>
      <c r="H193" s="16"/>
      <c r="I193" s="16"/>
      <c r="J193" s="16"/>
      <c r="K193" s="16"/>
      <c r="L193" s="16" t="str">
        <f aca="false">IF(A193="","",IFERROR(INDEX(Alumnos!$B$2:$B$201,MATCH(A193,Alumnos!$A$2:$A$201,0)),"Estudiante no registrado"))</f>
        <v/>
      </c>
      <c r="M193" s="16" t="str">
        <f aca="false">IF(A193="","",IFERROR(INDEX(Grupos!$B$2:$B$50,MATCH(B193,Grupos!$A$2:$A$50,0)),"Grupo no existe"))</f>
        <v/>
      </c>
      <c r="N193" s="16" t="str">
        <f aca="false">IF(A193="","",COUNTIF(G193:K193,"No"))</f>
        <v/>
      </c>
      <c r="O193" s="16" t="str">
        <f aca="false">IF(A193="","",_xlfn.TEXTJOIN(", ",TRUE(),IF(G193="No","copia del documento",""),IF(H193="No","pago de inscripción y seguro",""),IF(I193="No","contrato",""),IF(J193="No","certificado de estudios",""),IF(K193="No","acuerdo de financiación","")))</f>
        <v/>
      </c>
      <c r="P193" s="16" t="n">
        <f aca="false">IF(OR(A193="",E193="Preinscrita"),0,COUNTIFS(Sesiones!$B$2:$B$401,B193,Sesiones!$C$2:$C$401,"&gt;="&amp;C193,Sesiones!$C$2:$C$401,"&lt;="&amp;IF(F193="",Panel!$C$4,MIN(F193,Panel!$C$4))))</f>
        <v>0</v>
      </c>
      <c r="Q193" s="16" t="str">
        <f aca="false">IF(A193="","",COUNTIFS(Asistencia!$B$2:$B$3001,A193,Asistencia!$D$2:$D$3001,B193,Asistencia!$C$2:$C$3001,"Sí",Asistencia!$E$2:$E$3001,"&gt;="&amp;C193,Asistencia!$E$2:$E$3001,"&lt;="&amp;IF(F193="",Panel!$C$4,MIN(F193,Panel!$C$4))))</f>
        <v/>
      </c>
      <c r="R193" s="16" t="str">
        <f aca="false">IF(A193="","",COUNTIFS(Asistencia!$B$2:$B$3001,A193,Asistencia!$D$2:$D$3001,B193,Asistencia!$C$2:$C$3001,"Justificada",Asistencia!$E$2:$E$3001,"&gt;="&amp;C193,Asistencia!$E$2:$E$3001,"&lt;="&amp;IF(F193="",Panel!$C$4,MIN(F193,Panel!$C$4))))</f>
        <v/>
      </c>
      <c r="S193" s="16" t="str">
        <f aca="false">IF(A193="","",COUNTIFS(Asistencia!$B$2:$B$3001,A193,Asistencia!$D$2:$D$3001,B193,Asistencia!$E$2:$E$3001,"&gt;="&amp;C193,Asistencia!$E$2:$E$3001,"&lt;="&amp;IF(F193="",Panel!$C$4,MIN(F193,Panel!$C$4))))</f>
        <v/>
      </c>
      <c r="T193" s="33" t="str">
        <f aca="false">IF(OR(A193="",P193=0),"",Q193/P193)</f>
        <v/>
      </c>
      <c r="U193" s="16" t="str">
        <f aca="false">IF(A193="","",IF(L193="Estudiante no registrado","Estudiante sin ficha",IF(M193="Grupo no existe","Grupo mal escrito",IF(AND(E193="Baja",F193=""),"Baja sin fecha",IF(AND(E193&lt;&gt;"Preinscrita",S193&lt;P193),IF(P193-S193=1,"Falta 1 registro de asistencia","Faltan "&amp;(P193-S193)&amp;" registros de asistencia"),IF(AND(E193="Activa",T193&lt;&gt;"",T193&lt;Panel!$C$5),"Asistencia por debajo del umbral",IF(AND(E193&lt;&gt;"Baja",N193&gt;0),"Documentación pendiente","")))))))</f>
        <v/>
      </c>
      <c r="V193" s="36" t="str">
        <f aca="false">IF(A193="","",A193&amp;"|"&amp;COUNTIF($A$2:A193,A193))</f>
        <v/>
      </c>
      <c r="W193" s="36" t="str">
        <f aca="false">IF(AND(A193&lt;&gt;"",E193&lt;&gt;"Baja",N193&gt;0),ROW(),"")</f>
        <v/>
      </c>
      <c r="X193" s="36" t="str">
        <f aca="false">IF(AND(A193&lt;&gt;"",E193="Activa",T193&lt;&gt;"",T193&lt;Panel!$C$5),ROW(),"")</f>
        <v/>
      </c>
      <c r="Y193" s="36" t="str">
        <f aca="false">IF(AND(A193&lt;&gt;"",E193="Preinscrita"),ROW(),"")</f>
        <v/>
      </c>
    </row>
    <row r="194" customFormat="false" ht="15" hidden="false" customHeight="false" outlineLevel="0" collapsed="false">
      <c r="A194" s="16"/>
      <c r="B194" s="16"/>
      <c r="C194" s="32"/>
      <c r="D194" s="16"/>
      <c r="E194" s="16"/>
      <c r="F194" s="32"/>
      <c r="G194" s="16"/>
      <c r="H194" s="16"/>
      <c r="I194" s="16"/>
      <c r="J194" s="16"/>
      <c r="K194" s="16"/>
      <c r="L194" s="16" t="str">
        <f aca="false">IF(A194="","",IFERROR(INDEX(Alumnos!$B$2:$B$201,MATCH(A194,Alumnos!$A$2:$A$201,0)),"Estudiante no registrado"))</f>
        <v/>
      </c>
      <c r="M194" s="16" t="str">
        <f aca="false">IF(A194="","",IFERROR(INDEX(Grupos!$B$2:$B$50,MATCH(B194,Grupos!$A$2:$A$50,0)),"Grupo no existe"))</f>
        <v/>
      </c>
      <c r="N194" s="16" t="str">
        <f aca="false">IF(A194="","",COUNTIF(G194:K194,"No"))</f>
        <v/>
      </c>
      <c r="O194" s="16" t="str">
        <f aca="false">IF(A194="","",_xlfn.TEXTJOIN(", ",TRUE(),IF(G194="No","copia del documento",""),IF(H194="No","pago de inscripción y seguro",""),IF(I194="No","contrato",""),IF(J194="No","certificado de estudios",""),IF(K194="No","acuerdo de financiación","")))</f>
        <v/>
      </c>
      <c r="P194" s="16" t="n">
        <f aca="false">IF(OR(A194="",E194="Preinscrita"),0,COUNTIFS(Sesiones!$B$2:$B$401,B194,Sesiones!$C$2:$C$401,"&gt;="&amp;C194,Sesiones!$C$2:$C$401,"&lt;="&amp;IF(F194="",Panel!$C$4,MIN(F194,Panel!$C$4))))</f>
        <v>0</v>
      </c>
      <c r="Q194" s="16" t="str">
        <f aca="false">IF(A194="","",COUNTIFS(Asistencia!$B$2:$B$3001,A194,Asistencia!$D$2:$D$3001,B194,Asistencia!$C$2:$C$3001,"Sí",Asistencia!$E$2:$E$3001,"&gt;="&amp;C194,Asistencia!$E$2:$E$3001,"&lt;="&amp;IF(F194="",Panel!$C$4,MIN(F194,Panel!$C$4))))</f>
        <v/>
      </c>
      <c r="R194" s="16" t="str">
        <f aca="false">IF(A194="","",COUNTIFS(Asistencia!$B$2:$B$3001,A194,Asistencia!$D$2:$D$3001,B194,Asistencia!$C$2:$C$3001,"Justificada",Asistencia!$E$2:$E$3001,"&gt;="&amp;C194,Asistencia!$E$2:$E$3001,"&lt;="&amp;IF(F194="",Panel!$C$4,MIN(F194,Panel!$C$4))))</f>
        <v/>
      </c>
      <c r="S194" s="16" t="str">
        <f aca="false">IF(A194="","",COUNTIFS(Asistencia!$B$2:$B$3001,A194,Asistencia!$D$2:$D$3001,B194,Asistencia!$E$2:$E$3001,"&gt;="&amp;C194,Asistencia!$E$2:$E$3001,"&lt;="&amp;IF(F194="",Panel!$C$4,MIN(F194,Panel!$C$4))))</f>
        <v/>
      </c>
      <c r="T194" s="33" t="str">
        <f aca="false">IF(OR(A194="",P194=0),"",Q194/P194)</f>
        <v/>
      </c>
      <c r="U194" s="16" t="str">
        <f aca="false">IF(A194="","",IF(L194="Estudiante no registrado","Estudiante sin ficha",IF(M194="Grupo no existe","Grupo mal escrito",IF(AND(E194="Baja",F194=""),"Baja sin fecha",IF(AND(E194&lt;&gt;"Preinscrita",S194&lt;P194),IF(P194-S194=1,"Falta 1 registro de asistencia","Faltan "&amp;(P194-S194)&amp;" registros de asistencia"),IF(AND(E194="Activa",T194&lt;&gt;"",T194&lt;Panel!$C$5),"Asistencia por debajo del umbral",IF(AND(E194&lt;&gt;"Baja",N194&gt;0),"Documentación pendiente","")))))))</f>
        <v/>
      </c>
      <c r="V194" s="36" t="str">
        <f aca="false">IF(A194="","",A194&amp;"|"&amp;COUNTIF($A$2:A194,A194))</f>
        <v/>
      </c>
      <c r="W194" s="36" t="str">
        <f aca="false">IF(AND(A194&lt;&gt;"",E194&lt;&gt;"Baja",N194&gt;0),ROW(),"")</f>
        <v/>
      </c>
      <c r="X194" s="36" t="str">
        <f aca="false">IF(AND(A194&lt;&gt;"",E194="Activa",T194&lt;&gt;"",T194&lt;Panel!$C$5),ROW(),"")</f>
        <v/>
      </c>
      <c r="Y194" s="36" t="str">
        <f aca="false">IF(AND(A194&lt;&gt;"",E194="Preinscrita"),ROW(),"")</f>
        <v/>
      </c>
    </row>
    <row r="195" customFormat="false" ht="15" hidden="false" customHeight="false" outlineLevel="0" collapsed="false">
      <c r="A195" s="16"/>
      <c r="B195" s="16"/>
      <c r="C195" s="32"/>
      <c r="D195" s="16"/>
      <c r="E195" s="16"/>
      <c r="F195" s="32"/>
      <c r="G195" s="16"/>
      <c r="H195" s="16"/>
      <c r="I195" s="16"/>
      <c r="J195" s="16"/>
      <c r="K195" s="16"/>
      <c r="L195" s="16" t="str">
        <f aca="false">IF(A195="","",IFERROR(INDEX(Alumnos!$B$2:$B$201,MATCH(A195,Alumnos!$A$2:$A$201,0)),"Estudiante no registrado"))</f>
        <v/>
      </c>
      <c r="M195" s="16" t="str">
        <f aca="false">IF(A195="","",IFERROR(INDEX(Grupos!$B$2:$B$50,MATCH(B195,Grupos!$A$2:$A$50,0)),"Grupo no existe"))</f>
        <v/>
      </c>
      <c r="N195" s="16" t="str">
        <f aca="false">IF(A195="","",COUNTIF(G195:K195,"No"))</f>
        <v/>
      </c>
      <c r="O195" s="16" t="str">
        <f aca="false">IF(A195="","",_xlfn.TEXTJOIN(", ",TRUE(),IF(G195="No","copia del documento",""),IF(H195="No","pago de inscripción y seguro",""),IF(I195="No","contrato",""),IF(J195="No","certificado de estudios",""),IF(K195="No","acuerdo de financiación","")))</f>
        <v/>
      </c>
      <c r="P195" s="16" t="n">
        <f aca="false">IF(OR(A195="",E195="Preinscrita"),0,COUNTIFS(Sesiones!$B$2:$B$401,B195,Sesiones!$C$2:$C$401,"&gt;="&amp;C195,Sesiones!$C$2:$C$401,"&lt;="&amp;IF(F195="",Panel!$C$4,MIN(F195,Panel!$C$4))))</f>
        <v>0</v>
      </c>
      <c r="Q195" s="16" t="str">
        <f aca="false">IF(A195="","",COUNTIFS(Asistencia!$B$2:$B$3001,A195,Asistencia!$D$2:$D$3001,B195,Asistencia!$C$2:$C$3001,"Sí",Asistencia!$E$2:$E$3001,"&gt;="&amp;C195,Asistencia!$E$2:$E$3001,"&lt;="&amp;IF(F195="",Panel!$C$4,MIN(F195,Panel!$C$4))))</f>
        <v/>
      </c>
      <c r="R195" s="16" t="str">
        <f aca="false">IF(A195="","",COUNTIFS(Asistencia!$B$2:$B$3001,A195,Asistencia!$D$2:$D$3001,B195,Asistencia!$C$2:$C$3001,"Justificada",Asistencia!$E$2:$E$3001,"&gt;="&amp;C195,Asistencia!$E$2:$E$3001,"&lt;="&amp;IF(F195="",Panel!$C$4,MIN(F195,Panel!$C$4))))</f>
        <v/>
      </c>
      <c r="S195" s="16" t="str">
        <f aca="false">IF(A195="","",COUNTIFS(Asistencia!$B$2:$B$3001,A195,Asistencia!$D$2:$D$3001,B195,Asistencia!$E$2:$E$3001,"&gt;="&amp;C195,Asistencia!$E$2:$E$3001,"&lt;="&amp;IF(F195="",Panel!$C$4,MIN(F195,Panel!$C$4))))</f>
        <v/>
      </c>
      <c r="T195" s="33" t="str">
        <f aca="false">IF(OR(A195="",P195=0),"",Q195/P195)</f>
        <v/>
      </c>
      <c r="U195" s="16" t="str">
        <f aca="false">IF(A195="","",IF(L195="Estudiante no registrado","Estudiante sin ficha",IF(M195="Grupo no existe","Grupo mal escrito",IF(AND(E195="Baja",F195=""),"Baja sin fecha",IF(AND(E195&lt;&gt;"Preinscrita",S195&lt;P195),IF(P195-S195=1,"Falta 1 registro de asistencia","Faltan "&amp;(P195-S195)&amp;" registros de asistencia"),IF(AND(E195="Activa",T195&lt;&gt;"",T195&lt;Panel!$C$5),"Asistencia por debajo del umbral",IF(AND(E195&lt;&gt;"Baja",N195&gt;0),"Documentación pendiente","")))))))</f>
        <v/>
      </c>
      <c r="V195" s="36" t="str">
        <f aca="false">IF(A195="","",A195&amp;"|"&amp;COUNTIF($A$2:A195,A195))</f>
        <v/>
      </c>
      <c r="W195" s="36" t="str">
        <f aca="false">IF(AND(A195&lt;&gt;"",E195&lt;&gt;"Baja",N195&gt;0),ROW(),"")</f>
        <v/>
      </c>
      <c r="X195" s="36" t="str">
        <f aca="false">IF(AND(A195&lt;&gt;"",E195="Activa",T195&lt;&gt;"",T195&lt;Panel!$C$5),ROW(),"")</f>
        <v/>
      </c>
      <c r="Y195" s="36" t="str">
        <f aca="false">IF(AND(A195&lt;&gt;"",E195="Preinscrita"),ROW(),"")</f>
        <v/>
      </c>
    </row>
    <row r="196" customFormat="false" ht="15" hidden="false" customHeight="false" outlineLevel="0" collapsed="false">
      <c r="A196" s="16"/>
      <c r="B196" s="16"/>
      <c r="C196" s="32"/>
      <c r="D196" s="16"/>
      <c r="E196" s="16"/>
      <c r="F196" s="32"/>
      <c r="G196" s="16"/>
      <c r="H196" s="16"/>
      <c r="I196" s="16"/>
      <c r="J196" s="16"/>
      <c r="K196" s="16"/>
      <c r="L196" s="16" t="str">
        <f aca="false">IF(A196="","",IFERROR(INDEX(Alumnos!$B$2:$B$201,MATCH(A196,Alumnos!$A$2:$A$201,0)),"Estudiante no registrado"))</f>
        <v/>
      </c>
      <c r="M196" s="16" t="str">
        <f aca="false">IF(A196="","",IFERROR(INDEX(Grupos!$B$2:$B$50,MATCH(B196,Grupos!$A$2:$A$50,0)),"Grupo no existe"))</f>
        <v/>
      </c>
      <c r="N196" s="16" t="str">
        <f aca="false">IF(A196="","",COUNTIF(G196:K196,"No"))</f>
        <v/>
      </c>
      <c r="O196" s="16" t="str">
        <f aca="false">IF(A196="","",_xlfn.TEXTJOIN(", ",TRUE(),IF(G196="No","copia del documento",""),IF(H196="No","pago de inscripción y seguro",""),IF(I196="No","contrato",""),IF(J196="No","certificado de estudios",""),IF(K196="No","acuerdo de financiación","")))</f>
        <v/>
      </c>
      <c r="P196" s="16" t="n">
        <f aca="false">IF(OR(A196="",E196="Preinscrita"),0,COUNTIFS(Sesiones!$B$2:$B$401,B196,Sesiones!$C$2:$C$401,"&gt;="&amp;C196,Sesiones!$C$2:$C$401,"&lt;="&amp;IF(F196="",Panel!$C$4,MIN(F196,Panel!$C$4))))</f>
        <v>0</v>
      </c>
      <c r="Q196" s="16" t="str">
        <f aca="false">IF(A196="","",COUNTIFS(Asistencia!$B$2:$B$3001,A196,Asistencia!$D$2:$D$3001,B196,Asistencia!$C$2:$C$3001,"Sí",Asistencia!$E$2:$E$3001,"&gt;="&amp;C196,Asistencia!$E$2:$E$3001,"&lt;="&amp;IF(F196="",Panel!$C$4,MIN(F196,Panel!$C$4))))</f>
        <v/>
      </c>
      <c r="R196" s="16" t="str">
        <f aca="false">IF(A196="","",COUNTIFS(Asistencia!$B$2:$B$3001,A196,Asistencia!$D$2:$D$3001,B196,Asistencia!$C$2:$C$3001,"Justificada",Asistencia!$E$2:$E$3001,"&gt;="&amp;C196,Asistencia!$E$2:$E$3001,"&lt;="&amp;IF(F196="",Panel!$C$4,MIN(F196,Panel!$C$4))))</f>
        <v/>
      </c>
      <c r="S196" s="16" t="str">
        <f aca="false">IF(A196="","",COUNTIFS(Asistencia!$B$2:$B$3001,A196,Asistencia!$D$2:$D$3001,B196,Asistencia!$E$2:$E$3001,"&gt;="&amp;C196,Asistencia!$E$2:$E$3001,"&lt;="&amp;IF(F196="",Panel!$C$4,MIN(F196,Panel!$C$4))))</f>
        <v/>
      </c>
      <c r="T196" s="33" t="str">
        <f aca="false">IF(OR(A196="",P196=0),"",Q196/P196)</f>
        <v/>
      </c>
      <c r="U196" s="16" t="str">
        <f aca="false">IF(A196="","",IF(L196="Estudiante no registrado","Estudiante sin ficha",IF(M196="Grupo no existe","Grupo mal escrito",IF(AND(E196="Baja",F196=""),"Baja sin fecha",IF(AND(E196&lt;&gt;"Preinscrita",S196&lt;P196),IF(P196-S196=1,"Falta 1 registro de asistencia","Faltan "&amp;(P196-S196)&amp;" registros de asistencia"),IF(AND(E196="Activa",T196&lt;&gt;"",T196&lt;Panel!$C$5),"Asistencia por debajo del umbral",IF(AND(E196&lt;&gt;"Baja",N196&gt;0),"Documentación pendiente","")))))))</f>
        <v/>
      </c>
      <c r="V196" s="36" t="str">
        <f aca="false">IF(A196="","",A196&amp;"|"&amp;COUNTIF($A$2:A196,A196))</f>
        <v/>
      </c>
      <c r="W196" s="36" t="str">
        <f aca="false">IF(AND(A196&lt;&gt;"",E196&lt;&gt;"Baja",N196&gt;0),ROW(),"")</f>
        <v/>
      </c>
      <c r="X196" s="36" t="str">
        <f aca="false">IF(AND(A196&lt;&gt;"",E196="Activa",T196&lt;&gt;"",T196&lt;Panel!$C$5),ROW(),"")</f>
        <v/>
      </c>
      <c r="Y196" s="36" t="str">
        <f aca="false">IF(AND(A196&lt;&gt;"",E196="Preinscrita"),ROW(),"")</f>
        <v/>
      </c>
    </row>
    <row r="197" customFormat="false" ht="15" hidden="false" customHeight="false" outlineLevel="0" collapsed="false">
      <c r="A197" s="16"/>
      <c r="B197" s="16"/>
      <c r="C197" s="32"/>
      <c r="D197" s="16"/>
      <c r="E197" s="16"/>
      <c r="F197" s="32"/>
      <c r="G197" s="16"/>
      <c r="H197" s="16"/>
      <c r="I197" s="16"/>
      <c r="J197" s="16"/>
      <c r="K197" s="16"/>
      <c r="L197" s="16" t="str">
        <f aca="false">IF(A197="","",IFERROR(INDEX(Alumnos!$B$2:$B$201,MATCH(A197,Alumnos!$A$2:$A$201,0)),"Estudiante no registrado"))</f>
        <v/>
      </c>
      <c r="M197" s="16" t="str">
        <f aca="false">IF(A197="","",IFERROR(INDEX(Grupos!$B$2:$B$50,MATCH(B197,Grupos!$A$2:$A$50,0)),"Grupo no existe"))</f>
        <v/>
      </c>
      <c r="N197" s="16" t="str">
        <f aca="false">IF(A197="","",COUNTIF(G197:K197,"No"))</f>
        <v/>
      </c>
      <c r="O197" s="16" t="str">
        <f aca="false">IF(A197="","",_xlfn.TEXTJOIN(", ",TRUE(),IF(G197="No","copia del documento",""),IF(H197="No","pago de inscripción y seguro",""),IF(I197="No","contrato",""),IF(J197="No","certificado de estudios",""),IF(K197="No","acuerdo de financiación","")))</f>
        <v/>
      </c>
      <c r="P197" s="16" t="n">
        <f aca="false">IF(OR(A197="",E197="Preinscrita"),0,COUNTIFS(Sesiones!$B$2:$B$401,B197,Sesiones!$C$2:$C$401,"&gt;="&amp;C197,Sesiones!$C$2:$C$401,"&lt;="&amp;IF(F197="",Panel!$C$4,MIN(F197,Panel!$C$4))))</f>
        <v>0</v>
      </c>
      <c r="Q197" s="16" t="str">
        <f aca="false">IF(A197="","",COUNTIFS(Asistencia!$B$2:$B$3001,A197,Asistencia!$D$2:$D$3001,B197,Asistencia!$C$2:$C$3001,"Sí",Asistencia!$E$2:$E$3001,"&gt;="&amp;C197,Asistencia!$E$2:$E$3001,"&lt;="&amp;IF(F197="",Panel!$C$4,MIN(F197,Panel!$C$4))))</f>
        <v/>
      </c>
      <c r="R197" s="16" t="str">
        <f aca="false">IF(A197="","",COUNTIFS(Asistencia!$B$2:$B$3001,A197,Asistencia!$D$2:$D$3001,B197,Asistencia!$C$2:$C$3001,"Justificada",Asistencia!$E$2:$E$3001,"&gt;="&amp;C197,Asistencia!$E$2:$E$3001,"&lt;="&amp;IF(F197="",Panel!$C$4,MIN(F197,Panel!$C$4))))</f>
        <v/>
      </c>
      <c r="S197" s="16" t="str">
        <f aca="false">IF(A197="","",COUNTIFS(Asistencia!$B$2:$B$3001,A197,Asistencia!$D$2:$D$3001,B197,Asistencia!$E$2:$E$3001,"&gt;="&amp;C197,Asistencia!$E$2:$E$3001,"&lt;="&amp;IF(F197="",Panel!$C$4,MIN(F197,Panel!$C$4))))</f>
        <v/>
      </c>
      <c r="T197" s="33" t="str">
        <f aca="false">IF(OR(A197="",P197=0),"",Q197/P197)</f>
        <v/>
      </c>
      <c r="U197" s="16" t="str">
        <f aca="false">IF(A197="","",IF(L197="Estudiante no registrado","Estudiante sin ficha",IF(M197="Grupo no existe","Grupo mal escrito",IF(AND(E197="Baja",F197=""),"Baja sin fecha",IF(AND(E197&lt;&gt;"Preinscrita",S197&lt;P197),IF(P197-S197=1,"Falta 1 registro de asistencia","Faltan "&amp;(P197-S197)&amp;" registros de asistencia"),IF(AND(E197="Activa",T197&lt;&gt;"",T197&lt;Panel!$C$5),"Asistencia por debajo del umbral",IF(AND(E197&lt;&gt;"Baja",N197&gt;0),"Documentación pendiente","")))))))</f>
        <v/>
      </c>
      <c r="V197" s="36" t="str">
        <f aca="false">IF(A197="","",A197&amp;"|"&amp;COUNTIF($A$2:A197,A197))</f>
        <v/>
      </c>
      <c r="W197" s="36" t="str">
        <f aca="false">IF(AND(A197&lt;&gt;"",E197&lt;&gt;"Baja",N197&gt;0),ROW(),"")</f>
        <v/>
      </c>
      <c r="X197" s="36" t="str">
        <f aca="false">IF(AND(A197&lt;&gt;"",E197="Activa",T197&lt;&gt;"",T197&lt;Panel!$C$5),ROW(),"")</f>
        <v/>
      </c>
      <c r="Y197" s="36" t="str">
        <f aca="false">IF(AND(A197&lt;&gt;"",E197="Preinscrita"),ROW(),"")</f>
        <v/>
      </c>
    </row>
    <row r="198" customFormat="false" ht="15" hidden="false" customHeight="false" outlineLevel="0" collapsed="false">
      <c r="A198" s="16"/>
      <c r="B198" s="16"/>
      <c r="C198" s="32"/>
      <c r="D198" s="16"/>
      <c r="E198" s="16"/>
      <c r="F198" s="32"/>
      <c r="G198" s="16"/>
      <c r="H198" s="16"/>
      <c r="I198" s="16"/>
      <c r="J198" s="16"/>
      <c r="K198" s="16"/>
      <c r="L198" s="16" t="str">
        <f aca="false">IF(A198="","",IFERROR(INDEX(Alumnos!$B$2:$B$201,MATCH(A198,Alumnos!$A$2:$A$201,0)),"Estudiante no registrado"))</f>
        <v/>
      </c>
      <c r="M198" s="16" t="str">
        <f aca="false">IF(A198="","",IFERROR(INDEX(Grupos!$B$2:$B$50,MATCH(B198,Grupos!$A$2:$A$50,0)),"Grupo no existe"))</f>
        <v/>
      </c>
      <c r="N198" s="16" t="str">
        <f aca="false">IF(A198="","",COUNTIF(G198:K198,"No"))</f>
        <v/>
      </c>
      <c r="O198" s="16" t="str">
        <f aca="false">IF(A198="","",_xlfn.TEXTJOIN(", ",TRUE(),IF(G198="No","copia del documento",""),IF(H198="No","pago de inscripción y seguro",""),IF(I198="No","contrato",""),IF(J198="No","certificado de estudios",""),IF(K198="No","acuerdo de financiación","")))</f>
        <v/>
      </c>
      <c r="P198" s="16" t="n">
        <f aca="false">IF(OR(A198="",E198="Preinscrita"),0,COUNTIFS(Sesiones!$B$2:$B$401,B198,Sesiones!$C$2:$C$401,"&gt;="&amp;C198,Sesiones!$C$2:$C$401,"&lt;="&amp;IF(F198="",Panel!$C$4,MIN(F198,Panel!$C$4))))</f>
        <v>0</v>
      </c>
      <c r="Q198" s="16" t="str">
        <f aca="false">IF(A198="","",COUNTIFS(Asistencia!$B$2:$B$3001,A198,Asistencia!$D$2:$D$3001,B198,Asistencia!$C$2:$C$3001,"Sí",Asistencia!$E$2:$E$3001,"&gt;="&amp;C198,Asistencia!$E$2:$E$3001,"&lt;="&amp;IF(F198="",Panel!$C$4,MIN(F198,Panel!$C$4))))</f>
        <v/>
      </c>
      <c r="R198" s="16" t="str">
        <f aca="false">IF(A198="","",COUNTIFS(Asistencia!$B$2:$B$3001,A198,Asistencia!$D$2:$D$3001,B198,Asistencia!$C$2:$C$3001,"Justificada",Asistencia!$E$2:$E$3001,"&gt;="&amp;C198,Asistencia!$E$2:$E$3001,"&lt;="&amp;IF(F198="",Panel!$C$4,MIN(F198,Panel!$C$4))))</f>
        <v/>
      </c>
      <c r="S198" s="16" t="str">
        <f aca="false">IF(A198="","",COUNTIFS(Asistencia!$B$2:$B$3001,A198,Asistencia!$D$2:$D$3001,B198,Asistencia!$E$2:$E$3001,"&gt;="&amp;C198,Asistencia!$E$2:$E$3001,"&lt;="&amp;IF(F198="",Panel!$C$4,MIN(F198,Panel!$C$4))))</f>
        <v/>
      </c>
      <c r="T198" s="33" t="str">
        <f aca="false">IF(OR(A198="",P198=0),"",Q198/P198)</f>
        <v/>
      </c>
      <c r="U198" s="16" t="str">
        <f aca="false">IF(A198="","",IF(L198="Estudiante no registrado","Estudiante sin ficha",IF(M198="Grupo no existe","Grupo mal escrito",IF(AND(E198="Baja",F198=""),"Baja sin fecha",IF(AND(E198&lt;&gt;"Preinscrita",S198&lt;P198),IF(P198-S198=1,"Falta 1 registro de asistencia","Faltan "&amp;(P198-S198)&amp;" registros de asistencia"),IF(AND(E198="Activa",T198&lt;&gt;"",T198&lt;Panel!$C$5),"Asistencia por debajo del umbral",IF(AND(E198&lt;&gt;"Baja",N198&gt;0),"Documentación pendiente","")))))))</f>
        <v/>
      </c>
      <c r="V198" s="36" t="str">
        <f aca="false">IF(A198="","",A198&amp;"|"&amp;COUNTIF($A$2:A198,A198))</f>
        <v/>
      </c>
      <c r="W198" s="36" t="str">
        <f aca="false">IF(AND(A198&lt;&gt;"",E198&lt;&gt;"Baja",N198&gt;0),ROW(),"")</f>
        <v/>
      </c>
      <c r="X198" s="36" t="str">
        <f aca="false">IF(AND(A198&lt;&gt;"",E198="Activa",T198&lt;&gt;"",T198&lt;Panel!$C$5),ROW(),"")</f>
        <v/>
      </c>
      <c r="Y198" s="36" t="str">
        <f aca="false">IF(AND(A198&lt;&gt;"",E198="Preinscrita"),ROW(),"")</f>
        <v/>
      </c>
    </row>
    <row r="199" customFormat="false" ht="15" hidden="false" customHeight="false" outlineLevel="0" collapsed="false">
      <c r="A199" s="16"/>
      <c r="B199" s="16"/>
      <c r="C199" s="32"/>
      <c r="D199" s="16"/>
      <c r="E199" s="16"/>
      <c r="F199" s="32"/>
      <c r="G199" s="16"/>
      <c r="H199" s="16"/>
      <c r="I199" s="16"/>
      <c r="J199" s="16"/>
      <c r="K199" s="16"/>
      <c r="L199" s="16" t="str">
        <f aca="false">IF(A199="","",IFERROR(INDEX(Alumnos!$B$2:$B$201,MATCH(A199,Alumnos!$A$2:$A$201,0)),"Estudiante no registrado"))</f>
        <v/>
      </c>
      <c r="M199" s="16" t="str">
        <f aca="false">IF(A199="","",IFERROR(INDEX(Grupos!$B$2:$B$50,MATCH(B199,Grupos!$A$2:$A$50,0)),"Grupo no existe"))</f>
        <v/>
      </c>
      <c r="N199" s="16" t="str">
        <f aca="false">IF(A199="","",COUNTIF(G199:K199,"No"))</f>
        <v/>
      </c>
      <c r="O199" s="16" t="str">
        <f aca="false">IF(A199="","",_xlfn.TEXTJOIN(", ",TRUE(),IF(G199="No","copia del documento",""),IF(H199="No","pago de inscripción y seguro",""),IF(I199="No","contrato",""),IF(J199="No","certificado de estudios",""),IF(K199="No","acuerdo de financiación","")))</f>
        <v/>
      </c>
      <c r="P199" s="16" t="n">
        <f aca="false">IF(OR(A199="",E199="Preinscrita"),0,COUNTIFS(Sesiones!$B$2:$B$401,B199,Sesiones!$C$2:$C$401,"&gt;="&amp;C199,Sesiones!$C$2:$C$401,"&lt;="&amp;IF(F199="",Panel!$C$4,MIN(F199,Panel!$C$4))))</f>
        <v>0</v>
      </c>
      <c r="Q199" s="16" t="str">
        <f aca="false">IF(A199="","",COUNTIFS(Asistencia!$B$2:$B$3001,A199,Asistencia!$D$2:$D$3001,B199,Asistencia!$C$2:$C$3001,"Sí",Asistencia!$E$2:$E$3001,"&gt;="&amp;C199,Asistencia!$E$2:$E$3001,"&lt;="&amp;IF(F199="",Panel!$C$4,MIN(F199,Panel!$C$4))))</f>
        <v/>
      </c>
      <c r="R199" s="16" t="str">
        <f aca="false">IF(A199="","",COUNTIFS(Asistencia!$B$2:$B$3001,A199,Asistencia!$D$2:$D$3001,B199,Asistencia!$C$2:$C$3001,"Justificada",Asistencia!$E$2:$E$3001,"&gt;="&amp;C199,Asistencia!$E$2:$E$3001,"&lt;="&amp;IF(F199="",Panel!$C$4,MIN(F199,Panel!$C$4))))</f>
        <v/>
      </c>
      <c r="S199" s="16" t="str">
        <f aca="false">IF(A199="","",COUNTIFS(Asistencia!$B$2:$B$3001,A199,Asistencia!$D$2:$D$3001,B199,Asistencia!$E$2:$E$3001,"&gt;="&amp;C199,Asistencia!$E$2:$E$3001,"&lt;="&amp;IF(F199="",Panel!$C$4,MIN(F199,Panel!$C$4))))</f>
        <v/>
      </c>
      <c r="T199" s="33" t="str">
        <f aca="false">IF(OR(A199="",P199=0),"",Q199/P199)</f>
        <v/>
      </c>
      <c r="U199" s="16" t="str">
        <f aca="false">IF(A199="","",IF(L199="Estudiante no registrado","Estudiante sin ficha",IF(M199="Grupo no existe","Grupo mal escrito",IF(AND(E199="Baja",F199=""),"Baja sin fecha",IF(AND(E199&lt;&gt;"Preinscrita",S199&lt;P199),IF(P199-S199=1,"Falta 1 registro de asistencia","Faltan "&amp;(P199-S199)&amp;" registros de asistencia"),IF(AND(E199="Activa",T199&lt;&gt;"",T199&lt;Panel!$C$5),"Asistencia por debajo del umbral",IF(AND(E199&lt;&gt;"Baja",N199&gt;0),"Documentación pendiente","")))))))</f>
        <v/>
      </c>
      <c r="V199" s="36" t="str">
        <f aca="false">IF(A199="","",A199&amp;"|"&amp;COUNTIF($A$2:A199,A199))</f>
        <v/>
      </c>
      <c r="W199" s="36" t="str">
        <f aca="false">IF(AND(A199&lt;&gt;"",E199&lt;&gt;"Baja",N199&gt;0),ROW(),"")</f>
        <v/>
      </c>
      <c r="X199" s="36" t="str">
        <f aca="false">IF(AND(A199&lt;&gt;"",E199="Activa",T199&lt;&gt;"",T199&lt;Panel!$C$5),ROW(),"")</f>
        <v/>
      </c>
      <c r="Y199" s="36" t="str">
        <f aca="false">IF(AND(A199&lt;&gt;"",E199="Preinscrita"),ROW(),"")</f>
        <v/>
      </c>
    </row>
    <row r="200" customFormat="false" ht="15" hidden="false" customHeight="false" outlineLevel="0" collapsed="false">
      <c r="A200" s="16"/>
      <c r="B200" s="16"/>
      <c r="C200" s="32"/>
      <c r="D200" s="16"/>
      <c r="E200" s="16"/>
      <c r="F200" s="32"/>
      <c r="G200" s="16"/>
      <c r="H200" s="16"/>
      <c r="I200" s="16"/>
      <c r="J200" s="16"/>
      <c r="K200" s="16"/>
      <c r="L200" s="16" t="str">
        <f aca="false">IF(A200="","",IFERROR(INDEX(Alumnos!$B$2:$B$201,MATCH(A200,Alumnos!$A$2:$A$201,0)),"Estudiante no registrado"))</f>
        <v/>
      </c>
      <c r="M200" s="16" t="str">
        <f aca="false">IF(A200="","",IFERROR(INDEX(Grupos!$B$2:$B$50,MATCH(B200,Grupos!$A$2:$A$50,0)),"Grupo no existe"))</f>
        <v/>
      </c>
      <c r="N200" s="16" t="str">
        <f aca="false">IF(A200="","",COUNTIF(G200:K200,"No"))</f>
        <v/>
      </c>
      <c r="O200" s="16" t="str">
        <f aca="false">IF(A200="","",_xlfn.TEXTJOIN(", ",TRUE(),IF(G200="No","copia del documento",""),IF(H200="No","pago de inscripción y seguro",""),IF(I200="No","contrato",""),IF(J200="No","certificado de estudios",""),IF(K200="No","acuerdo de financiación","")))</f>
        <v/>
      </c>
      <c r="P200" s="16" t="n">
        <f aca="false">IF(OR(A200="",E200="Preinscrita"),0,COUNTIFS(Sesiones!$B$2:$B$401,B200,Sesiones!$C$2:$C$401,"&gt;="&amp;C200,Sesiones!$C$2:$C$401,"&lt;="&amp;IF(F200="",Panel!$C$4,MIN(F200,Panel!$C$4))))</f>
        <v>0</v>
      </c>
      <c r="Q200" s="16" t="str">
        <f aca="false">IF(A200="","",COUNTIFS(Asistencia!$B$2:$B$3001,A200,Asistencia!$D$2:$D$3001,B200,Asistencia!$C$2:$C$3001,"Sí",Asistencia!$E$2:$E$3001,"&gt;="&amp;C200,Asistencia!$E$2:$E$3001,"&lt;="&amp;IF(F200="",Panel!$C$4,MIN(F200,Panel!$C$4))))</f>
        <v/>
      </c>
      <c r="R200" s="16" t="str">
        <f aca="false">IF(A200="","",COUNTIFS(Asistencia!$B$2:$B$3001,A200,Asistencia!$D$2:$D$3001,B200,Asistencia!$C$2:$C$3001,"Justificada",Asistencia!$E$2:$E$3001,"&gt;="&amp;C200,Asistencia!$E$2:$E$3001,"&lt;="&amp;IF(F200="",Panel!$C$4,MIN(F200,Panel!$C$4))))</f>
        <v/>
      </c>
      <c r="S200" s="16" t="str">
        <f aca="false">IF(A200="","",COUNTIFS(Asistencia!$B$2:$B$3001,A200,Asistencia!$D$2:$D$3001,B200,Asistencia!$E$2:$E$3001,"&gt;="&amp;C200,Asistencia!$E$2:$E$3001,"&lt;="&amp;IF(F200="",Panel!$C$4,MIN(F200,Panel!$C$4))))</f>
        <v/>
      </c>
      <c r="T200" s="33" t="str">
        <f aca="false">IF(OR(A200="",P200=0),"",Q200/P200)</f>
        <v/>
      </c>
      <c r="U200" s="16" t="str">
        <f aca="false">IF(A200="","",IF(L200="Estudiante no registrado","Estudiante sin ficha",IF(M200="Grupo no existe","Grupo mal escrito",IF(AND(E200="Baja",F200=""),"Baja sin fecha",IF(AND(E200&lt;&gt;"Preinscrita",S200&lt;P200),IF(P200-S200=1,"Falta 1 registro de asistencia","Faltan "&amp;(P200-S200)&amp;" registros de asistencia"),IF(AND(E200="Activa",T200&lt;&gt;"",T200&lt;Panel!$C$5),"Asistencia por debajo del umbral",IF(AND(E200&lt;&gt;"Baja",N200&gt;0),"Documentación pendiente","")))))))</f>
        <v/>
      </c>
      <c r="V200" s="36" t="str">
        <f aca="false">IF(A200="","",A200&amp;"|"&amp;COUNTIF($A$2:A200,A200))</f>
        <v/>
      </c>
      <c r="W200" s="36" t="str">
        <f aca="false">IF(AND(A200&lt;&gt;"",E200&lt;&gt;"Baja",N200&gt;0),ROW(),"")</f>
        <v/>
      </c>
      <c r="X200" s="36" t="str">
        <f aca="false">IF(AND(A200&lt;&gt;"",E200="Activa",T200&lt;&gt;"",T200&lt;Panel!$C$5),ROW(),"")</f>
        <v/>
      </c>
      <c r="Y200" s="36" t="str">
        <f aca="false">IF(AND(A200&lt;&gt;"",E200="Preinscrita"),ROW(),"")</f>
        <v/>
      </c>
    </row>
    <row r="201" customFormat="false" ht="15" hidden="false" customHeight="false" outlineLevel="0" collapsed="false">
      <c r="A201" s="16"/>
      <c r="B201" s="16"/>
      <c r="C201" s="32"/>
      <c r="D201" s="16"/>
      <c r="E201" s="16"/>
      <c r="F201" s="32"/>
      <c r="G201" s="16"/>
      <c r="H201" s="16"/>
      <c r="I201" s="16"/>
      <c r="J201" s="16"/>
      <c r="K201" s="16"/>
      <c r="L201" s="16" t="str">
        <f aca="false">IF(A201="","",IFERROR(INDEX(Alumnos!$B$2:$B$201,MATCH(A201,Alumnos!$A$2:$A$201,0)),"Estudiante no registrado"))</f>
        <v/>
      </c>
      <c r="M201" s="16" t="str">
        <f aca="false">IF(A201="","",IFERROR(INDEX(Grupos!$B$2:$B$50,MATCH(B201,Grupos!$A$2:$A$50,0)),"Grupo no existe"))</f>
        <v/>
      </c>
      <c r="N201" s="16" t="str">
        <f aca="false">IF(A201="","",COUNTIF(G201:K201,"No"))</f>
        <v/>
      </c>
      <c r="O201" s="16" t="str">
        <f aca="false">IF(A201="","",_xlfn.TEXTJOIN(", ",TRUE(),IF(G201="No","copia del documento",""),IF(H201="No","pago de inscripción y seguro",""),IF(I201="No","contrato",""),IF(J201="No","certificado de estudios",""),IF(K201="No","acuerdo de financiación","")))</f>
        <v/>
      </c>
      <c r="P201" s="16" t="n">
        <f aca="false">IF(OR(A201="",E201="Preinscrita"),0,COUNTIFS(Sesiones!$B$2:$B$401,B201,Sesiones!$C$2:$C$401,"&gt;="&amp;C201,Sesiones!$C$2:$C$401,"&lt;="&amp;IF(F201="",Panel!$C$4,MIN(F201,Panel!$C$4))))</f>
        <v>0</v>
      </c>
      <c r="Q201" s="16" t="str">
        <f aca="false">IF(A201="","",COUNTIFS(Asistencia!$B$2:$B$3001,A201,Asistencia!$D$2:$D$3001,B201,Asistencia!$C$2:$C$3001,"Sí",Asistencia!$E$2:$E$3001,"&gt;="&amp;C201,Asistencia!$E$2:$E$3001,"&lt;="&amp;IF(F201="",Panel!$C$4,MIN(F201,Panel!$C$4))))</f>
        <v/>
      </c>
      <c r="R201" s="16" t="str">
        <f aca="false">IF(A201="","",COUNTIFS(Asistencia!$B$2:$B$3001,A201,Asistencia!$D$2:$D$3001,B201,Asistencia!$C$2:$C$3001,"Justificada",Asistencia!$E$2:$E$3001,"&gt;="&amp;C201,Asistencia!$E$2:$E$3001,"&lt;="&amp;IF(F201="",Panel!$C$4,MIN(F201,Panel!$C$4))))</f>
        <v/>
      </c>
      <c r="S201" s="16" t="str">
        <f aca="false">IF(A201="","",COUNTIFS(Asistencia!$B$2:$B$3001,A201,Asistencia!$D$2:$D$3001,B201,Asistencia!$E$2:$E$3001,"&gt;="&amp;C201,Asistencia!$E$2:$E$3001,"&lt;="&amp;IF(F201="",Panel!$C$4,MIN(F201,Panel!$C$4))))</f>
        <v/>
      </c>
      <c r="T201" s="33" t="str">
        <f aca="false">IF(OR(A201="",P201=0),"",Q201/P201)</f>
        <v/>
      </c>
      <c r="U201" s="16" t="str">
        <f aca="false">IF(A201="","",IF(L201="Estudiante no registrado","Estudiante sin ficha",IF(M201="Grupo no existe","Grupo mal escrito",IF(AND(E201="Baja",F201=""),"Baja sin fecha",IF(AND(E201&lt;&gt;"Preinscrita",S201&lt;P201),IF(P201-S201=1,"Falta 1 registro de asistencia","Faltan "&amp;(P201-S201)&amp;" registros de asistencia"),IF(AND(E201="Activa",T201&lt;&gt;"",T201&lt;Panel!$C$5),"Asistencia por debajo del umbral",IF(AND(E201&lt;&gt;"Baja",N201&gt;0),"Documentación pendiente","")))))))</f>
        <v/>
      </c>
      <c r="V201" s="36" t="str">
        <f aca="false">IF(A201="","",A201&amp;"|"&amp;COUNTIF($A$2:A201,A201))</f>
        <v/>
      </c>
      <c r="W201" s="36" t="str">
        <f aca="false">IF(AND(A201&lt;&gt;"",E201&lt;&gt;"Baja",N201&gt;0),ROW(),"")</f>
        <v/>
      </c>
      <c r="X201" s="36" t="str">
        <f aca="false">IF(AND(A201&lt;&gt;"",E201="Activa",T201&lt;&gt;"",T201&lt;Panel!$C$5),ROW(),"")</f>
        <v/>
      </c>
      <c r="Y201" s="36" t="str">
        <f aca="false">IF(AND(A201&lt;&gt;"",E201="Preinscrita"),ROW(),"")</f>
        <v/>
      </c>
    </row>
  </sheetData>
  <autoFilter ref="A1:U201"/>
  <conditionalFormatting sqref="G2:K201">
    <cfRule type="expression" priority="2" aboveAverage="0" equalAverage="0" bottom="0" percent="0" rank="0" text="" dxfId="0">
      <formula>G2="No"</formula>
    </cfRule>
  </conditionalFormatting>
  <conditionalFormatting sqref="U2:U201">
    <cfRule type="expression" priority="3" aboveAverage="0" equalAverage="0" bottom="0" percent="0" rank="0" text="" dxfId="0">
      <formula>U2&lt;&gt;""</formula>
    </cfRule>
  </conditionalFormatting>
  <conditionalFormatting sqref="T2:T201">
    <cfRule type="expression" priority="4" aboveAverage="0" equalAverage="0" bottom="0" percent="0" rank="0" text="" dxfId="1">
      <formula>AND(T2&lt;&gt;"",T2&lt;Panel!$C$5)</formula>
    </cfRule>
  </conditionalFormatting>
  <dataValidations count="2">
    <dataValidation allowBlank="true" errorStyle="stop" operator="between" showDropDown="false" showErrorMessage="false" showInputMessage="false" sqref="G2:K201" type="list">
      <formula1>Inicio!$Z$1:$Z$3</formula1>
      <formula2>0</formula2>
    </dataValidation>
    <dataValidation allowBlank="true" errorStyle="stop" operator="between" showDropDown="false" showErrorMessage="false" showInputMessage="false" sqref="E2:E201" type="list">
      <formula1>Inicio!$AA$1:$AA$3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7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17"/>
    <col collapsed="false" customWidth="true" hidden="false" outlineLevel="0" max="7" min="7" style="0" width="34"/>
    <col collapsed="false" customWidth="true" hidden="false" outlineLevel="0" max="9" min="8" style="0" width="11"/>
    <col collapsed="false" customWidth="true" hidden="false" outlineLevel="0" max="10" min="10" style="0" width="18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3" min="13" style="0" width="8"/>
    <col collapsed="false" customWidth="true" hidden="false" outlineLevel="0" max="14" min="14" style="0" width="11"/>
    <col collapsed="false" customWidth="true" hidden="false" outlineLevel="0" max="15" min="15" style="0" width="10"/>
    <col collapsed="false" customWidth="true" hidden="false" outlineLevel="0" max="16" min="16" style="0" width="13"/>
  </cols>
  <sheetData>
    <row r="1" customFormat="false" ht="30" hidden="false" customHeight="true" outlineLevel="0" collapsed="false">
      <c r="A1" s="15" t="s">
        <v>193</v>
      </c>
      <c r="B1" s="15" t="s">
        <v>218</v>
      </c>
      <c r="C1" s="15" t="s">
        <v>97</v>
      </c>
      <c r="D1" s="15" t="s">
        <v>219</v>
      </c>
      <c r="E1" s="15" t="s">
        <v>220</v>
      </c>
      <c r="F1" s="15" t="s">
        <v>221</v>
      </c>
      <c r="G1" s="15" t="s">
        <v>222</v>
      </c>
      <c r="H1" s="15" t="s">
        <v>223</v>
      </c>
      <c r="I1" s="15" t="s">
        <v>224</v>
      </c>
      <c r="J1" s="35" t="s">
        <v>40</v>
      </c>
      <c r="K1" s="35" t="s">
        <v>43</v>
      </c>
      <c r="L1" s="35" t="s">
        <v>46</v>
      </c>
      <c r="M1" s="35" t="s">
        <v>49</v>
      </c>
      <c r="N1" s="35" t="s">
        <v>45</v>
      </c>
      <c r="O1" s="35" t="s">
        <v>225</v>
      </c>
      <c r="P1" s="35" t="s">
        <v>226</v>
      </c>
    </row>
    <row r="2" customFormat="false" ht="15" hidden="false" customHeight="false" outlineLevel="0" collapsed="false">
      <c r="A2" s="16" t="s">
        <v>213</v>
      </c>
      <c r="B2" s="16" t="s">
        <v>227</v>
      </c>
      <c r="C2" s="16" t="s">
        <v>228</v>
      </c>
      <c r="D2" s="16" t="n">
        <v>12</v>
      </c>
      <c r="E2" s="16" t="s">
        <v>229</v>
      </c>
      <c r="F2" s="16" t="s">
        <v>230</v>
      </c>
      <c r="G2" s="16" t="s">
        <v>231</v>
      </c>
      <c r="H2" s="32" t="n">
        <v>45327</v>
      </c>
      <c r="I2" s="32" t="n">
        <v>45835</v>
      </c>
      <c r="J2" s="16" t="str">
        <f aca="false">IFERROR(INDEX(Profesoras!$B$2:$B$20,MATCH(E2,Profesoras!$A$2:$A$20,0)),"")</f>
        <v>Liliana Mendoza</v>
      </c>
      <c r="K2" s="16" t="n">
        <f aca="false">COUNTIFS(Matrículas!$B$2:$B$201,A2,Matrículas!$E$2:$E$201,"Activa")</f>
        <v>11</v>
      </c>
      <c r="L2" s="16" t="n">
        <f aca="false">COUNTIFS(Matrículas!$B$2:$B$201,A2,Matrículas!$E$2:$E$201,"Preinscrita")</f>
        <v>0</v>
      </c>
      <c r="M2" s="16" t="n">
        <f aca="false">COUNTIFS(Matrículas!$B$2:$B$201,A2,Matrículas!$E$2:$E$201,"Baja")</f>
        <v>1</v>
      </c>
      <c r="N2" s="33" t="n">
        <f aca="false">IFERROR(K2/D2,"")</f>
        <v>0.916666666666667</v>
      </c>
      <c r="O2" s="16" t="n">
        <f aca="false">MAX(D2-K2,0)</f>
        <v>1</v>
      </c>
      <c r="P2" s="33" t="n">
        <f aca="false">IFERROR(SUMIFS(Matrículas!$Q$2:$Q$201,Matrículas!$B$2:$B$201,A2)/SUMIFS(Matrículas!$P$2:$P$201,Matrículas!$B$2:$B$201,A2),"")</f>
        <v>0.855072463768116</v>
      </c>
    </row>
    <row r="3" customFormat="false" ht="15" hidden="false" customHeight="false" outlineLevel="0" collapsed="false">
      <c r="A3" s="16" t="s">
        <v>214</v>
      </c>
      <c r="B3" s="16" t="s">
        <v>227</v>
      </c>
      <c r="C3" s="16" t="s">
        <v>232</v>
      </c>
      <c r="D3" s="16" t="n">
        <v>12</v>
      </c>
      <c r="E3" s="16" t="s">
        <v>233</v>
      </c>
      <c r="F3" s="16" t="s">
        <v>230</v>
      </c>
      <c r="G3" s="16" t="s">
        <v>234</v>
      </c>
      <c r="H3" s="32" t="n">
        <v>45328</v>
      </c>
      <c r="I3" s="32" t="n">
        <v>45836</v>
      </c>
      <c r="J3" s="16" t="str">
        <f aca="false">IFERROR(INDEX(Profesoras!$B$2:$B$20,MATCH(E3,Profesoras!$A$2:$A$20,0)),"")</f>
        <v>Carolina Ospina</v>
      </c>
      <c r="K3" s="16" t="n">
        <f aca="false">COUNTIFS(Matrículas!$B$2:$B$201,A3,Matrículas!$E$2:$E$201,"Activa")</f>
        <v>9</v>
      </c>
      <c r="L3" s="16" t="n">
        <f aca="false">COUNTIFS(Matrículas!$B$2:$B$201,A3,Matrículas!$E$2:$E$201,"Preinscrita")</f>
        <v>0</v>
      </c>
      <c r="M3" s="16" t="n">
        <f aca="false">COUNTIFS(Matrículas!$B$2:$B$201,A3,Matrículas!$E$2:$E$201,"Baja")</f>
        <v>1</v>
      </c>
      <c r="N3" s="33" t="n">
        <f aca="false">IFERROR(K3/D3,"")</f>
        <v>0.75</v>
      </c>
      <c r="O3" s="16" t="n">
        <f aca="false">MAX(D3-K3,0)</f>
        <v>3</v>
      </c>
      <c r="P3" s="33" t="n">
        <f aca="false">IFERROR(SUMIFS(Matrículas!$Q$2:$Q$201,Matrículas!$B$2:$B$201,A3)/SUMIFS(Matrículas!$P$2:$P$201,Matrículas!$B$2:$B$201,A3),"")</f>
        <v>0.793103448275862</v>
      </c>
    </row>
    <row r="4" customFormat="false" ht="15" hidden="false" customHeight="false" outlineLevel="0" collapsed="false">
      <c r="A4" s="16" t="s">
        <v>215</v>
      </c>
      <c r="B4" s="16" t="s">
        <v>235</v>
      </c>
      <c r="C4" s="16" t="s">
        <v>236</v>
      </c>
      <c r="D4" s="16" t="n">
        <v>4</v>
      </c>
      <c r="E4" s="16" t="s">
        <v>233</v>
      </c>
      <c r="F4" s="16" t="s">
        <v>237</v>
      </c>
      <c r="G4" s="16" t="s">
        <v>238</v>
      </c>
      <c r="H4" s="32" t="n">
        <v>45419</v>
      </c>
      <c r="I4" s="32" t="n">
        <v>45484</v>
      </c>
      <c r="J4" s="16" t="str">
        <f aca="false">IFERROR(INDEX(Profesoras!$B$2:$B$20,MATCH(E4,Profesoras!$A$2:$A$20,0)),"")</f>
        <v>Carolina Ospina</v>
      </c>
      <c r="K4" s="16" t="n">
        <f aca="false">COUNTIFS(Matrículas!$B$2:$B$201,A4,Matrículas!$E$2:$E$201,"Activa")</f>
        <v>4</v>
      </c>
      <c r="L4" s="16" t="n">
        <f aca="false">COUNTIFS(Matrículas!$B$2:$B$201,A4,Matrículas!$E$2:$E$201,"Preinscrita")</f>
        <v>1</v>
      </c>
      <c r="M4" s="16" t="n">
        <f aca="false">COUNTIFS(Matrículas!$B$2:$B$201,A4,Matrículas!$E$2:$E$201,"Baja")</f>
        <v>0</v>
      </c>
      <c r="N4" s="33" t="n">
        <f aca="false">IFERROR(K4/D4,"")</f>
        <v>1</v>
      </c>
      <c r="O4" s="16" t="n">
        <f aca="false">MAX(D4-K4,0)</f>
        <v>0</v>
      </c>
      <c r="P4" s="33" t="n">
        <f aca="false">IFERROR(SUMIFS(Matrículas!$Q$2:$Q$201,Matrículas!$B$2:$B$201,A4)/SUMIFS(Matrículas!$P$2:$P$201,Matrículas!$B$2:$B$201,A4),"")</f>
        <v>0.84375</v>
      </c>
    </row>
    <row r="5" customFormat="false" ht="15" hidden="false" customHeight="false" outlineLevel="0" collapsed="false">
      <c r="A5" s="16" t="s">
        <v>216</v>
      </c>
      <c r="B5" s="16" t="s">
        <v>239</v>
      </c>
      <c r="C5" s="16" t="s">
        <v>240</v>
      </c>
      <c r="D5" s="16" t="n">
        <v>8</v>
      </c>
      <c r="E5" s="16" t="s">
        <v>241</v>
      </c>
      <c r="F5" s="16" t="s">
        <v>230</v>
      </c>
      <c r="G5" s="16" t="s">
        <v>242</v>
      </c>
      <c r="H5" s="32" t="n">
        <v>45434</v>
      </c>
      <c r="I5" s="32" t="n">
        <v>45500</v>
      </c>
      <c r="J5" s="16" t="str">
        <f aca="false">IFERROR(INDEX(Profesoras!$B$2:$B$20,MATCH(E5,Profesoras!$A$2:$A$20,0)),"")</f>
        <v>Daniela Rueda</v>
      </c>
      <c r="K5" s="16" t="n">
        <f aca="false">COUNTIFS(Matrículas!$B$2:$B$201,A5,Matrículas!$E$2:$E$201,"Activa")</f>
        <v>6</v>
      </c>
      <c r="L5" s="16" t="n">
        <f aca="false">COUNTIFS(Matrículas!$B$2:$B$201,A5,Matrículas!$E$2:$E$201,"Preinscrita")</f>
        <v>0</v>
      </c>
      <c r="M5" s="16" t="n">
        <f aca="false">COUNTIFS(Matrículas!$B$2:$B$201,A5,Matrículas!$E$2:$E$201,"Baja")</f>
        <v>0</v>
      </c>
      <c r="N5" s="33" t="n">
        <f aca="false">IFERROR(K5/D5,"")</f>
        <v>0.75</v>
      </c>
      <c r="O5" s="16" t="n">
        <f aca="false">MAX(D5-K5,0)</f>
        <v>2</v>
      </c>
      <c r="P5" s="33" t="n">
        <f aca="false">IFERROR(SUMIFS(Matrículas!$Q$2:$Q$201,Matrículas!$B$2:$B$201,A5)/SUMIFS(Matrículas!$P$2:$P$201,Matrículas!$B$2:$B$201,A5),"")</f>
        <v>0.875</v>
      </c>
    </row>
    <row r="6" customFormat="false" ht="15" hidden="false" customHeight="false" outlineLevel="0" collapsed="false">
      <c r="A6" s="16" t="s">
        <v>217</v>
      </c>
      <c r="B6" s="16" t="s">
        <v>243</v>
      </c>
      <c r="C6" s="16" t="s">
        <v>244</v>
      </c>
      <c r="D6" s="16" t="n">
        <v>10</v>
      </c>
      <c r="E6" s="16" t="s">
        <v>241</v>
      </c>
      <c r="F6" s="16" t="s">
        <v>230</v>
      </c>
      <c r="G6" s="16" t="s">
        <v>245</v>
      </c>
      <c r="H6" s="32" t="n">
        <v>45455</v>
      </c>
      <c r="I6" s="32" t="n">
        <v>45485</v>
      </c>
      <c r="J6" s="16" t="str">
        <f aca="false">IFERROR(INDEX(Profesoras!$B$2:$B$20,MATCH(E6,Profesoras!$A$2:$A$20,0)),"")</f>
        <v>Daniela Rueda</v>
      </c>
      <c r="K6" s="16" t="n">
        <f aca="false">COUNTIFS(Matrículas!$B$2:$B$201,A6,Matrículas!$E$2:$E$201,"Activa")</f>
        <v>8</v>
      </c>
      <c r="L6" s="16" t="n">
        <f aca="false">COUNTIFS(Matrículas!$B$2:$B$201,A6,Matrículas!$E$2:$E$201,"Preinscrita")</f>
        <v>1</v>
      </c>
      <c r="M6" s="16" t="n">
        <f aca="false">COUNTIFS(Matrículas!$B$2:$B$201,A6,Matrículas!$E$2:$E$201,"Baja")</f>
        <v>0</v>
      </c>
      <c r="N6" s="33" t="n">
        <f aca="false">IFERROR(K6/D6,"")</f>
        <v>0.8</v>
      </c>
      <c r="O6" s="16" t="n">
        <f aca="false">MAX(D6-K6,0)</f>
        <v>2</v>
      </c>
      <c r="P6" s="33" t="n">
        <f aca="false">IFERROR(SUMIFS(Matrículas!$Q$2:$Q$201,Matrículas!$B$2:$B$201,A6)/SUMIFS(Matrículas!$P$2:$P$201,Matrículas!$B$2:$B$201,A6),"")</f>
        <v>0.96875</v>
      </c>
    </row>
  </sheetData>
  <conditionalFormatting sqref="N2:N6">
    <cfRule type="expression" priority="2" aboveAverage="0" equalAverage="0" bottom="0" percent="0" rank="0" text="" dxfId="1">
      <formula>N2&gt;1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2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16"/>
  </cols>
  <sheetData>
    <row r="1" customFormat="false" ht="30" hidden="false" customHeight="true" outlineLevel="0" collapsed="false">
      <c r="A1" s="15" t="s">
        <v>218</v>
      </c>
      <c r="B1" s="15" t="s">
        <v>97</v>
      </c>
      <c r="C1" s="15" t="s">
        <v>246</v>
      </c>
      <c r="D1" s="15" t="s">
        <v>247</v>
      </c>
      <c r="E1" s="15" t="s">
        <v>248</v>
      </c>
    </row>
    <row r="2" customFormat="false" ht="15" hidden="false" customHeight="false" outlineLevel="0" collapsed="false">
      <c r="A2" s="16" t="s">
        <v>227</v>
      </c>
      <c r="B2" s="16" t="s">
        <v>249</v>
      </c>
      <c r="C2" s="37" t="n">
        <v>3400000</v>
      </c>
      <c r="D2" s="37" t="n">
        <v>100000</v>
      </c>
      <c r="E2" s="16" t="s">
        <v>0</v>
      </c>
    </row>
    <row r="3" customFormat="false" ht="15" hidden="false" customHeight="false" outlineLevel="0" collapsed="false">
      <c r="A3" s="16" t="s">
        <v>235</v>
      </c>
      <c r="B3" s="16" t="s">
        <v>250</v>
      </c>
      <c r="C3" s="37" t="n">
        <v>1200000</v>
      </c>
      <c r="D3" s="37" t="n">
        <v>100000</v>
      </c>
      <c r="E3" s="16" t="s">
        <v>3</v>
      </c>
    </row>
    <row r="4" customFormat="false" ht="15" hidden="false" customHeight="false" outlineLevel="0" collapsed="false">
      <c r="A4" s="16" t="s">
        <v>239</v>
      </c>
      <c r="B4" s="16" t="s">
        <v>251</v>
      </c>
      <c r="C4" s="37" t="n">
        <v>950000</v>
      </c>
      <c r="D4" s="37" t="n">
        <v>100000</v>
      </c>
      <c r="E4" s="16" t="s">
        <v>3</v>
      </c>
    </row>
    <row r="5" customFormat="false" ht="15" hidden="false" customHeight="false" outlineLevel="0" collapsed="false">
      <c r="A5" s="16" t="s">
        <v>243</v>
      </c>
      <c r="B5" s="16" t="s">
        <v>252</v>
      </c>
      <c r="C5" s="37" t="n">
        <v>500000</v>
      </c>
      <c r="D5" s="37" t="n">
        <v>0</v>
      </c>
      <c r="E5" s="16" t="s">
        <v>3</v>
      </c>
    </row>
    <row r="7" customFormat="false" ht="15" hidden="false" customHeight="false" outlineLevel="0" collapsed="false">
      <c r="A7" s="8" t="s">
        <v>253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4" min="3" style="0" width="14"/>
  </cols>
  <sheetData>
    <row r="1" customFormat="false" ht="30" hidden="false" customHeight="true" outlineLevel="0" collapsed="false">
      <c r="A1" s="15" t="s">
        <v>220</v>
      </c>
      <c r="B1" s="15" t="s">
        <v>97</v>
      </c>
      <c r="C1" s="35" t="s">
        <v>254</v>
      </c>
      <c r="D1" s="35" t="s">
        <v>255</v>
      </c>
    </row>
    <row r="2" customFormat="false" ht="15" hidden="false" customHeight="false" outlineLevel="0" collapsed="false">
      <c r="A2" s="16" t="s">
        <v>229</v>
      </c>
      <c r="B2" s="16" t="s">
        <v>256</v>
      </c>
      <c r="C2" s="16" t="n">
        <f aca="false">COUNTIF(Sesiones!$G$2:$G$401,A2)</f>
        <v>12</v>
      </c>
      <c r="D2" s="38" t="n">
        <f aca="false">SUMIFS(Sesiones!$K$2:$K$401,Sesiones!$G$2:$G$401,A2)</f>
        <v>42</v>
      </c>
    </row>
    <row r="3" customFormat="false" ht="15" hidden="false" customHeight="false" outlineLevel="0" collapsed="false">
      <c r="A3" s="16" t="s">
        <v>233</v>
      </c>
      <c r="B3" s="16" t="s">
        <v>257</v>
      </c>
      <c r="C3" s="16" t="n">
        <f aca="false">COUNTIF(Sesiones!$G$2:$G$401,A3)</f>
        <v>21</v>
      </c>
      <c r="D3" s="38" t="n">
        <f aca="false">SUMIFS(Sesiones!$K$2:$K$401,Sesiones!$G$2:$G$401,A3)</f>
        <v>76</v>
      </c>
    </row>
    <row r="4" customFormat="false" ht="15" hidden="false" customHeight="false" outlineLevel="0" collapsed="false">
      <c r="A4" s="16" t="s">
        <v>241</v>
      </c>
      <c r="B4" s="16" t="s">
        <v>258</v>
      </c>
      <c r="C4" s="16" t="n">
        <f aca="false">COUNTIF(Sesiones!$G$2:$G$401,A4)</f>
        <v>15</v>
      </c>
      <c r="D4" s="38" t="n">
        <f aca="false">SUMIFS(Sesiones!$K$2:$K$401,Sesiones!$G$2:$G$401,A4)</f>
        <v>43.6666666666667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8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6" min="6" style="0" width="17"/>
    <col collapsed="false" customWidth="true" hidden="false" outlineLevel="0" max="7" min="7" style="0" width="11"/>
    <col collapsed="false" customWidth="true" hidden="false" outlineLevel="0" max="8" min="8" style="0" width="34"/>
    <col collapsed="false" customWidth="true" hidden="false" outlineLevel="0" max="9" min="9" style="0" width="6"/>
    <col collapsed="false" customWidth="true" hidden="false" outlineLevel="0" max="10" min="10" style="0" width="17"/>
    <col collapsed="false" customWidth="true" hidden="false" outlineLevel="0" max="11" min="11" style="0" width="7"/>
    <col collapsed="false" customWidth="true" hidden="false" outlineLevel="0" max="12" min="12" style="0" width="10"/>
    <col collapsed="false" customWidth="true" hidden="false" outlineLevel="0" max="13" min="13" style="0" width="11"/>
    <col collapsed="false" customWidth="true" hidden="false" outlineLevel="0" max="14" min="14" style="0" width="30"/>
    <col collapsed="false" customWidth="true" hidden="false" outlineLevel="0" max="15" min="15" style="0" width="9"/>
    <col collapsed="false" customWidth="true" hidden="false" outlineLevel="0" max="16" min="16" style="0" width="11"/>
    <col collapsed="false" customWidth="true" hidden="false" outlineLevel="0" max="17" min="17" style="0" width="46"/>
    <col collapsed="false" customWidth="true" hidden="false" outlineLevel="0" max="18" min="18" style="0" width="8"/>
  </cols>
  <sheetData>
    <row r="1" customFormat="false" ht="30" hidden="false" customHeight="true" outlineLevel="0" collapsed="false">
      <c r="A1" s="15" t="s">
        <v>259</v>
      </c>
      <c r="B1" s="15" t="s">
        <v>193</v>
      </c>
      <c r="C1" s="15" t="s">
        <v>260</v>
      </c>
      <c r="D1" s="15" t="s">
        <v>261</v>
      </c>
      <c r="E1" s="15" t="s">
        <v>262</v>
      </c>
      <c r="F1" s="15" t="s">
        <v>221</v>
      </c>
      <c r="G1" s="15" t="s">
        <v>220</v>
      </c>
      <c r="H1" s="15" t="s">
        <v>263</v>
      </c>
      <c r="I1" s="35" t="s">
        <v>264</v>
      </c>
      <c r="J1" s="35" t="s">
        <v>40</v>
      </c>
      <c r="K1" s="35" t="s">
        <v>265</v>
      </c>
      <c r="L1" s="35" t="s">
        <v>266</v>
      </c>
      <c r="M1" s="35" t="s">
        <v>267</v>
      </c>
      <c r="N1" s="35" t="s">
        <v>268</v>
      </c>
      <c r="O1" s="35" t="s">
        <v>269</v>
      </c>
      <c r="P1" s="35" t="s">
        <v>270</v>
      </c>
      <c r="Q1" s="35" t="s">
        <v>271</v>
      </c>
      <c r="R1" s="35" t="s">
        <v>272</v>
      </c>
    </row>
    <row r="2" customFormat="false" ht="23.85" hidden="false" customHeight="false" outlineLevel="0" collapsed="false">
      <c r="A2" s="16" t="s">
        <v>273</v>
      </c>
      <c r="B2" s="16" t="s">
        <v>215</v>
      </c>
      <c r="C2" s="32" t="n">
        <v>45447</v>
      </c>
      <c r="D2" s="34" t="n">
        <v>0.333333333333333</v>
      </c>
      <c r="E2" s="34" t="n">
        <v>0.5</v>
      </c>
      <c r="F2" s="16" t="s">
        <v>237</v>
      </c>
      <c r="G2" s="16" t="s">
        <v>233</v>
      </c>
      <c r="H2" s="16"/>
      <c r="I2" s="16" t="str">
        <f aca="false">IF(A2="","",CHOOSE(WEEKDAY(C2,2),"lun","mar","mié","jue","vie","sáb","dom"))</f>
        <v>mar</v>
      </c>
      <c r="J2" s="16" t="str">
        <f aca="false">IF(A2="","",IFERROR(INDEX(Profesoras!$B$2:$B$20,MATCH(G2,Profesoras!$A$2:$A$20,0)),"Profesora no existe"))</f>
        <v>Carolina Ospina</v>
      </c>
      <c r="K2" s="38" t="n">
        <f aca="false">IF(A2="","",(E2-D2)*24)</f>
        <v>4</v>
      </c>
      <c r="L2" s="16" t="n">
        <f aca="false">IF(A2="","",COUNTIFS(Sesiones!$C$2:$C$401,C2,Sesiones!$F$2:$F$401,F2,Sesiones!$D$2:$D$401,"&lt;"&amp;E2,Sesiones!$E$2:$E$401,"&gt;"&amp;D2)-1)</f>
        <v>0</v>
      </c>
      <c r="M2" s="16" t="n">
        <f aca="false">IF(A2="","",COUNTIFS(Sesiones!$C$2:$C$401,C2,Sesiones!$G$2:$G$401,G2,Sesiones!$D$2:$D$401,"&lt;"&amp;E2,Sesiones!$E$2:$E$401,"&gt;"&amp;D2)-1)</f>
        <v>0</v>
      </c>
      <c r="N2" s="16" t="str">
        <f aca="false">IF(A2="","",IF(AND(L2&gt;0,M2&gt;0),"Aula y profesora ocupadas",IF(L2&gt;0,"Aula ocupada a esa hora",IF(M2&gt;0,"Profesora en otra clase a esa hora",IF(E2&lt;=D2,"Hora de fin anterior al inicio",IF(COUNTIF(Festivos!$A$2:$A$30,C2)&gt;0,"Clase en día festivo",""))))))</f>
        <v/>
      </c>
      <c r="O2" s="36" t="n">
        <f aca="false">IF(A2="","",COUNTIFS(Sesiones!$C$2:$C$401,C2,Sesiones!$D$2:$D$401,"&lt;"&amp;D2)+COUNTIFS(Sesiones!$C$2:$C$401,C2,Sesiones!$D$2:$D$401,D2,Sesiones!$A$2:$A$401,"&lt;"&amp;A2)+1)</f>
        <v>1</v>
      </c>
      <c r="P2" s="36" t="n">
        <f aca="false">IF(A2="","",C2*10+O2)</f>
        <v>454471</v>
      </c>
      <c r="Q2" s="39" t="str">
        <f aca="false">IF(A2="","",TEXT(D2,"hh:mm")&amp;"–"&amp;TEXT(E2,"hh:mm")&amp;"  "&amp;B2&amp;CHAR(10)&amp;F2&amp;" · "&amp;J2&amp;IF(N2&lt;&gt;"",CHAR(10)&amp;"CHOQUE: "&amp;N2,IF(H2&lt;&gt;"",CHAR(10)&amp;H2,"")))</f>
        <v>08:00–12:00  TB-01
Taller de corte · Carolina Ospina</v>
      </c>
      <c r="R2" s="36" t="str">
        <f aca="false">IF(AND(A2&lt;&gt;"",N2&lt;&gt;""),ROW(),"")</f>
        <v/>
      </c>
    </row>
    <row r="3" customFormat="false" ht="35.05" hidden="false" customHeight="false" outlineLevel="0" collapsed="false">
      <c r="A3" s="16" t="s">
        <v>274</v>
      </c>
      <c r="B3" s="16" t="s">
        <v>213</v>
      </c>
      <c r="C3" s="32" t="n">
        <v>45447</v>
      </c>
      <c r="D3" s="34" t="n">
        <v>0.333333333333333</v>
      </c>
      <c r="E3" s="34" t="n">
        <v>0.479166666666667</v>
      </c>
      <c r="F3" s="16" t="s">
        <v>230</v>
      </c>
      <c r="G3" s="16" t="s">
        <v>229</v>
      </c>
      <c r="H3" s="16" t="s">
        <v>275</v>
      </c>
      <c r="I3" s="16" t="str">
        <f aca="false">IF(A3="","",CHOOSE(WEEKDAY(C3,2),"lun","mar","mié","jue","vie","sáb","dom"))</f>
        <v>mar</v>
      </c>
      <c r="J3" s="16" t="str">
        <f aca="false">IF(A3="","",IFERROR(INDEX(Profesoras!$B$2:$B$20,MATCH(G3,Profesoras!$A$2:$A$20,0)),"Profesora no existe"))</f>
        <v>Liliana Mendoza</v>
      </c>
      <c r="K3" s="38" t="n">
        <f aca="false">IF(A3="","",(E3-D3)*24)</f>
        <v>3.5</v>
      </c>
      <c r="L3" s="16" t="n">
        <f aca="false">IF(A3="","",COUNTIFS(Sesiones!$C$2:$C$401,C3,Sesiones!$F$2:$F$401,F3,Sesiones!$D$2:$D$401,"&lt;"&amp;E3,Sesiones!$E$2:$E$401,"&gt;"&amp;D3)-1)</f>
        <v>0</v>
      </c>
      <c r="M3" s="16" t="n">
        <f aca="false">IF(A3="","",COUNTIFS(Sesiones!$C$2:$C$401,C3,Sesiones!$G$2:$G$401,G3,Sesiones!$D$2:$D$401,"&lt;"&amp;E3,Sesiones!$E$2:$E$401,"&gt;"&amp;D3)-1)</f>
        <v>0</v>
      </c>
      <c r="N3" s="16" t="str">
        <f aca="false">IF(A3="","",IF(AND(L3&gt;0,M3&gt;0),"Aula y profesora ocupadas",IF(L3&gt;0,"Aula ocupada a esa hora",IF(M3&gt;0,"Profesora en otra clase a esa hora",IF(E3&lt;=D3,"Hora de fin anterior al inicio",IF(COUNTIF(Festivos!$A$2:$A$30,C3)&gt;0,"Clase en día festivo",""))))))</f>
        <v/>
      </c>
      <c r="O3" s="36" t="n">
        <f aca="false">IF(A3="","",COUNTIFS(Sesiones!$C$2:$C$401,C3,Sesiones!$D$2:$D$401,"&lt;"&amp;D3)+COUNTIFS(Sesiones!$C$2:$C$401,C3,Sesiones!$D$2:$D$401,D3,Sesiones!$A$2:$A$401,"&lt;"&amp;A3)+1)</f>
        <v>2</v>
      </c>
      <c r="P3" s="36" t="n">
        <f aca="false">IF(A3="","",C3*10+O3)</f>
        <v>454472</v>
      </c>
      <c r="Q3" s="39" t="str">
        <f aca="false">IF(A3="","",TEXT(D3,"hh:mm")&amp;"–"&amp;TEXT(E3,"hh:mm")&amp;"  "&amp;B3&amp;CHAR(10)&amp;F3&amp;" · "&amp;J3&amp;IF(N3&lt;&gt;"",CHAR(10)&amp;"CHOQUE: "&amp;N3,IF(H3&lt;&gt;"",CHAR(10)&amp;H3,"")))</f>
        <v>08:00–11:30  TL-M
Aula de máquinas · Liliana Mendoza
Recupera el lunes 3 (festivo)</v>
      </c>
      <c r="R3" s="36" t="str">
        <f aca="false">IF(AND(A3&lt;&gt;"",N3&lt;&gt;""),ROW(),"")</f>
        <v/>
      </c>
    </row>
    <row r="4" customFormat="false" ht="23.85" hidden="false" customHeight="false" outlineLevel="0" collapsed="false">
      <c r="A4" s="16" t="s">
        <v>276</v>
      </c>
      <c r="B4" s="16" t="s">
        <v>214</v>
      </c>
      <c r="C4" s="32" t="n">
        <v>45447</v>
      </c>
      <c r="D4" s="34" t="n">
        <v>0.583333333333333</v>
      </c>
      <c r="E4" s="34" t="n">
        <v>0.729166666666667</v>
      </c>
      <c r="F4" s="16" t="s">
        <v>230</v>
      </c>
      <c r="G4" s="16" t="s">
        <v>233</v>
      </c>
      <c r="H4" s="16"/>
      <c r="I4" s="16" t="str">
        <f aca="false">IF(A4="","",CHOOSE(WEEKDAY(C4,2),"lun","mar","mié","jue","vie","sáb","dom"))</f>
        <v>mar</v>
      </c>
      <c r="J4" s="16" t="str">
        <f aca="false">IF(A4="","",IFERROR(INDEX(Profesoras!$B$2:$B$20,MATCH(G4,Profesoras!$A$2:$A$20,0)),"Profesora no existe"))</f>
        <v>Carolina Ospina</v>
      </c>
      <c r="K4" s="38" t="n">
        <f aca="false">IF(A4="","",(E4-D4)*24)</f>
        <v>3.5</v>
      </c>
      <c r="L4" s="16" t="n">
        <f aca="false">IF(A4="","",COUNTIFS(Sesiones!$C$2:$C$401,C4,Sesiones!$F$2:$F$401,F4,Sesiones!$D$2:$D$401,"&lt;"&amp;E4,Sesiones!$E$2:$E$401,"&gt;"&amp;D4)-1)</f>
        <v>0</v>
      </c>
      <c r="M4" s="16" t="n">
        <f aca="false">IF(A4="","",COUNTIFS(Sesiones!$C$2:$C$401,C4,Sesiones!$G$2:$G$401,G4,Sesiones!$D$2:$D$401,"&lt;"&amp;E4,Sesiones!$E$2:$E$401,"&gt;"&amp;D4)-1)</f>
        <v>0</v>
      </c>
      <c r="N4" s="16" t="str">
        <f aca="false">IF(A4="","",IF(AND(L4&gt;0,M4&gt;0),"Aula y profesora ocupadas",IF(L4&gt;0,"Aula ocupada a esa hora",IF(M4&gt;0,"Profesora en otra clase a esa hora",IF(E4&lt;=D4,"Hora de fin anterior al inicio",IF(COUNTIF(Festivos!$A$2:$A$30,C4)&gt;0,"Clase en día festivo",""))))))</f>
        <v/>
      </c>
      <c r="O4" s="36" t="n">
        <f aca="false">IF(A4="","",COUNTIFS(Sesiones!$C$2:$C$401,C4,Sesiones!$D$2:$D$401,"&lt;"&amp;D4)+COUNTIFS(Sesiones!$C$2:$C$401,C4,Sesiones!$D$2:$D$401,D4,Sesiones!$A$2:$A$401,"&lt;"&amp;A4)+1)</f>
        <v>3</v>
      </c>
      <c r="P4" s="36" t="n">
        <f aca="false">IF(A4="","",C4*10+O4)</f>
        <v>454473</v>
      </c>
      <c r="Q4" s="39" t="str">
        <f aca="false">IF(A4="","",TEXT(D4,"hh:mm")&amp;"–"&amp;TEXT(E4,"hh:mm")&amp;"  "&amp;B4&amp;CHAR(10)&amp;F4&amp;" · "&amp;J4&amp;IF(N4&lt;&gt;"",CHAR(10)&amp;"CHOQUE: "&amp;N4,IF(H4&lt;&gt;"",CHAR(10)&amp;H4,"")))</f>
        <v>14:00–17:30  TL-T
Aula de máquinas · Carolina Ospina</v>
      </c>
      <c r="R4" s="36" t="str">
        <f aca="false">IF(AND(A4&lt;&gt;"",N4&lt;&gt;""),ROW(),"")</f>
        <v/>
      </c>
    </row>
    <row r="5" customFormat="false" ht="23.85" hidden="false" customHeight="false" outlineLevel="0" collapsed="false">
      <c r="A5" s="16" t="s">
        <v>277</v>
      </c>
      <c r="B5" s="16" t="s">
        <v>213</v>
      </c>
      <c r="C5" s="32" t="n">
        <v>45448</v>
      </c>
      <c r="D5" s="34" t="n">
        <v>0.333333333333333</v>
      </c>
      <c r="E5" s="34" t="n">
        <v>0.479166666666667</v>
      </c>
      <c r="F5" s="16" t="s">
        <v>230</v>
      </c>
      <c r="G5" s="16" t="s">
        <v>229</v>
      </c>
      <c r="H5" s="16"/>
      <c r="I5" s="16" t="str">
        <f aca="false">IF(A5="","",CHOOSE(WEEKDAY(C5,2),"lun","mar","mié","jue","vie","sáb","dom"))</f>
        <v>mié</v>
      </c>
      <c r="J5" s="16" t="str">
        <f aca="false">IF(A5="","",IFERROR(INDEX(Profesoras!$B$2:$B$20,MATCH(G5,Profesoras!$A$2:$A$20,0)),"Profesora no existe"))</f>
        <v>Liliana Mendoza</v>
      </c>
      <c r="K5" s="38" t="n">
        <f aca="false">IF(A5="","",(E5-D5)*24)</f>
        <v>3.5</v>
      </c>
      <c r="L5" s="16" t="n">
        <f aca="false">IF(A5="","",COUNTIFS(Sesiones!$C$2:$C$401,C5,Sesiones!$F$2:$F$401,F5,Sesiones!$D$2:$D$401,"&lt;"&amp;E5,Sesiones!$E$2:$E$401,"&gt;"&amp;D5)-1)</f>
        <v>0</v>
      </c>
      <c r="M5" s="16" t="n">
        <f aca="false">IF(A5="","",COUNTIFS(Sesiones!$C$2:$C$401,C5,Sesiones!$G$2:$G$401,G5,Sesiones!$D$2:$D$401,"&lt;"&amp;E5,Sesiones!$E$2:$E$401,"&gt;"&amp;D5)-1)</f>
        <v>0</v>
      </c>
      <c r="N5" s="16" t="str">
        <f aca="false">IF(A5="","",IF(AND(L5&gt;0,M5&gt;0),"Aula y profesora ocupadas",IF(L5&gt;0,"Aula ocupada a esa hora",IF(M5&gt;0,"Profesora en otra clase a esa hora",IF(E5&lt;=D5,"Hora de fin anterior al inicio",IF(COUNTIF(Festivos!$A$2:$A$30,C5)&gt;0,"Clase en día festivo",""))))))</f>
        <v/>
      </c>
      <c r="O5" s="36" t="n">
        <f aca="false">IF(A5="","",COUNTIFS(Sesiones!$C$2:$C$401,C5,Sesiones!$D$2:$D$401,"&lt;"&amp;D5)+COUNTIFS(Sesiones!$C$2:$C$401,C5,Sesiones!$D$2:$D$401,D5,Sesiones!$A$2:$A$401,"&lt;"&amp;A5)+1)</f>
        <v>1</v>
      </c>
      <c r="P5" s="36" t="n">
        <f aca="false">IF(A5="","",C5*10+O5)</f>
        <v>454481</v>
      </c>
      <c r="Q5" s="39" t="str">
        <f aca="false">IF(A5="","",TEXT(D5,"hh:mm")&amp;"–"&amp;TEXT(E5,"hh:mm")&amp;"  "&amp;B5&amp;CHAR(10)&amp;F5&amp;" · "&amp;J5&amp;IF(N5&lt;&gt;"",CHAR(10)&amp;"CHOQUE: "&amp;N5,IF(H5&lt;&gt;"",CHAR(10)&amp;H5,"")))</f>
        <v>08:00–11:30  TL-M
Aula de máquinas · Liliana Mendoza</v>
      </c>
      <c r="R5" s="36" t="str">
        <f aca="false">IF(AND(A5&lt;&gt;"",N5&lt;&gt;""),ROW(),"")</f>
        <v/>
      </c>
    </row>
    <row r="6" customFormat="false" ht="23.85" hidden="false" customHeight="false" outlineLevel="0" collapsed="false">
      <c r="A6" s="16" t="s">
        <v>278</v>
      </c>
      <c r="B6" s="16" t="s">
        <v>216</v>
      </c>
      <c r="C6" s="32" t="n">
        <v>45448</v>
      </c>
      <c r="D6" s="34" t="n">
        <v>0.729166666666667</v>
      </c>
      <c r="E6" s="34" t="n">
        <v>0.8125</v>
      </c>
      <c r="F6" s="16" t="s">
        <v>237</v>
      </c>
      <c r="G6" s="16" t="s">
        <v>241</v>
      </c>
      <c r="H6" s="16"/>
      <c r="I6" s="16" t="str">
        <f aca="false">IF(A6="","",CHOOSE(WEEKDAY(C6,2),"lun","mar","mié","jue","vie","sáb","dom"))</f>
        <v>mié</v>
      </c>
      <c r="J6" s="16" t="str">
        <f aca="false">IF(A6="","",IFERROR(INDEX(Profesoras!$B$2:$B$20,MATCH(G6,Profesoras!$A$2:$A$20,0)),"Profesora no existe"))</f>
        <v>Daniela Rueda</v>
      </c>
      <c r="K6" s="38" t="n">
        <f aca="false">IF(A6="","",(E6-D6)*24)</f>
        <v>2</v>
      </c>
      <c r="L6" s="16" t="n">
        <f aca="false">IF(A6="","",COUNTIFS(Sesiones!$C$2:$C$401,C6,Sesiones!$F$2:$F$401,F6,Sesiones!$D$2:$D$401,"&lt;"&amp;E6,Sesiones!$E$2:$E$401,"&gt;"&amp;D6)-1)</f>
        <v>0</v>
      </c>
      <c r="M6" s="16" t="n">
        <f aca="false">IF(A6="","",COUNTIFS(Sesiones!$C$2:$C$401,C6,Sesiones!$G$2:$G$401,G6,Sesiones!$D$2:$D$401,"&lt;"&amp;E6,Sesiones!$E$2:$E$401,"&gt;"&amp;D6)-1)</f>
        <v>0</v>
      </c>
      <c r="N6" s="16" t="str">
        <f aca="false">IF(A6="","",IF(AND(L6&gt;0,M6&gt;0),"Aula y profesora ocupadas",IF(L6&gt;0,"Aula ocupada a esa hora",IF(M6&gt;0,"Profesora en otra clase a esa hora",IF(E6&lt;=D6,"Hora de fin anterior al inicio",IF(COUNTIF(Festivos!$A$2:$A$30,C6)&gt;0,"Clase en día festivo",""))))))</f>
        <v/>
      </c>
      <c r="O6" s="36" t="n">
        <f aca="false">IF(A6="","",COUNTIFS(Sesiones!$C$2:$C$401,C6,Sesiones!$D$2:$D$401,"&lt;"&amp;D6)+COUNTIFS(Sesiones!$C$2:$C$401,C6,Sesiones!$D$2:$D$401,D6,Sesiones!$A$2:$A$401,"&lt;"&amp;A6)+1)</f>
        <v>2</v>
      </c>
      <c r="P6" s="36" t="n">
        <f aca="false">IF(A6="","",C6*10+O6)</f>
        <v>454482</v>
      </c>
      <c r="Q6" s="39" t="str">
        <f aca="false">IF(A6="","",TEXT(D6,"hh:mm")&amp;"–"&amp;TEXT(E6,"hh:mm")&amp;"  "&amp;B6&amp;CHAR(10)&amp;F6&amp;" · "&amp;J6&amp;IF(N6&lt;&gt;"",CHAR(10)&amp;"CHOQUE: "&amp;N6,IF(H6&lt;&gt;"",CHAR(10)&amp;H6,"")))</f>
        <v>17:30–19:30  LE-01
Taller de corte · Daniela Rueda</v>
      </c>
      <c r="R6" s="36" t="str">
        <f aca="false">IF(AND(A6&lt;&gt;"",N6&lt;&gt;""),ROW(),"")</f>
        <v/>
      </c>
    </row>
    <row r="7" customFormat="false" ht="23.85" hidden="false" customHeight="false" outlineLevel="0" collapsed="false">
      <c r="A7" s="16" t="s">
        <v>279</v>
      </c>
      <c r="B7" s="16" t="s">
        <v>215</v>
      </c>
      <c r="C7" s="32" t="n">
        <v>45449</v>
      </c>
      <c r="D7" s="34" t="n">
        <v>0.333333333333333</v>
      </c>
      <c r="E7" s="34" t="n">
        <v>0.5</v>
      </c>
      <c r="F7" s="16" t="s">
        <v>237</v>
      </c>
      <c r="G7" s="16" t="s">
        <v>233</v>
      </c>
      <c r="H7" s="16"/>
      <c r="I7" s="16" t="str">
        <f aca="false">IF(A7="","",CHOOSE(WEEKDAY(C7,2),"lun","mar","mié","jue","vie","sáb","dom"))</f>
        <v>jue</v>
      </c>
      <c r="J7" s="16" t="str">
        <f aca="false">IF(A7="","",IFERROR(INDEX(Profesoras!$B$2:$B$20,MATCH(G7,Profesoras!$A$2:$A$20,0)),"Profesora no existe"))</f>
        <v>Carolina Ospina</v>
      </c>
      <c r="K7" s="38" t="n">
        <f aca="false">IF(A7="","",(E7-D7)*24)</f>
        <v>4</v>
      </c>
      <c r="L7" s="16" t="n">
        <f aca="false">IF(A7="","",COUNTIFS(Sesiones!$C$2:$C$401,C7,Sesiones!$F$2:$F$401,F7,Sesiones!$D$2:$D$401,"&lt;"&amp;E7,Sesiones!$E$2:$E$401,"&gt;"&amp;D7)-1)</f>
        <v>0</v>
      </c>
      <c r="M7" s="16" t="n">
        <f aca="false">IF(A7="","",COUNTIFS(Sesiones!$C$2:$C$401,C7,Sesiones!$G$2:$G$401,G7,Sesiones!$D$2:$D$401,"&lt;"&amp;E7,Sesiones!$E$2:$E$401,"&gt;"&amp;D7)-1)</f>
        <v>0</v>
      </c>
      <c r="N7" s="16" t="str">
        <f aca="false">IF(A7="","",IF(AND(L7&gt;0,M7&gt;0),"Aula y profesora ocupadas",IF(L7&gt;0,"Aula ocupada a esa hora",IF(M7&gt;0,"Profesora en otra clase a esa hora",IF(E7&lt;=D7,"Hora de fin anterior al inicio",IF(COUNTIF(Festivos!$A$2:$A$30,C7)&gt;0,"Clase en día festivo",""))))))</f>
        <v/>
      </c>
      <c r="O7" s="36" t="n">
        <f aca="false">IF(A7="","",COUNTIFS(Sesiones!$C$2:$C$401,C7,Sesiones!$D$2:$D$401,"&lt;"&amp;D7)+COUNTIFS(Sesiones!$C$2:$C$401,C7,Sesiones!$D$2:$D$401,D7,Sesiones!$A$2:$A$401,"&lt;"&amp;A7)+1)</f>
        <v>1</v>
      </c>
      <c r="P7" s="36" t="n">
        <f aca="false">IF(A7="","",C7*10+O7)</f>
        <v>454491</v>
      </c>
      <c r="Q7" s="39" t="str">
        <f aca="false">IF(A7="","",TEXT(D7,"hh:mm")&amp;"–"&amp;TEXT(E7,"hh:mm")&amp;"  "&amp;B7&amp;CHAR(10)&amp;F7&amp;" · "&amp;J7&amp;IF(N7&lt;&gt;"",CHAR(10)&amp;"CHOQUE: "&amp;N7,IF(H7&lt;&gt;"",CHAR(10)&amp;H7,"")))</f>
        <v>08:00–12:00  TB-01
Taller de corte · Carolina Ospina</v>
      </c>
      <c r="R7" s="36" t="str">
        <f aca="false">IF(AND(A7&lt;&gt;"",N7&lt;&gt;""),ROW(),"")</f>
        <v/>
      </c>
    </row>
    <row r="8" customFormat="false" ht="23.85" hidden="false" customHeight="false" outlineLevel="0" collapsed="false">
      <c r="A8" s="16" t="s">
        <v>280</v>
      </c>
      <c r="B8" s="16" t="s">
        <v>214</v>
      </c>
      <c r="C8" s="32" t="n">
        <v>45449</v>
      </c>
      <c r="D8" s="34" t="n">
        <v>0.583333333333333</v>
      </c>
      <c r="E8" s="34" t="n">
        <v>0.729166666666667</v>
      </c>
      <c r="F8" s="16" t="s">
        <v>230</v>
      </c>
      <c r="G8" s="16" t="s">
        <v>233</v>
      </c>
      <c r="H8" s="16"/>
      <c r="I8" s="16" t="str">
        <f aca="false">IF(A8="","",CHOOSE(WEEKDAY(C8,2),"lun","mar","mié","jue","vie","sáb","dom"))</f>
        <v>jue</v>
      </c>
      <c r="J8" s="16" t="str">
        <f aca="false">IF(A8="","",IFERROR(INDEX(Profesoras!$B$2:$B$20,MATCH(G8,Profesoras!$A$2:$A$20,0)),"Profesora no existe"))</f>
        <v>Carolina Ospina</v>
      </c>
      <c r="K8" s="38" t="n">
        <f aca="false">IF(A8="","",(E8-D8)*24)</f>
        <v>3.5</v>
      </c>
      <c r="L8" s="16" t="n">
        <f aca="false">IF(A8="","",COUNTIFS(Sesiones!$C$2:$C$401,C8,Sesiones!$F$2:$F$401,F8,Sesiones!$D$2:$D$401,"&lt;"&amp;E8,Sesiones!$E$2:$E$401,"&gt;"&amp;D8)-1)</f>
        <v>0</v>
      </c>
      <c r="M8" s="16" t="n">
        <f aca="false">IF(A8="","",COUNTIFS(Sesiones!$C$2:$C$401,C8,Sesiones!$G$2:$G$401,G8,Sesiones!$D$2:$D$401,"&lt;"&amp;E8,Sesiones!$E$2:$E$401,"&gt;"&amp;D8)-1)</f>
        <v>0</v>
      </c>
      <c r="N8" s="16" t="str">
        <f aca="false">IF(A8="","",IF(AND(L8&gt;0,M8&gt;0),"Aula y profesora ocupadas",IF(L8&gt;0,"Aula ocupada a esa hora",IF(M8&gt;0,"Profesora en otra clase a esa hora",IF(E8&lt;=D8,"Hora de fin anterior al inicio",IF(COUNTIF(Festivos!$A$2:$A$30,C8)&gt;0,"Clase en día festivo",""))))))</f>
        <v/>
      </c>
      <c r="O8" s="36" t="n">
        <f aca="false">IF(A8="","",COUNTIFS(Sesiones!$C$2:$C$401,C8,Sesiones!$D$2:$D$401,"&lt;"&amp;D8)+COUNTIFS(Sesiones!$C$2:$C$401,C8,Sesiones!$D$2:$D$401,D8,Sesiones!$A$2:$A$401,"&lt;"&amp;A8)+1)</f>
        <v>2</v>
      </c>
      <c r="P8" s="36" t="n">
        <f aca="false">IF(A8="","",C8*10+O8)</f>
        <v>454492</v>
      </c>
      <c r="Q8" s="39" t="str">
        <f aca="false">IF(A8="","",TEXT(D8,"hh:mm")&amp;"–"&amp;TEXT(E8,"hh:mm")&amp;"  "&amp;B8&amp;CHAR(10)&amp;F8&amp;" · "&amp;J8&amp;IF(N8&lt;&gt;"",CHAR(10)&amp;"CHOQUE: "&amp;N8,IF(H8&lt;&gt;"",CHAR(10)&amp;H8,"")))</f>
        <v>14:00–17:30  TL-T
Aula de máquinas · Carolina Ospina</v>
      </c>
      <c r="R8" s="36" t="str">
        <f aca="false">IF(AND(A8&lt;&gt;"",N8&lt;&gt;""),ROW(),"")</f>
        <v/>
      </c>
    </row>
    <row r="9" customFormat="false" ht="23.85" hidden="false" customHeight="false" outlineLevel="0" collapsed="false">
      <c r="A9" s="16" t="s">
        <v>281</v>
      </c>
      <c r="B9" s="16" t="s">
        <v>213</v>
      </c>
      <c r="C9" s="32" t="n">
        <v>45450</v>
      </c>
      <c r="D9" s="34" t="n">
        <v>0.333333333333333</v>
      </c>
      <c r="E9" s="34" t="n">
        <v>0.479166666666667</v>
      </c>
      <c r="F9" s="16" t="s">
        <v>230</v>
      </c>
      <c r="G9" s="16" t="s">
        <v>229</v>
      </c>
      <c r="H9" s="16"/>
      <c r="I9" s="16" t="str">
        <f aca="false">IF(A9="","",CHOOSE(WEEKDAY(C9,2),"lun","mar","mié","jue","vie","sáb","dom"))</f>
        <v>vie</v>
      </c>
      <c r="J9" s="16" t="str">
        <f aca="false">IF(A9="","",IFERROR(INDEX(Profesoras!$B$2:$B$20,MATCH(G9,Profesoras!$A$2:$A$20,0)),"Profesora no existe"))</f>
        <v>Liliana Mendoza</v>
      </c>
      <c r="K9" s="38" t="n">
        <f aca="false">IF(A9="","",(E9-D9)*24)</f>
        <v>3.5</v>
      </c>
      <c r="L9" s="16" t="n">
        <f aca="false">IF(A9="","",COUNTIFS(Sesiones!$C$2:$C$401,C9,Sesiones!$F$2:$F$401,F9,Sesiones!$D$2:$D$401,"&lt;"&amp;E9,Sesiones!$E$2:$E$401,"&gt;"&amp;D9)-1)</f>
        <v>0</v>
      </c>
      <c r="M9" s="16" t="n">
        <f aca="false">IF(A9="","",COUNTIFS(Sesiones!$C$2:$C$401,C9,Sesiones!$G$2:$G$401,G9,Sesiones!$D$2:$D$401,"&lt;"&amp;E9,Sesiones!$E$2:$E$401,"&gt;"&amp;D9)-1)</f>
        <v>0</v>
      </c>
      <c r="N9" s="16" t="str">
        <f aca="false">IF(A9="","",IF(AND(L9&gt;0,M9&gt;0),"Aula y profesora ocupadas",IF(L9&gt;0,"Aula ocupada a esa hora",IF(M9&gt;0,"Profesora en otra clase a esa hora",IF(E9&lt;=D9,"Hora de fin anterior al inicio",IF(COUNTIF(Festivos!$A$2:$A$30,C9)&gt;0,"Clase en día festivo",""))))))</f>
        <v/>
      </c>
      <c r="O9" s="36" t="n">
        <f aca="false">IF(A9="","",COUNTIFS(Sesiones!$C$2:$C$401,C9,Sesiones!$D$2:$D$401,"&lt;"&amp;D9)+COUNTIFS(Sesiones!$C$2:$C$401,C9,Sesiones!$D$2:$D$401,D9,Sesiones!$A$2:$A$401,"&lt;"&amp;A9)+1)</f>
        <v>1</v>
      </c>
      <c r="P9" s="36" t="n">
        <f aca="false">IF(A9="","",C9*10+O9)</f>
        <v>454501</v>
      </c>
      <c r="Q9" s="39" t="str">
        <f aca="false">IF(A9="","",TEXT(D9,"hh:mm")&amp;"–"&amp;TEXT(E9,"hh:mm")&amp;"  "&amp;B9&amp;CHAR(10)&amp;F9&amp;" · "&amp;J9&amp;IF(N9&lt;&gt;"",CHAR(10)&amp;"CHOQUE: "&amp;N9,IF(H9&lt;&gt;"",CHAR(10)&amp;H9,"")))</f>
        <v>08:00–11:30  TL-M
Aula de máquinas · Liliana Mendoza</v>
      </c>
      <c r="R9" s="36" t="str">
        <f aca="false">IF(AND(A9&lt;&gt;"",N9&lt;&gt;""),ROW(),"")</f>
        <v/>
      </c>
    </row>
    <row r="10" customFormat="false" ht="23.85" hidden="false" customHeight="false" outlineLevel="0" collapsed="false">
      <c r="A10" s="16" t="s">
        <v>282</v>
      </c>
      <c r="B10" s="16" t="s">
        <v>214</v>
      </c>
      <c r="C10" s="32" t="n">
        <v>45451</v>
      </c>
      <c r="D10" s="34" t="n">
        <v>0.333333333333333</v>
      </c>
      <c r="E10" s="34" t="n">
        <v>0.458333333333333</v>
      </c>
      <c r="F10" s="16" t="s">
        <v>230</v>
      </c>
      <c r="G10" s="16" t="s">
        <v>233</v>
      </c>
      <c r="H10" s="16"/>
      <c r="I10" s="16" t="str">
        <f aca="false">IF(A10="","",CHOOSE(WEEKDAY(C10,2),"lun","mar","mié","jue","vie","sáb","dom"))</f>
        <v>sáb</v>
      </c>
      <c r="J10" s="16" t="str">
        <f aca="false">IF(A10="","",IFERROR(INDEX(Profesoras!$B$2:$B$20,MATCH(G10,Profesoras!$A$2:$A$20,0)),"Profesora no existe"))</f>
        <v>Carolina Ospina</v>
      </c>
      <c r="K10" s="38" t="n">
        <f aca="false">IF(A10="","",(E10-D10)*24)</f>
        <v>3</v>
      </c>
      <c r="L10" s="16" t="n">
        <f aca="false">IF(A10="","",COUNTIFS(Sesiones!$C$2:$C$401,C10,Sesiones!$F$2:$F$401,F10,Sesiones!$D$2:$D$401,"&lt;"&amp;E10,Sesiones!$E$2:$E$401,"&gt;"&amp;D10)-1)</f>
        <v>0</v>
      </c>
      <c r="M10" s="16" t="n">
        <f aca="false">IF(A10="","",COUNTIFS(Sesiones!$C$2:$C$401,C10,Sesiones!$G$2:$G$401,G10,Sesiones!$D$2:$D$401,"&lt;"&amp;E10,Sesiones!$E$2:$E$401,"&gt;"&amp;D10)-1)</f>
        <v>0</v>
      </c>
      <c r="N10" s="16" t="str">
        <f aca="false">IF(A10="","",IF(AND(L10&gt;0,M10&gt;0),"Aula y profesora ocupadas",IF(L10&gt;0,"Aula ocupada a esa hora",IF(M10&gt;0,"Profesora en otra clase a esa hora",IF(E10&lt;=D10,"Hora de fin anterior al inicio",IF(COUNTIF(Festivos!$A$2:$A$30,C10)&gt;0,"Clase en día festivo",""))))))</f>
        <v/>
      </c>
      <c r="O10" s="36" t="n">
        <f aca="false">IF(A10="","",COUNTIFS(Sesiones!$C$2:$C$401,C10,Sesiones!$D$2:$D$401,"&lt;"&amp;D10)+COUNTIFS(Sesiones!$C$2:$C$401,C10,Sesiones!$D$2:$D$401,D10,Sesiones!$A$2:$A$401,"&lt;"&amp;A10)+1)</f>
        <v>1</v>
      </c>
      <c r="P10" s="36" t="n">
        <f aca="false">IF(A10="","",C10*10+O10)</f>
        <v>454511</v>
      </c>
      <c r="Q10" s="39" t="str">
        <f aca="false">IF(A10="","",TEXT(D10,"hh:mm")&amp;"–"&amp;TEXT(E10,"hh:mm")&amp;"  "&amp;B10&amp;CHAR(10)&amp;F10&amp;" · "&amp;J10&amp;IF(N10&lt;&gt;"",CHAR(10)&amp;"CHOQUE: "&amp;N10,IF(H10&lt;&gt;"",CHAR(10)&amp;H10,"")))</f>
        <v>08:00–11:00  TL-T
Aula de máquinas · Carolina Ospina</v>
      </c>
      <c r="R10" s="36" t="str">
        <f aca="false">IF(AND(A10&lt;&gt;"",N10&lt;&gt;""),ROW(),"")</f>
        <v/>
      </c>
    </row>
    <row r="11" customFormat="false" ht="23.85" hidden="false" customHeight="false" outlineLevel="0" collapsed="false">
      <c r="A11" s="16" t="s">
        <v>283</v>
      </c>
      <c r="B11" s="16" t="s">
        <v>216</v>
      </c>
      <c r="C11" s="32" t="n">
        <v>45451</v>
      </c>
      <c r="D11" s="34" t="n">
        <v>0.458333333333333</v>
      </c>
      <c r="E11" s="34" t="n">
        <v>0.583333333333333</v>
      </c>
      <c r="F11" s="16" t="s">
        <v>230</v>
      </c>
      <c r="G11" s="16" t="s">
        <v>241</v>
      </c>
      <c r="H11" s="16"/>
      <c r="I11" s="16" t="str">
        <f aca="false">IF(A11="","",CHOOSE(WEEKDAY(C11,2),"lun","mar","mié","jue","vie","sáb","dom"))</f>
        <v>sáb</v>
      </c>
      <c r="J11" s="16" t="str">
        <f aca="false">IF(A11="","",IFERROR(INDEX(Profesoras!$B$2:$B$20,MATCH(G11,Profesoras!$A$2:$A$20,0)),"Profesora no existe"))</f>
        <v>Daniela Rueda</v>
      </c>
      <c r="K11" s="38" t="n">
        <f aca="false">IF(A11="","",(E11-D11)*24)</f>
        <v>3</v>
      </c>
      <c r="L11" s="16" t="n">
        <f aca="false">IF(A11="","",COUNTIFS(Sesiones!$C$2:$C$401,C11,Sesiones!$F$2:$F$401,F11,Sesiones!$D$2:$D$401,"&lt;"&amp;E11,Sesiones!$E$2:$E$401,"&gt;"&amp;D11)-1)</f>
        <v>0</v>
      </c>
      <c r="M11" s="16" t="n">
        <f aca="false">IF(A11="","",COUNTIFS(Sesiones!$C$2:$C$401,C11,Sesiones!$G$2:$G$401,G11,Sesiones!$D$2:$D$401,"&lt;"&amp;E11,Sesiones!$E$2:$E$401,"&gt;"&amp;D11)-1)</f>
        <v>0</v>
      </c>
      <c r="N11" s="16" t="str">
        <f aca="false">IF(A11="","",IF(AND(L11&gt;0,M11&gt;0),"Aula y profesora ocupadas",IF(L11&gt;0,"Aula ocupada a esa hora",IF(M11&gt;0,"Profesora en otra clase a esa hora",IF(E11&lt;=D11,"Hora de fin anterior al inicio",IF(COUNTIF(Festivos!$A$2:$A$30,C11)&gt;0,"Clase en día festivo",""))))))</f>
        <v/>
      </c>
      <c r="O11" s="36" t="n">
        <f aca="false">IF(A11="","",COUNTIFS(Sesiones!$C$2:$C$401,C11,Sesiones!$D$2:$D$401,"&lt;"&amp;D11)+COUNTIFS(Sesiones!$C$2:$C$401,C11,Sesiones!$D$2:$D$401,D11,Sesiones!$A$2:$A$401,"&lt;"&amp;A11)+1)</f>
        <v>2</v>
      </c>
      <c r="P11" s="36" t="n">
        <f aca="false">IF(A11="","",C11*10+O11)</f>
        <v>454512</v>
      </c>
      <c r="Q11" s="39" t="str">
        <f aca="false">IF(A11="","",TEXT(D11,"hh:mm")&amp;"–"&amp;TEXT(E11,"hh:mm")&amp;"  "&amp;B11&amp;CHAR(10)&amp;F11&amp;" · "&amp;J11&amp;IF(N11&lt;&gt;"",CHAR(10)&amp;"CHOQUE: "&amp;N11,IF(H11&lt;&gt;"",CHAR(10)&amp;H11,"")))</f>
        <v>11:00–14:00  LE-01
Aula de máquinas · Daniela Rueda</v>
      </c>
      <c r="R11" s="36" t="str">
        <f aca="false">IF(AND(A11&lt;&gt;"",N11&lt;&gt;""),ROW(),"")</f>
        <v/>
      </c>
    </row>
    <row r="12" customFormat="false" ht="23.85" hidden="false" customHeight="false" outlineLevel="0" collapsed="false">
      <c r="A12" s="16" t="s">
        <v>284</v>
      </c>
      <c r="B12" s="16" t="s">
        <v>215</v>
      </c>
      <c r="C12" s="32" t="n">
        <v>45454</v>
      </c>
      <c r="D12" s="34" t="n">
        <v>0.333333333333333</v>
      </c>
      <c r="E12" s="34" t="n">
        <v>0.5</v>
      </c>
      <c r="F12" s="16" t="s">
        <v>237</v>
      </c>
      <c r="G12" s="16" t="s">
        <v>233</v>
      </c>
      <c r="H12" s="16"/>
      <c r="I12" s="16" t="str">
        <f aca="false">IF(A12="","",CHOOSE(WEEKDAY(C12,2),"lun","mar","mié","jue","vie","sáb","dom"))</f>
        <v>mar</v>
      </c>
      <c r="J12" s="16" t="str">
        <f aca="false">IF(A12="","",IFERROR(INDEX(Profesoras!$B$2:$B$20,MATCH(G12,Profesoras!$A$2:$A$20,0)),"Profesora no existe"))</f>
        <v>Carolina Ospina</v>
      </c>
      <c r="K12" s="38" t="n">
        <f aca="false">IF(A12="","",(E12-D12)*24)</f>
        <v>4</v>
      </c>
      <c r="L12" s="16" t="n">
        <f aca="false">IF(A12="","",COUNTIFS(Sesiones!$C$2:$C$401,C12,Sesiones!$F$2:$F$401,F12,Sesiones!$D$2:$D$401,"&lt;"&amp;E12,Sesiones!$E$2:$E$401,"&gt;"&amp;D12)-1)</f>
        <v>0</v>
      </c>
      <c r="M12" s="16" t="n">
        <f aca="false">IF(A12="","",COUNTIFS(Sesiones!$C$2:$C$401,C12,Sesiones!$G$2:$G$401,G12,Sesiones!$D$2:$D$401,"&lt;"&amp;E12,Sesiones!$E$2:$E$401,"&gt;"&amp;D12)-1)</f>
        <v>0</v>
      </c>
      <c r="N12" s="16" t="str">
        <f aca="false">IF(A12="","",IF(AND(L12&gt;0,M12&gt;0),"Aula y profesora ocupadas",IF(L12&gt;0,"Aula ocupada a esa hora",IF(M12&gt;0,"Profesora en otra clase a esa hora",IF(E12&lt;=D12,"Hora de fin anterior al inicio",IF(COUNTIF(Festivos!$A$2:$A$30,C12)&gt;0,"Clase en día festivo",""))))))</f>
        <v/>
      </c>
      <c r="O12" s="36" t="n">
        <f aca="false">IF(A12="","",COUNTIFS(Sesiones!$C$2:$C$401,C12,Sesiones!$D$2:$D$401,"&lt;"&amp;D12)+COUNTIFS(Sesiones!$C$2:$C$401,C12,Sesiones!$D$2:$D$401,D12,Sesiones!$A$2:$A$401,"&lt;"&amp;A12)+1)</f>
        <v>1</v>
      </c>
      <c r="P12" s="36" t="n">
        <f aca="false">IF(A12="","",C12*10+O12)</f>
        <v>454541</v>
      </c>
      <c r="Q12" s="39" t="str">
        <f aca="false">IF(A12="","",TEXT(D12,"hh:mm")&amp;"–"&amp;TEXT(E12,"hh:mm")&amp;"  "&amp;B12&amp;CHAR(10)&amp;F12&amp;" · "&amp;J12&amp;IF(N12&lt;&gt;"",CHAR(10)&amp;"CHOQUE: "&amp;N12,IF(H12&lt;&gt;"",CHAR(10)&amp;H12,"")))</f>
        <v>08:00–12:00  TB-01
Taller de corte · Carolina Ospina</v>
      </c>
      <c r="R12" s="36" t="str">
        <f aca="false">IF(AND(A12&lt;&gt;"",N12&lt;&gt;""),ROW(),"")</f>
        <v/>
      </c>
    </row>
    <row r="13" customFormat="false" ht="23.85" hidden="false" customHeight="false" outlineLevel="0" collapsed="false">
      <c r="A13" s="16" t="s">
        <v>285</v>
      </c>
      <c r="B13" s="16" t="s">
        <v>214</v>
      </c>
      <c r="C13" s="32" t="n">
        <v>45454</v>
      </c>
      <c r="D13" s="34" t="n">
        <v>0.583333333333333</v>
      </c>
      <c r="E13" s="34" t="n">
        <v>0.729166666666667</v>
      </c>
      <c r="F13" s="16" t="s">
        <v>230</v>
      </c>
      <c r="G13" s="16" t="s">
        <v>233</v>
      </c>
      <c r="H13" s="16"/>
      <c r="I13" s="16" t="str">
        <f aca="false">IF(A13="","",CHOOSE(WEEKDAY(C13,2),"lun","mar","mié","jue","vie","sáb","dom"))</f>
        <v>mar</v>
      </c>
      <c r="J13" s="16" t="str">
        <f aca="false">IF(A13="","",IFERROR(INDEX(Profesoras!$B$2:$B$20,MATCH(G13,Profesoras!$A$2:$A$20,0)),"Profesora no existe"))</f>
        <v>Carolina Ospina</v>
      </c>
      <c r="K13" s="38" t="n">
        <f aca="false">IF(A13="","",(E13-D13)*24)</f>
        <v>3.5</v>
      </c>
      <c r="L13" s="16" t="n">
        <f aca="false">IF(A13="","",COUNTIFS(Sesiones!$C$2:$C$401,C13,Sesiones!$F$2:$F$401,F13,Sesiones!$D$2:$D$401,"&lt;"&amp;E13,Sesiones!$E$2:$E$401,"&gt;"&amp;D13)-1)</f>
        <v>0</v>
      </c>
      <c r="M13" s="16" t="n">
        <f aca="false">IF(A13="","",COUNTIFS(Sesiones!$C$2:$C$401,C13,Sesiones!$G$2:$G$401,G13,Sesiones!$D$2:$D$401,"&lt;"&amp;E13,Sesiones!$E$2:$E$401,"&gt;"&amp;D13)-1)</f>
        <v>0</v>
      </c>
      <c r="N13" s="16" t="str">
        <f aca="false">IF(A13="","",IF(AND(L13&gt;0,M13&gt;0),"Aula y profesora ocupadas",IF(L13&gt;0,"Aula ocupada a esa hora",IF(M13&gt;0,"Profesora en otra clase a esa hora",IF(E13&lt;=D13,"Hora de fin anterior al inicio",IF(COUNTIF(Festivos!$A$2:$A$30,C13)&gt;0,"Clase en día festivo",""))))))</f>
        <v/>
      </c>
      <c r="O13" s="36" t="n">
        <f aca="false">IF(A13="","",COUNTIFS(Sesiones!$C$2:$C$401,C13,Sesiones!$D$2:$D$401,"&lt;"&amp;D13)+COUNTIFS(Sesiones!$C$2:$C$401,C13,Sesiones!$D$2:$D$401,D13,Sesiones!$A$2:$A$401,"&lt;"&amp;A13)+1)</f>
        <v>2</v>
      </c>
      <c r="P13" s="36" t="n">
        <f aca="false">IF(A13="","",C13*10+O13)</f>
        <v>454542</v>
      </c>
      <c r="Q13" s="39" t="str">
        <f aca="false">IF(A13="","",TEXT(D13,"hh:mm")&amp;"–"&amp;TEXT(E13,"hh:mm")&amp;"  "&amp;B13&amp;CHAR(10)&amp;F13&amp;" · "&amp;J13&amp;IF(N13&lt;&gt;"",CHAR(10)&amp;"CHOQUE: "&amp;N13,IF(H13&lt;&gt;"",CHAR(10)&amp;H13,"")))</f>
        <v>14:00–17:30  TL-T
Aula de máquinas · Carolina Ospina</v>
      </c>
      <c r="R13" s="36" t="str">
        <f aca="false">IF(AND(A13&lt;&gt;"",N13&lt;&gt;""),ROW(),"")</f>
        <v/>
      </c>
    </row>
    <row r="14" customFormat="false" ht="23.85" hidden="false" customHeight="false" outlineLevel="0" collapsed="false">
      <c r="A14" s="16" t="s">
        <v>286</v>
      </c>
      <c r="B14" s="16" t="s">
        <v>213</v>
      </c>
      <c r="C14" s="32" t="n">
        <v>45455</v>
      </c>
      <c r="D14" s="34" t="n">
        <v>0.333333333333333</v>
      </c>
      <c r="E14" s="34" t="n">
        <v>0.479166666666667</v>
      </c>
      <c r="F14" s="16" t="s">
        <v>230</v>
      </c>
      <c r="G14" s="16" t="s">
        <v>229</v>
      </c>
      <c r="H14" s="16"/>
      <c r="I14" s="16" t="str">
        <f aca="false">IF(A14="","",CHOOSE(WEEKDAY(C14,2),"lun","mar","mié","jue","vie","sáb","dom"))</f>
        <v>mié</v>
      </c>
      <c r="J14" s="16" t="str">
        <f aca="false">IF(A14="","",IFERROR(INDEX(Profesoras!$B$2:$B$20,MATCH(G14,Profesoras!$A$2:$A$20,0)),"Profesora no existe"))</f>
        <v>Liliana Mendoza</v>
      </c>
      <c r="K14" s="38" t="n">
        <f aca="false">IF(A14="","",(E14-D14)*24)</f>
        <v>3.5</v>
      </c>
      <c r="L14" s="16" t="n">
        <f aca="false">IF(A14="","",COUNTIFS(Sesiones!$C$2:$C$401,C14,Sesiones!$F$2:$F$401,F14,Sesiones!$D$2:$D$401,"&lt;"&amp;E14,Sesiones!$E$2:$E$401,"&gt;"&amp;D14)-1)</f>
        <v>0</v>
      </c>
      <c r="M14" s="16" t="n">
        <f aca="false">IF(A14="","",COUNTIFS(Sesiones!$C$2:$C$401,C14,Sesiones!$G$2:$G$401,G14,Sesiones!$D$2:$D$401,"&lt;"&amp;E14,Sesiones!$E$2:$E$401,"&gt;"&amp;D14)-1)</f>
        <v>0</v>
      </c>
      <c r="N14" s="16" t="str">
        <f aca="false">IF(A14="","",IF(AND(L14&gt;0,M14&gt;0),"Aula y profesora ocupadas",IF(L14&gt;0,"Aula ocupada a esa hora",IF(M14&gt;0,"Profesora en otra clase a esa hora",IF(E14&lt;=D14,"Hora de fin anterior al inicio",IF(COUNTIF(Festivos!$A$2:$A$30,C14)&gt;0,"Clase en día festivo",""))))))</f>
        <v/>
      </c>
      <c r="O14" s="36" t="n">
        <f aca="false">IF(A14="","",COUNTIFS(Sesiones!$C$2:$C$401,C14,Sesiones!$D$2:$D$401,"&lt;"&amp;D14)+COUNTIFS(Sesiones!$C$2:$C$401,C14,Sesiones!$D$2:$D$401,D14,Sesiones!$A$2:$A$401,"&lt;"&amp;A14)+1)</f>
        <v>1</v>
      </c>
      <c r="P14" s="36" t="n">
        <f aca="false">IF(A14="","",C14*10+O14)</f>
        <v>454551</v>
      </c>
      <c r="Q14" s="39" t="str">
        <f aca="false">IF(A14="","",TEXT(D14,"hh:mm")&amp;"–"&amp;TEXT(E14,"hh:mm")&amp;"  "&amp;B14&amp;CHAR(10)&amp;F14&amp;" · "&amp;J14&amp;IF(N14&lt;&gt;"",CHAR(10)&amp;"CHOQUE: "&amp;N14,IF(H14&lt;&gt;"",CHAR(10)&amp;H14,"")))</f>
        <v>08:00–11:30  TL-M
Aula de máquinas · Liliana Mendoza</v>
      </c>
      <c r="R14" s="36" t="str">
        <f aca="false">IF(AND(A14&lt;&gt;"",N14&lt;&gt;""),ROW(),"")</f>
        <v/>
      </c>
    </row>
    <row r="15" customFormat="false" ht="23.85" hidden="false" customHeight="false" outlineLevel="0" collapsed="false">
      <c r="A15" s="16" t="s">
        <v>287</v>
      </c>
      <c r="B15" s="16" t="s">
        <v>217</v>
      </c>
      <c r="C15" s="32" t="n">
        <v>45455</v>
      </c>
      <c r="D15" s="34" t="n">
        <v>0.583333333333333</v>
      </c>
      <c r="E15" s="34" t="n">
        <v>0.722222222222222</v>
      </c>
      <c r="F15" s="16" t="s">
        <v>230</v>
      </c>
      <c r="G15" s="16" t="s">
        <v>241</v>
      </c>
      <c r="H15" s="16"/>
      <c r="I15" s="16" t="str">
        <f aca="false">IF(A15="","",CHOOSE(WEEKDAY(C15,2),"lun","mar","mié","jue","vie","sáb","dom"))</f>
        <v>mié</v>
      </c>
      <c r="J15" s="16" t="str">
        <f aca="false">IF(A15="","",IFERROR(INDEX(Profesoras!$B$2:$B$20,MATCH(G15,Profesoras!$A$2:$A$20,0)),"Profesora no existe"))</f>
        <v>Daniela Rueda</v>
      </c>
      <c r="K15" s="38" t="n">
        <f aca="false">IF(A15="","",(E15-D15)*24)</f>
        <v>3.33333333333333</v>
      </c>
      <c r="L15" s="16" t="n">
        <f aca="false">IF(A15="","",COUNTIFS(Sesiones!$C$2:$C$401,C15,Sesiones!$F$2:$F$401,F15,Sesiones!$D$2:$D$401,"&lt;"&amp;E15,Sesiones!$E$2:$E$401,"&gt;"&amp;D15)-1)</f>
        <v>0</v>
      </c>
      <c r="M15" s="16" t="n">
        <f aca="false">IF(A15="","",COUNTIFS(Sesiones!$C$2:$C$401,C15,Sesiones!$G$2:$G$401,G15,Sesiones!$D$2:$D$401,"&lt;"&amp;E15,Sesiones!$E$2:$E$401,"&gt;"&amp;D15)-1)</f>
        <v>0</v>
      </c>
      <c r="N15" s="16" t="str">
        <f aca="false">IF(A15="","",IF(AND(L15&gt;0,M15&gt;0),"Aula y profesora ocupadas",IF(L15&gt;0,"Aula ocupada a esa hora",IF(M15&gt;0,"Profesora en otra clase a esa hora",IF(E15&lt;=D15,"Hora de fin anterior al inicio",IF(COUNTIF(Festivos!$A$2:$A$30,C15)&gt;0,"Clase en día festivo",""))))))</f>
        <v/>
      </c>
      <c r="O15" s="36" t="n">
        <f aca="false">IF(A15="","",COUNTIFS(Sesiones!$C$2:$C$401,C15,Sesiones!$D$2:$D$401,"&lt;"&amp;D15)+COUNTIFS(Sesiones!$C$2:$C$401,C15,Sesiones!$D$2:$D$401,D15,Sesiones!$A$2:$A$401,"&lt;"&amp;A15)+1)</f>
        <v>2</v>
      </c>
      <c r="P15" s="36" t="n">
        <f aca="false">IF(A15="","",C15*10+O15)</f>
        <v>454552</v>
      </c>
      <c r="Q15" s="39" t="str">
        <f aca="false">IF(A15="","",TEXT(D15,"hh:mm")&amp;"–"&amp;TEXT(E15,"hh:mm")&amp;"  "&amp;B15&amp;CHAR(10)&amp;F15&amp;" · "&amp;J15&amp;IF(N15&lt;&gt;"",CHAR(10)&amp;"CHOQUE: "&amp;N15,IF(H15&lt;&gt;"",CHAR(10)&amp;H15,"")))</f>
        <v>14:00–17:20  VA-01
Aula de máquinas · Daniela Rueda</v>
      </c>
      <c r="R15" s="36" t="str">
        <f aca="false">IF(AND(A15&lt;&gt;"",N15&lt;&gt;""),ROW(),"")</f>
        <v/>
      </c>
    </row>
    <row r="16" customFormat="false" ht="23.85" hidden="false" customHeight="false" outlineLevel="0" collapsed="false">
      <c r="A16" s="16" t="s">
        <v>288</v>
      </c>
      <c r="B16" s="16" t="s">
        <v>216</v>
      </c>
      <c r="C16" s="32" t="n">
        <v>45455</v>
      </c>
      <c r="D16" s="34" t="n">
        <v>0.729166666666667</v>
      </c>
      <c r="E16" s="34" t="n">
        <v>0.8125</v>
      </c>
      <c r="F16" s="16" t="s">
        <v>237</v>
      </c>
      <c r="G16" s="16" t="s">
        <v>241</v>
      </c>
      <c r="H16" s="16"/>
      <c r="I16" s="16" t="str">
        <f aca="false">IF(A16="","",CHOOSE(WEEKDAY(C16,2),"lun","mar","mié","jue","vie","sáb","dom"))</f>
        <v>mié</v>
      </c>
      <c r="J16" s="16" t="str">
        <f aca="false">IF(A16="","",IFERROR(INDEX(Profesoras!$B$2:$B$20,MATCH(G16,Profesoras!$A$2:$A$20,0)),"Profesora no existe"))</f>
        <v>Daniela Rueda</v>
      </c>
      <c r="K16" s="38" t="n">
        <f aca="false">IF(A16="","",(E16-D16)*24)</f>
        <v>2</v>
      </c>
      <c r="L16" s="16" t="n">
        <f aca="false">IF(A16="","",COUNTIFS(Sesiones!$C$2:$C$401,C16,Sesiones!$F$2:$F$401,F16,Sesiones!$D$2:$D$401,"&lt;"&amp;E16,Sesiones!$E$2:$E$401,"&gt;"&amp;D16)-1)</f>
        <v>0</v>
      </c>
      <c r="M16" s="16" t="n">
        <f aca="false">IF(A16="","",COUNTIFS(Sesiones!$C$2:$C$401,C16,Sesiones!$G$2:$G$401,G16,Sesiones!$D$2:$D$401,"&lt;"&amp;E16,Sesiones!$E$2:$E$401,"&gt;"&amp;D16)-1)</f>
        <v>0</v>
      </c>
      <c r="N16" s="16" t="str">
        <f aca="false">IF(A16="","",IF(AND(L16&gt;0,M16&gt;0),"Aula y profesora ocupadas",IF(L16&gt;0,"Aula ocupada a esa hora",IF(M16&gt;0,"Profesora en otra clase a esa hora",IF(E16&lt;=D16,"Hora de fin anterior al inicio",IF(COUNTIF(Festivos!$A$2:$A$30,C16)&gt;0,"Clase en día festivo",""))))))</f>
        <v/>
      </c>
      <c r="O16" s="36" t="n">
        <f aca="false">IF(A16="","",COUNTIFS(Sesiones!$C$2:$C$401,C16,Sesiones!$D$2:$D$401,"&lt;"&amp;D16)+COUNTIFS(Sesiones!$C$2:$C$401,C16,Sesiones!$D$2:$D$401,D16,Sesiones!$A$2:$A$401,"&lt;"&amp;A16)+1)</f>
        <v>3</v>
      </c>
      <c r="P16" s="36" t="n">
        <f aca="false">IF(A16="","",C16*10+O16)</f>
        <v>454553</v>
      </c>
      <c r="Q16" s="39" t="str">
        <f aca="false">IF(A16="","",TEXT(D16,"hh:mm")&amp;"–"&amp;TEXT(E16,"hh:mm")&amp;"  "&amp;B16&amp;CHAR(10)&amp;F16&amp;" · "&amp;J16&amp;IF(N16&lt;&gt;"",CHAR(10)&amp;"CHOQUE: "&amp;N16,IF(H16&lt;&gt;"",CHAR(10)&amp;H16,"")))</f>
        <v>17:30–19:30  LE-01
Taller de corte · Daniela Rueda</v>
      </c>
      <c r="R16" s="36" t="str">
        <f aca="false">IF(AND(A16&lt;&gt;"",N16&lt;&gt;""),ROW(),"")</f>
        <v/>
      </c>
    </row>
    <row r="17" customFormat="false" ht="23.85" hidden="false" customHeight="false" outlineLevel="0" collapsed="false">
      <c r="A17" s="16" t="s">
        <v>289</v>
      </c>
      <c r="B17" s="16" t="s">
        <v>215</v>
      </c>
      <c r="C17" s="32" t="n">
        <v>45456</v>
      </c>
      <c r="D17" s="34" t="n">
        <v>0.333333333333333</v>
      </c>
      <c r="E17" s="34" t="n">
        <v>0.5</v>
      </c>
      <c r="F17" s="16" t="s">
        <v>237</v>
      </c>
      <c r="G17" s="16" t="s">
        <v>233</v>
      </c>
      <c r="H17" s="16"/>
      <c r="I17" s="16" t="str">
        <f aca="false">IF(A17="","",CHOOSE(WEEKDAY(C17,2),"lun","mar","mié","jue","vie","sáb","dom"))</f>
        <v>jue</v>
      </c>
      <c r="J17" s="16" t="str">
        <f aca="false">IF(A17="","",IFERROR(INDEX(Profesoras!$B$2:$B$20,MATCH(G17,Profesoras!$A$2:$A$20,0)),"Profesora no existe"))</f>
        <v>Carolina Ospina</v>
      </c>
      <c r="K17" s="38" t="n">
        <f aca="false">IF(A17="","",(E17-D17)*24)</f>
        <v>4</v>
      </c>
      <c r="L17" s="16" t="n">
        <f aca="false">IF(A17="","",COUNTIFS(Sesiones!$C$2:$C$401,C17,Sesiones!$F$2:$F$401,F17,Sesiones!$D$2:$D$401,"&lt;"&amp;E17,Sesiones!$E$2:$E$401,"&gt;"&amp;D17)-1)</f>
        <v>0</v>
      </c>
      <c r="M17" s="16" t="n">
        <f aca="false">IF(A17="","",COUNTIFS(Sesiones!$C$2:$C$401,C17,Sesiones!$G$2:$G$401,G17,Sesiones!$D$2:$D$401,"&lt;"&amp;E17,Sesiones!$E$2:$E$401,"&gt;"&amp;D17)-1)</f>
        <v>0</v>
      </c>
      <c r="N17" s="16" t="str">
        <f aca="false">IF(A17="","",IF(AND(L17&gt;0,M17&gt;0),"Aula y profesora ocupadas",IF(L17&gt;0,"Aula ocupada a esa hora",IF(M17&gt;0,"Profesora en otra clase a esa hora",IF(E17&lt;=D17,"Hora de fin anterior al inicio",IF(COUNTIF(Festivos!$A$2:$A$30,C17)&gt;0,"Clase en día festivo",""))))))</f>
        <v/>
      </c>
      <c r="O17" s="36" t="n">
        <f aca="false">IF(A17="","",COUNTIFS(Sesiones!$C$2:$C$401,C17,Sesiones!$D$2:$D$401,"&lt;"&amp;D17)+COUNTIFS(Sesiones!$C$2:$C$401,C17,Sesiones!$D$2:$D$401,D17,Sesiones!$A$2:$A$401,"&lt;"&amp;A17)+1)</f>
        <v>1</v>
      </c>
      <c r="P17" s="36" t="n">
        <f aca="false">IF(A17="","",C17*10+O17)</f>
        <v>454561</v>
      </c>
      <c r="Q17" s="39" t="str">
        <f aca="false">IF(A17="","",TEXT(D17,"hh:mm")&amp;"–"&amp;TEXT(E17,"hh:mm")&amp;"  "&amp;B17&amp;CHAR(10)&amp;F17&amp;" · "&amp;J17&amp;IF(N17&lt;&gt;"",CHAR(10)&amp;"CHOQUE: "&amp;N17,IF(H17&lt;&gt;"",CHAR(10)&amp;H17,"")))</f>
        <v>08:00–12:00  TB-01
Taller de corte · Carolina Ospina</v>
      </c>
      <c r="R17" s="36" t="str">
        <f aca="false">IF(AND(A17&lt;&gt;"",N17&lt;&gt;""),ROW(),"")</f>
        <v/>
      </c>
    </row>
    <row r="18" customFormat="false" ht="35.05" hidden="false" customHeight="false" outlineLevel="0" collapsed="false">
      <c r="A18" s="16" t="s">
        <v>290</v>
      </c>
      <c r="B18" s="16" t="s">
        <v>213</v>
      </c>
      <c r="C18" s="32" t="n">
        <v>45456</v>
      </c>
      <c r="D18" s="34" t="n">
        <v>0.583333333333333</v>
      </c>
      <c r="E18" s="34" t="n">
        <v>0.729166666666667</v>
      </c>
      <c r="F18" s="16" t="s">
        <v>230</v>
      </c>
      <c r="G18" s="16" t="s">
        <v>229</v>
      </c>
      <c r="H18" s="16" t="s">
        <v>291</v>
      </c>
      <c r="I18" s="16" t="str">
        <f aca="false">IF(A18="","",CHOOSE(WEEKDAY(C18,2),"lun","mar","mié","jue","vie","sáb","dom"))</f>
        <v>jue</v>
      </c>
      <c r="J18" s="16" t="str">
        <f aca="false">IF(A18="","",IFERROR(INDEX(Profesoras!$B$2:$B$20,MATCH(G18,Profesoras!$A$2:$A$20,0)),"Profesora no existe"))</f>
        <v>Liliana Mendoza</v>
      </c>
      <c r="K18" s="38" t="n">
        <f aca="false">IF(A18="","",(E18-D18)*24)</f>
        <v>3.5</v>
      </c>
      <c r="L18" s="16" t="n">
        <f aca="false">IF(A18="","",COUNTIFS(Sesiones!$C$2:$C$401,C18,Sesiones!$F$2:$F$401,F18,Sesiones!$D$2:$D$401,"&lt;"&amp;E18,Sesiones!$E$2:$E$401,"&gt;"&amp;D18)-1)</f>
        <v>1</v>
      </c>
      <c r="M18" s="16" t="n">
        <f aca="false">IF(A18="","",COUNTIFS(Sesiones!$C$2:$C$401,C18,Sesiones!$G$2:$G$401,G18,Sesiones!$D$2:$D$401,"&lt;"&amp;E18,Sesiones!$E$2:$E$401,"&gt;"&amp;D18)-1)</f>
        <v>0</v>
      </c>
      <c r="N18" s="16" t="str">
        <f aca="false">IF(A18="","",IF(AND(L18&gt;0,M18&gt;0),"Aula y profesora ocupadas",IF(L18&gt;0,"Aula ocupada a esa hora",IF(M18&gt;0,"Profesora en otra clase a esa hora",IF(E18&lt;=D18,"Hora de fin anterior al inicio",IF(COUNTIF(Festivos!$A$2:$A$30,C18)&gt;0,"Clase en día festivo",""))))))</f>
        <v>Aula ocupada a esa hora</v>
      </c>
      <c r="O18" s="36" t="n">
        <f aca="false">IF(A18="","",COUNTIFS(Sesiones!$C$2:$C$401,C18,Sesiones!$D$2:$D$401,"&lt;"&amp;D18)+COUNTIFS(Sesiones!$C$2:$C$401,C18,Sesiones!$D$2:$D$401,D18,Sesiones!$A$2:$A$401,"&lt;"&amp;A18)+1)</f>
        <v>2</v>
      </c>
      <c r="P18" s="36" t="n">
        <f aca="false">IF(A18="","",C18*10+O18)</f>
        <v>454562</v>
      </c>
      <c r="Q18" s="39" t="str">
        <f aca="false">IF(A18="","",TEXT(D18,"hh:mm")&amp;"–"&amp;TEXT(E18,"hh:mm")&amp;"  "&amp;B18&amp;CHAR(10)&amp;F18&amp;" · "&amp;J18&amp;IF(N18&lt;&gt;"",CHAR(10)&amp;"CHOQUE: "&amp;N18,IF(H18&lt;&gt;"",CHAR(10)&amp;H18,"")))</f>
        <v>14:00–17:30  TL-M
Aula de máquinas · Liliana Mendoza
CHOQUE: Aula ocupada a esa hora</v>
      </c>
      <c r="R18" s="36" t="n">
        <f aca="false">IF(AND(A18&lt;&gt;"",N18&lt;&gt;""),ROW(),"")</f>
        <v>18</v>
      </c>
    </row>
    <row r="19" customFormat="false" ht="35.05" hidden="false" customHeight="false" outlineLevel="0" collapsed="false">
      <c r="A19" s="16" t="s">
        <v>292</v>
      </c>
      <c r="B19" s="16" t="s">
        <v>214</v>
      </c>
      <c r="C19" s="32" t="n">
        <v>45456</v>
      </c>
      <c r="D19" s="34" t="n">
        <v>0.583333333333333</v>
      </c>
      <c r="E19" s="34" t="n">
        <v>0.729166666666667</v>
      </c>
      <c r="F19" s="16" t="s">
        <v>230</v>
      </c>
      <c r="G19" s="16" t="s">
        <v>233</v>
      </c>
      <c r="H19" s="16"/>
      <c r="I19" s="16" t="str">
        <f aca="false">IF(A19="","",CHOOSE(WEEKDAY(C19,2),"lun","mar","mié","jue","vie","sáb","dom"))</f>
        <v>jue</v>
      </c>
      <c r="J19" s="16" t="str">
        <f aca="false">IF(A19="","",IFERROR(INDEX(Profesoras!$B$2:$B$20,MATCH(G19,Profesoras!$A$2:$A$20,0)),"Profesora no existe"))</f>
        <v>Carolina Ospina</v>
      </c>
      <c r="K19" s="38" t="n">
        <f aca="false">IF(A19="","",(E19-D19)*24)</f>
        <v>3.5</v>
      </c>
      <c r="L19" s="16" t="n">
        <f aca="false">IF(A19="","",COUNTIFS(Sesiones!$C$2:$C$401,C19,Sesiones!$F$2:$F$401,F19,Sesiones!$D$2:$D$401,"&lt;"&amp;E19,Sesiones!$E$2:$E$401,"&gt;"&amp;D19)-1)</f>
        <v>1</v>
      </c>
      <c r="M19" s="16" t="n">
        <f aca="false">IF(A19="","",COUNTIFS(Sesiones!$C$2:$C$401,C19,Sesiones!$G$2:$G$401,G19,Sesiones!$D$2:$D$401,"&lt;"&amp;E19,Sesiones!$E$2:$E$401,"&gt;"&amp;D19)-1)</f>
        <v>0</v>
      </c>
      <c r="N19" s="16" t="str">
        <f aca="false">IF(A19="","",IF(AND(L19&gt;0,M19&gt;0),"Aula y profesora ocupadas",IF(L19&gt;0,"Aula ocupada a esa hora",IF(M19&gt;0,"Profesora en otra clase a esa hora",IF(E19&lt;=D19,"Hora de fin anterior al inicio",IF(COUNTIF(Festivos!$A$2:$A$30,C19)&gt;0,"Clase en día festivo",""))))))</f>
        <v>Aula ocupada a esa hora</v>
      </c>
      <c r="O19" s="36" t="n">
        <f aca="false">IF(A19="","",COUNTIFS(Sesiones!$C$2:$C$401,C19,Sesiones!$D$2:$D$401,"&lt;"&amp;D19)+COUNTIFS(Sesiones!$C$2:$C$401,C19,Sesiones!$D$2:$D$401,D19,Sesiones!$A$2:$A$401,"&lt;"&amp;A19)+1)</f>
        <v>3</v>
      </c>
      <c r="P19" s="36" t="n">
        <f aca="false">IF(A19="","",C19*10+O19)</f>
        <v>454563</v>
      </c>
      <c r="Q19" s="39" t="str">
        <f aca="false">IF(A19="","",TEXT(D19,"hh:mm")&amp;"–"&amp;TEXT(E19,"hh:mm")&amp;"  "&amp;B19&amp;CHAR(10)&amp;F19&amp;" · "&amp;J19&amp;IF(N19&lt;&gt;"",CHAR(10)&amp;"CHOQUE: "&amp;N19,IF(H19&lt;&gt;"",CHAR(10)&amp;H19,"")))</f>
        <v>14:00–17:30  TL-T
Aula de máquinas · Carolina Ospina
CHOQUE: Aula ocupada a esa hora</v>
      </c>
      <c r="R19" s="36" t="n">
        <f aca="false">IF(AND(A19&lt;&gt;"",N19&lt;&gt;""),ROW(),"")</f>
        <v>19</v>
      </c>
    </row>
    <row r="20" customFormat="false" ht="23.85" hidden="false" customHeight="false" outlineLevel="0" collapsed="false">
      <c r="A20" s="16" t="s">
        <v>293</v>
      </c>
      <c r="B20" s="16" t="s">
        <v>213</v>
      </c>
      <c r="C20" s="32" t="n">
        <v>45457</v>
      </c>
      <c r="D20" s="34" t="n">
        <v>0.333333333333333</v>
      </c>
      <c r="E20" s="34" t="n">
        <v>0.479166666666667</v>
      </c>
      <c r="F20" s="16" t="s">
        <v>230</v>
      </c>
      <c r="G20" s="16" t="s">
        <v>229</v>
      </c>
      <c r="H20" s="16"/>
      <c r="I20" s="16" t="str">
        <f aca="false">IF(A20="","",CHOOSE(WEEKDAY(C20,2),"lun","mar","mié","jue","vie","sáb","dom"))</f>
        <v>vie</v>
      </c>
      <c r="J20" s="16" t="str">
        <f aca="false">IF(A20="","",IFERROR(INDEX(Profesoras!$B$2:$B$20,MATCH(G20,Profesoras!$A$2:$A$20,0)),"Profesora no existe"))</f>
        <v>Liliana Mendoza</v>
      </c>
      <c r="K20" s="38" t="n">
        <f aca="false">IF(A20="","",(E20-D20)*24)</f>
        <v>3.5</v>
      </c>
      <c r="L20" s="16" t="n">
        <f aca="false">IF(A20="","",COUNTIFS(Sesiones!$C$2:$C$401,C20,Sesiones!$F$2:$F$401,F20,Sesiones!$D$2:$D$401,"&lt;"&amp;E20,Sesiones!$E$2:$E$401,"&gt;"&amp;D20)-1)</f>
        <v>0</v>
      </c>
      <c r="M20" s="16" t="n">
        <f aca="false">IF(A20="","",COUNTIFS(Sesiones!$C$2:$C$401,C20,Sesiones!$G$2:$G$401,G20,Sesiones!$D$2:$D$401,"&lt;"&amp;E20,Sesiones!$E$2:$E$401,"&gt;"&amp;D20)-1)</f>
        <v>0</v>
      </c>
      <c r="N20" s="16" t="str">
        <f aca="false">IF(A20="","",IF(AND(L20&gt;0,M20&gt;0),"Aula y profesora ocupadas",IF(L20&gt;0,"Aula ocupada a esa hora",IF(M20&gt;0,"Profesora en otra clase a esa hora",IF(E20&lt;=D20,"Hora de fin anterior al inicio",IF(COUNTIF(Festivos!$A$2:$A$30,C20)&gt;0,"Clase en día festivo",""))))))</f>
        <v/>
      </c>
      <c r="O20" s="36" t="n">
        <f aca="false">IF(A20="","",COUNTIFS(Sesiones!$C$2:$C$401,C20,Sesiones!$D$2:$D$401,"&lt;"&amp;D20)+COUNTIFS(Sesiones!$C$2:$C$401,C20,Sesiones!$D$2:$D$401,D20,Sesiones!$A$2:$A$401,"&lt;"&amp;A20)+1)</f>
        <v>1</v>
      </c>
      <c r="P20" s="36" t="n">
        <f aca="false">IF(A20="","",C20*10+O20)</f>
        <v>454571</v>
      </c>
      <c r="Q20" s="39" t="str">
        <f aca="false">IF(A20="","",TEXT(D20,"hh:mm")&amp;"–"&amp;TEXT(E20,"hh:mm")&amp;"  "&amp;B20&amp;CHAR(10)&amp;F20&amp;" · "&amp;J20&amp;IF(N20&lt;&gt;"",CHAR(10)&amp;"CHOQUE: "&amp;N20,IF(H20&lt;&gt;"",CHAR(10)&amp;H20,"")))</f>
        <v>08:00–11:30  TL-M
Aula de máquinas · Liliana Mendoza</v>
      </c>
      <c r="R20" s="36" t="str">
        <f aca="false">IF(AND(A20&lt;&gt;"",N20&lt;&gt;""),ROW(),"")</f>
        <v/>
      </c>
    </row>
    <row r="21" customFormat="false" ht="23.85" hidden="false" customHeight="false" outlineLevel="0" collapsed="false">
      <c r="A21" s="16" t="s">
        <v>294</v>
      </c>
      <c r="B21" s="16" t="s">
        <v>217</v>
      </c>
      <c r="C21" s="32" t="n">
        <v>45457</v>
      </c>
      <c r="D21" s="34" t="n">
        <v>0.583333333333333</v>
      </c>
      <c r="E21" s="34" t="n">
        <v>0.722222222222222</v>
      </c>
      <c r="F21" s="16" t="s">
        <v>230</v>
      </c>
      <c r="G21" s="16" t="s">
        <v>241</v>
      </c>
      <c r="H21" s="16"/>
      <c r="I21" s="16" t="str">
        <f aca="false">IF(A21="","",CHOOSE(WEEKDAY(C21,2),"lun","mar","mié","jue","vie","sáb","dom"))</f>
        <v>vie</v>
      </c>
      <c r="J21" s="16" t="str">
        <f aca="false">IF(A21="","",IFERROR(INDEX(Profesoras!$B$2:$B$20,MATCH(G21,Profesoras!$A$2:$A$20,0)),"Profesora no existe"))</f>
        <v>Daniela Rueda</v>
      </c>
      <c r="K21" s="38" t="n">
        <f aca="false">IF(A21="","",(E21-D21)*24)</f>
        <v>3.33333333333333</v>
      </c>
      <c r="L21" s="16" t="n">
        <f aca="false">IF(A21="","",COUNTIFS(Sesiones!$C$2:$C$401,C21,Sesiones!$F$2:$F$401,F21,Sesiones!$D$2:$D$401,"&lt;"&amp;E21,Sesiones!$E$2:$E$401,"&gt;"&amp;D21)-1)</f>
        <v>0</v>
      </c>
      <c r="M21" s="16" t="n">
        <f aca="false">IF(A21="","",COUNTIFS(Sesiones!$C$2:$C$401,C21,Sesiones!$G$2:$G$401,G21,Sesiones!$D$2:$D$401,"&lt;"&amp;E21,Sesiones!$E$2:$E$401,"&gt;"&amp;D21)-1)</f>
        <v>0</v>
      </c>
      <c r="N21" s="16" t="str">
        <f aca="false">IF(A21="","",IF(AND(L21&gt;0,M21&gt;0),"Aula y profesora ocupadas",IF(L21&gt;0,"Aula ocupada a esa hora",IF(M21&gt;0,"Profesora en otra clase a esa hora",IF(E21&lt;=D21,"Hora de fin anterior al inicio",IF(COUNTIF(Festivos!$A$2:$A$30,C21)&gt;0,"Clase en día festivo",""))))))</f>
        <v/>
      </c>
      <c r="O21" s="36" t="n">
        <f aca="false">IF(A21="","",COUNTIFS(Sesiones!$C$2:$C$401,C21,Sesiones!$D$2:$D$401,"&lt;"&amp;D21)+COUNTIFS(Sesiones!$C$2:$C$401,C21,Sesiones!$D$2:$D$401,D21,Sesiones!$A$2:$A$401,"&lt;"&amp;A21)+1)</f>
        <v>2</v>
      </c>
      <c r="P21" s="36" t="n">
        <f aca="false">IF(A21="","",C21*10+O21)</f>
        <v>454572</v>
      </c>
      <c r="Q21" s="39" t="str">
        <f aca="false">IF(A21="","",TEXT(D21,"hh:mm")&amp;"–"&amp;TEXT(E21,"hh:mm")&amp;"  "&amp;B21&amp;CHAR(10)&amp;F21&amp;" · "&amp;J21&amp;IF(N21&lt;&gt;"",CHAR(10)&amp;"CHOQUE: "&amp;N21,IF(H21&lt;&gt;"",CHAR(10)&amp;H21,"")))</f>
        <v>14:00–17:20  VA-01
Aula de máquinas · Daniela Rueda</v>
      </c>
      <c r="R21" s="36" t="str">
        <f aca="false">IF(AND(A21&lt;&gt;"",N21&lt;&gt;""),ROW(),"")</f>
        <v/>
      </c>
    </row>
    <row r="22" customFormat="false" ht="23.85" hidden="false" customHeight="false" outlineLevel="0" collapsed="false">
      <c r="A22" s="16" t="s">
        <v>295</v>
      </c>
      <c r="B22" s="16" t="s">
        <v>214</v>
      </c>
      <c r="C22" s="32" t="n">
        <v>45458</v>
      </c>
      <c r="D22" s="34" t="n">
        <v>0.333333333333333</v>
      </c>
      <c r="E22" s="34" t="n">
        <v>0.458333333333333</v>
      </c>
      <c r="F22" s="16" t="s">
        <v>230</v>
      </c>
      <c r="G22" s="16" t="s">
        <v>233</v>
      </c>
      <c r="H22" s="16"/>
      <c r="I22" s="16" t="str">
        <f aca="false">IF(A22="","",CHOOSE(WEEKDAY(C22,2),"lun","mar","mié","jue","vie","sáb","dom"))</f>
        <v>sáb</v>
      </c>
      <c r="J22" s="16" t="str">
        <f aca="false">IF(A22="","",IFERROR(INDEX(Profesoras!$B$2:$B$20,MATCH(G22,Profesoras!$A$2:$A$20,0)),"Profesora no existe"))</f>
        <v>Carolina Ospina</v>
      </c>
      <c r="K22" s="38" t="n">
        <f aca="false">IF(A22="","",(E22-D22)*24)</f>
        <v>3</v>
      </c>
      <c r="L22" s="16" t="n">
        <f aca="false">IF(A22="","",COUNTIFS(Sesiones!$C$2:$C$401,C22,Sesiones!$F$2:$F$401,F22,Sesiones!$D$2:$D$401,"&lt;"&amp;E22,Sesiones!$E$2:$E$401,"&gt;"&amp;D22)-1)</f>
        <v>0</v>
      </c>
      <c r="M22" s="16" t="n">
        <f aca="false">IF(A22="","",COUNTIFS(Sesiones!$C$2:$C$401,C22,Sesiones!$G$2:$G$401,G22,Sesiones!$D$2:$D$401,"&lt;"&amp;E22,Sesiones!$E$2:$E$401,"&gt;"&amp;D22)-1)</f>
        <v>0</v>
      </c>
      <c r="N22" s="16" t="str">
        <f aca="false">IF(A22="","",IF(AND(L22&gt;0,M22&gt;0),"Aula y profesora ocupadas",IF(L22&gt;0,"Aula ocupada a esa hora",IF(M22&gt;0,"Profesora en otra clase a esa hora",IF(E22&lt;=D22,"Hora de fin anterior al inicio",IF(COUNTIF(Festivos!$A$2:$A$30,C22)&gt;0,"Clase en día festivo",""))))))</f>
        <v/>
      </c>
      <c r="O22" s="36" t="n">
        <f aca="false">IF(A22="","",COUNTIFS(Sesiones!$C$2:$C$401,C22,Sesiones!$D$2:$D$401,"&lt;"&amp;D22)+COUNTIFS(Sesiones!$C$2:$C$401,C22,Sesiones!$D$2:$D$401,D22,Sesiones!$A$2:$A$401,"&lt;"&amp;A22)+1)</f>
        <v>1</v>
      </c>
      <c r="P22" s="36" t="n">
        <f aca="false">IF(A22="","",C22*10+O22)</f>
        <v>454581</v>
      </c>
      <c r="Q22" s="39" t="str">
        <f aca="false">IF(A22="","",TEXT(D22,"hh:mm")&amp;"–"&amp;TEXT(E22,"hh:mm")&amp;"  "&amp;B22&amp;CHAR(10)&amp;F22&amp;" · "&amp;J22&amp;IF(N22&lt;&gt;"",CHAR(10)&amp;"CHOQUE: "&amp;N22,IF(H22&lt;&gt;"",CHAR(10)&amp;H22,"")))</f>
        <v>08:00–11:00  TL-T
Aula de máquinas · Carolina Ospina</v>
      </c>
      <c r="R22" s="36" t="str">
        <f aca="false">IF(AND(A22&lt;&gt;"",N22&lt;&gt;""),ROW(),"")</f>
        <v/>
      </c>
    </row>
    <row r="23" customFormat="false" ht="23.85" hidden="false" customHeight="false" outlineLevel="0" collapsed="false">
      <c r="A23" s="16" t="s">
        <v>296</v>
      </c>
      <c r="B23" s="16" t="s">
        <v>216</v>
      </c>
      <c r="C23" s="32" t="n">
        <v>45458</v>
      </c>
      <c r="D23" s="34" t="n">
        <v>0.458333333333333</v>
      </c>
      <c r="E23" s="34" t="n">
        <v>0.583333333333333</v>
      </c>
      <c r="F23" s="16" t="s">
        <v>230</v>
      </c>
      <c r="G23" s="16" t="s">
        <v>241</v>
      </c>
      <c r="H23" s="16"/>
      <c r="I23" s="16" t="str">
        <f aca="false">IF(A23="","",CHOOSE(WEEKDAY(C23,2),"lun","mar","mié","jue","vie","sáb","dom"))</f>
        <v>sáb</v>
      </c>
      <c r="J23" s="16" t="str">
        <f aca="false">IF(A23="","",IFERROR(INDEX(Profesoras!$B$2:$B$20,MATCH(G23,Profesoras!$A$2:$A$20,0)),"Profesora no existe"))</f>
        <v>Daniela Rueda</v>
      </c>
      <c r="K23" s="38" t="n">
        <f aca="false">IF(A23="","",(E23-D23)*24)</f>
        <v>3</v>
      </c>
      <c r="L23" s="16" t="n">
        <f aca="false">IF(A23="","",COUNTIFS(Sesiones!$C$2:$C$401,C23,Sesiones!$F$2:$F$401,F23,Sesiones!$D$2:$D$401,"&lt;"&amp;E23,Sesiones!$E$2:$E$401,"&gt;"&amp;D23)-1)</f>
        <v>0</v>
      </c>
      <c r="M23" s="16" t="n">
        <f aca="false">IF(A23="","",COUNTIFS(Sesiones!$C$2:$C$401,C23,Sesiones!$G$2:$G$401,G23,Sesiones!$D$2:$D$401,"&lt;"&amp;E23,Sesiones!$E$2:$E$401,"&gt;"&amp;D23)-1)</f>
        <v>0</v>
      </c>
      <c r="N23" s="16" t="str">
        <f aca="false">IF(A23="","",IF(AND(L23&gt;0,M23&gt;0),"Aula y profesora ocupadas",IF(L23&gt;0,"Aula ocupada a esa hora",IF(M23&gt;0,"Profesora en otra clase a esa hora",IF(E23&lt;=D23,"Hora de fin anterior al inicio",IF(COUNTIF(Festivos!$A$2:$A$30,C23)&gt;0,"Clase en día festivo",""))))))</f>
        <v/>
      </c>
      <c r="O23" s="36" t="n">
        <f aca="false">IF(A23="","",COUNTIFS(Sesiones!$C$2:$C$401,C23,Sesiones!$D$2:$D$401,"&lt;"&amp;D23)+COUNTIFS(Sesiones!$C$2:$C$401,C23,Sesiones!$D$2:$D$401,D23,Sesiones!$A$2:$A$401,"&lt;"&amp;A23)+1)</f>
        <v>2</v>
      </c>
      <c r="P23" s="36" t="n">
        <f aca="false">IF(A23="","",C23*10+O23)</f>
        <v>454582</v>
      </c>
      <c r="Q23" s="39" t="str">
        <f aca="false">IF(A23="","",TEXT(D23,"hh:mm")&amp;"–"&amp;TEXT(E23,"hh:mm")&amp;"  "&amp;B23&amp;CHAR(10)&amp;F23&amp;" · "&amp;J23&amp;IF(N23&lt;&gt;"",CHAR(10)&amp;"CHOQUE: "&amp;N23,IF(H23&lt;&gt;"",CHAR(10)&amp;H23,"")))</f>
        <v>11:00–14:00  LE-01
Aula de máquinas · Daniela Rueda</v>
      </c>
      <c r="R23" s="36" t="str">
        <f aca="false">IF(AND(A23&lt;&gt;"",N23&lt;&gt;""),ROW(),"")</f>
        <v/>
      </c>
    </row>
    <row r="24" customFormat="false" ht="23.85" hidden="false" customHeight="false" outlineLevel="0" collapsed="false">
      <c r="A24" s="16" t="s">
        <v>297</v>
      </c>
      <c r="B24" s="16" t="s">
        <v>213</v>
      </c>
      <c r="C24" s="32" t="n">
        <v>45460</v>
      </c>
      <c r="D24" s="34" t="n">
        <v>0.333333333333333</v>
      </c>
      <c r="E24" s="34" t="n">
        <v>0.479166666666667</v>
      </c>
      <c r="F24" s="16" t="s">
        <v>230</v>
      </c>
      <c r="G24" s="16" t="s">
        <v>229</v>
      </c>
      <c r="H24" s="16"/>
      <c r="I24" s="16" t="str">
        <f aca="false">IF(A24="","",CHOOSE(WEEKDAY(C24,2),"lun","mar","mié","jue","vie","sáb","dom"))</f>
        <v>lun</v>
      </c>
      <c r="J24" s="16" t="str">
        <f aca="false">IF(A24="","",IFERROR(INDEX(Profesoras!$B$2:$B$20,MATCH(G24,Profesoras!$A$2:$A$20,0)),"Profesora no existe"))</f>
        <v>Liliana Mendoza</v>
      </c>
      <c r="K24" s="38" t="n">
        <f aca="false">IF(A24="","",(E24-D24)*24)</f>
        <v>3.5</v>
      </c>
      <c r="L24" s="16" t="n">
        <f aca="false">IF(A24="","",COUNTIFS(Sesiones!$C$2:$C$401,C24,Sesiones!$F$2:$F$401,F24,Sesiones!$D$2:$D$401,"&lt;"&amp;E24,Sesiones!$E$2:$E$401,"&gt;"&amp;D24)-1)</f>
        <v>0</v>
      </c>
      <c r="M24" s="16" t="n">
        <f aca="false">IF(A24="","",COUNTIFS(Sesiones!$C$2:$C$401,C24,Sesiones!$G$2:$G$401,G24,Sesiones!$D$2:$D$401,"&lt;"&amp;E24,Sesiones!$E$2:$E$401,"&gt;"&amp;D24)-1)</f>
        <v>0</v>
      </c>
      <c r="N24" s="16" t="str">
        <f aca="false">IF(A24="","",IF(AND(L24&gt;0,M24&gt;0),"Aula y profesora ocupadas",IF(L24&gt;0,"Aula ocupada a esa hora",IF(M24&gt;0,"Profesora en otra clase a esa hora",IF(E24&lt;=D24,"Hora de fin anterior al inicio",IF(COUNTIF(Festivos!$A$2:$A$30,C24)&gt;0,"Clase en día festivo",""))))))</f>
        <v/>
      </c>
      <c r="O24" s="36" t="n">
        <f aca="false">IF(A24="","",COUNTIFS(Sesiones!$C$2:$C$401,C24,Sesiones!$D$2:$D$401,"&lt;"&amp;D24)+COUNTIFS(Sesiones!$C$2:$C$401,C24,Sesiones!$D$2:$D$401,D24,Sesiones!$A$2:$A$401,"&lt;"&amp;A24)+1)</f>
        <v>1</v>
      </c>
      <c r="P24" s="36" t="n">
        <f aca="false">IF(A24="","",C24*10+O24)</f>
        <v>454601</v>
      </c>
      <c r="Q24" s="39" t="str">
        <f aca="false">IF(A24="","",TEXT(D24,"hh:mm")&amp;"–"&amp;TEXT(E24,"hh:mm")&amp;"  "&amp;B24&amp;CHAR(10)&amp;F24&amp;" · "&amp;J24&amp;IF(N24&lt;&gt;"",CHAR(10)&amp;"CHOQUE: "&amp;N24,IF(H24&lt;&gt;"",CHAR(10)&amp;H24,"")))</f>
        <v>08:00–11:30  TL-M
Aula de máquinas · Liliana Mendoza</v>
      </c>
      <c r="R24" s="36" t="str">
        <f aca="false">IF(AND(A24&lt;&gt;"",N24&lt;&gt;""),ROW(),"")</f>
        <v/>
      </c>
    </row>
    <row r="25" customFormat="false" ht="23.85" hidden="false" customHeight="false" outlineLevel="0" collapsed="false">
      <c r="A25" s="16" t="s">
        <v>298</v>
      </c>
      <c r="B25" s="16" t="s">
        <v>217</v>
      </c>
      <c r="C25" s="32" t="n">
        <v>45460</v>
      </c>
      <c r="D25" s="34" t="n">
        <v>0.583333333333333</v>
      </c>
      <c r="E25" s="34" t="n">
        <v>0.722222222222222</v>
      </c>
      <c r="F25" s="16" t="s">
        <v>230</v>
      </c>
      <c r="G25" s="16" t="s">
        <v>241</v>
      </c>
      <c r="H25" s="16"/>
      <c r="I25" s="16" t="str">
        <f aca="false">IF(A25="","",CHOOSE(WEEKDAY(C25,2),"lun","mar","mié","jue","vie","sáb","dom"))</f>
        <v>lun</v>
      </c>
      <c r="J25" s="16" t="str">
        <f aca="false">IF(A25="","",IFERROR(INDEX(Profesoras!$B$2:$B$20,MATCH(G25,Profesoras!$A$2:$A$20,0)),"Profesora no existe"))</f>
        <v>Daniela Rueda</v>
      </c>
      <c r="K25" s="38" t="n">
        <f aca="false">IF(A25="","",(E25-D25)*24)</f>
        <v>3.33333333333333</v>
      </c>
      <c r="L25" s="16" t="n">
        <f aca="false">IF(A25="","",COUNTIFS(Sesiones!$C$2:$C$401,C25,Sesiones!$F$2:$F$401,F25,Sesiones!$D$2:$D$401,"&lt;"&amp;E25,Sesiones!$E$2:$E$401,"&gt;"&amp;D25)-1)</f>
        <v>0</v>
      </c>
      <c r="M25" s="16" t="n">
        <f aca="false">IF(A25="","",COUNTIFS(Sesiones!$C$2:$C$401,C25,Sesiones!$G$2:$G$401,G25,Sesiones!$D$2:$D$401,"&lt;"&amp;E25,Sesiones!$E$2:$E$401,"&gt;"&amp;D25)-1)</f>
        <v>0</v>
      </c>
      <c r="N25" s="16" t="str">
        <f aca="false">IF(A25="","",IF(AND(L25&gt;0,M25&gt;0),"Aula y profesora ocupadas",IF(L25&gt;0,"Aula ocupada a esa hora",IF(M25&gt;0,"Profesora en otra clase a esa hora",IF(E25&lt;=D25,"Hora de fin anterior al inicio",IF(COUNTIF(Festivos!$A$2:$A$30,C25)&gt;0,"Clase en día festivo",""))))))</f>
        <v/>
      </c>
      <c r="O25" s="36" t="n">
        <f aca="false">IF(A25="","",COUNTIFS(Sesiones!$C$2:$C$401,C25,Sesiones!$D$2:$D$401,"&lt;"&amp;D25)+COUNTIFS(Sesiones!$C$2:$C$401,C25,Sesiones!$D$2:$D$401,D25,Sesiones!$A$2:$A$401,"&lt;"&amp;A25)+1)</f>
        <v>2</v>
      </c>
      <c r="P25" s="36" t="n">
        <f aca="false">IF(A25="","",C25*10+O25)</f>
        <v>454602</v>
      </c>
      <c r="Q25" s="39" t="str">
        <f aca="false">IF(A25="","",TEXT(D25,"hh:mm")&amp;"–"&amp;TEXT(E25,"hh:mm")&amp;"  "&amp;B25&amp;CHAR(10)&amp;F25&amp;" · "&amp;J25&amp;IF(N25&lt;&gt;"",CHAR(10)&amp;"CHOQUE: "&amp;N25,IF(H25&lt;&gt;"",CHAR(10)&amp;H25,"")))</f>
        <v>14:00–17:20  VA-01
Aula de máquinas · Daniela Rueda</v>
      </c>
      <c r="R25" s="36" t="str">
        <f aca="false">IF(AND(A25&lt;&gt;"",N25&lt;&gt;""),ROW(),"")</f>
        <v/>
      </c>
    </row>
    <row r="26" customFormat="false" ht="23.85" hidden="false" customHeight="false" outlineLevel="0" collapsed="false">
      <c r="A26" s="16" t="s">
        <v>299</v>
      </c>
      <c r="B26" s="16" t="s">
        <v>215</v>
      </c>
      <c r="C26" s="32" t="n">
        <v>45461</v>
      </c>
      <c r="D26" s="34" t="n">
        <v>0.333333333333333</v>
      </c>
      <c r="E26" s="34" t="n">
        <v>0.5</v>
      </c>
      <c r="F26" s="16" t="s">
        <v>237</v>
      </c>
      <c r="G26" s="16" t="s">
        <v>233</v>
      </c>
      <c r="H26" s="16"/>
      <c r="I26" s="16" t="str">
        <f aca="false">IF(A26="","",CHOOSE(WEEKDAY(C26,2),"lun","mar","mié","jue","vie","sáb","dom"))</f>
        <v>mar</v>
      </c>
      <c r="J26" s="16" t="str">
        <f aca="false">IF(A26="","",IFERROR(INDEX(Profesoras!$B$2:$B$20,MATCH(G26,Profesoras!$A$2:$A$20,0)),"Profesora no existe"))</f>
        <v>Carolina Ospina</v>
      </c>
      <c r="K26" s="38" t="n">
        <f aca="false">IF(A26="","",(E26-D26)*24)</f>
        <v>4</v>
      </c>
      <c r="L26" s="16" t="n">
        <f aca="false">IF(A26="","",COUNTIFS(Sesiones!$C$2:$C$401,C26,Sesiones!$F$2:$F$401,F26,Sesiones!$D$2:$D$401,"&lt;"&amp;E26,Sesiones!$E$2:$E$401,"&gt;"&amp;D26)-1)</f>
        <v>0</v>
      </c>
      <c r="M26" s="16" t="n">
        <f aca="false">IF(A26="","",COUNTIFS(Sesiones!$C$2:$C$401,C26,Sesiones!$G$2:$G$401,G26,Sesiones!$D$2:$D$401,"&lt;"&amp;E26,Sesiones!$E$2:$E$401,"&gt;"&amp;D26)-1)</f>
        <v>0</v>
      </c>
      <c r="N26" s="16" t="str">
        <f aca="false">IF(A26="","",IF(AND(L26&gt;0,M26&gt;0),"Aula y profesora ocupadas",IF(L26&gt;0,"Aula ocupada a esa hora",IF(M26&gt;0,"Profesora en otra clase a esa hora",IF(E26&lt;=D26,"Hora de fin anterior al inicio",IF(COUNTIF(Festivos!$A$2:$A$30,C26)&gt;0,"Clase en día festivo",""))))))</f>
        <v/>
      </c>
      <c r="O26" s="36" t="n">
        <f aca="false">IF(A26="","",COUNTIFS(Sesiones!$C$2:$C$401,C26,Sesiones!$D$2:$D$401,"&lt;"&amp;D26)+COUNTIFS(Sesiones!$C$2:$C$401,C26,Sesiones!$D$2:$D$401,D26,Sesiones!$A$2:$A$401,"&lt;"&amp;A26)+1)</f>
        <v>1</v>
      </c>
      <c r="P26" s="36" t="n">
        <f aca="false">IF(A26="","",C26*10+O26)</f>
        <v>454611</v>
      </c>
      <c r="Q26" s="39" t="str">
        <f aca="false">IF(A26="","",TEXT(D26,"hh:mm")&amp;"–"&amp;TEXT(E26,"hh:mm")&amp;"  "&amp;B26&amp;CHAR(10)&amp;F26&amp;" · "&amp;J26&amp;IF(N26&lt;&gt;"",CHAR(10)&amp;"CHOQUE: "&amp;N26,IF(H26&lt;&gt;"",CHAR(10)&amp;H26,"")))</f>
        <v>08:00–12:00  TB-01
Taller de corte · Carolina Ospina</v>
      </c>
      <c r="R26" s="36" t="str">
        <f aca="false">IF(AND(A26&lt;&gt;"",N26&lt;&gt;""),ROW(),"")</f>
        <v/>
      </c>
    </row>
    <row r="27" customFormat="false" ht="23.85" hidden="false" customHeight="false" outlineLevel="0" collapsed="false">
      <c r="A27" s="16" t="s">
        <v>300</v>
      </c>
      <c r="B27" s="16" t="s">
        <v>214</v>
      </c>
      <c r="C27" s="32" t="n">
        <v>45461</v>
      </c>
      <c r="D27" s="34" t="n">
        <v>0.583333333333333</v>
      </c>
      <c r="E27" s="34" t="n">
        <v>0.729166666666667</v>
      </c>
      <c r="F27" s="16" t="s">
        <v>230</v>
      </c>
      <c r="G27" s="16" t="s">
        <v>233</v>
      </c>
      <c r="H27" s="16"/>
      <c r="I27" s="16" t="str">
        <f aca="false">IF(A27="","",CHOOSE(WEEKDAY(C27,2),"lun","mar","mié","jue","vie","sáb","dom"))</f>
        <v>mar</v>
      </c>
      <c r="J27" s="16" t="str">
        <f aca="false">IF(A27="","",IFERROR(INDEX(Profesoras!$B$2:$B$20,MATCH(G27,Profesoras!$A$2:$A$20,0)),"Profesora no existe"))</f>
        <v>Carolina Ospina</v>
      </c>
      <c r="K27" s="38" t="n">
        <f aca="false">IF(A27="","",(E27-D27)*24)</f>
        <v>3.5</v>
      </c>
      <c r="L27" s="16" t="n">
        <f aca="false">IF(A27="","",COUNTIFS(Sesiones!$C$2:$C$401,C27,Sesiones!$F$2:$F$401,F27,Sesiones!$D$2:$D$401,"&lt;"&amp;E27,Sesiones!$E$2:$E$401,"&gt;"&amp;D27)-1)</f>
        <v>0</v>
      </c>
      <c r="M27" s="16" t="n">
        <f aca="false">IF(A27="","",COUNTIFS(Sesiones!$C$2:$C$401,C27,Sesiones!$G$2:$G$401,G27,Sesiones!$D$2:$D$401,"&lt;"&amp;E27,Sesiones!$E$2:$E$401,"&gt;"&amp;D27)-1)</f>
        <v>0</v>
      </c>
      <c r="N27" s="16" t="str">
        <f aca="false">IF(A27="","",IF(AND(L27&gt;0,M27&gt;0),"Aula y profesora ocupadas",IF(L27&gt;0,"Aula ocupada a esa hora",IF(M27&gt;0,"Profesora en otra clase a esa hora",IF(E27&lt;=D27,"Hora de fin anterior al inicio",IF(COUNTIF(Festivos!$A$2:$A$30,C27)&gt;0,"Clase en día festivo",""))))))</f>
        <v/>
      </c>
      <c r="O27" s="36" t="n">
        <f aca="false">IF(A27="","",COUNTIFS(Sesiones!$C$2:$C$401,C27,Sesiones!$D$2:$D$401,"&lt;"&amp;D27)+COUNTIFS(Sesiones!$C$2:$C$401,C27,Sesiones!$D$2:$D$401,D27,Sesiones!$A$2:$A$401,"&lt;"&amp;A27)+1)</f>
        <v>2</v>
      </c>
      <c r="P27" s="36" t="n">
        <f aca="false">IF(A27="","",C27*10+O27)</f>
        <v>454612</v>
      </c>
      <c r="Q27" s="39" t="str">
        <f aca="false">IF(A27="","",TEXT(D27,"hh:mm")&amp;"–"&amp;TEXT(E27,"hh:mm")&amp;"  "&amp;B27&amp;CHAR(10)&amp;F27&amp;" · "&amp;J27&amp;IF(N27&lt;&gt;"",CHAR(10)&amp;"CHOQUE: "&amp;N27,IF(H27&lt;&gt;"",CHAR(10)&amp;H27,"")))</f>
        <v>14:00–17:30  TL-T
Aula de máquinas · Carolina Ospina</v>
      </c>
      <c r="R27" s="36" t="str">
        <f aca="false">IF(AND(A27&lt;&gt;"",N27&lt;&gt;""),ROW(),"")</f>
        <v/>
      </c>
    </row>
    <row r="28" customFormat="false" ht="23.85" hidden="false" customHeight="false" outlineLevel="0" collapsed="false">
      <c r="A28" s="16" t="s">
        <v>301</v>
      </c>
      <c r="B28" s="16" t="s">
        <v>213</v>
      </c>
      <c r="C28" s="32" t="n">
        <v>45462</v>
      </c>
      <c r="D28" s="34" t="n">
        <v>0.333333333333333</v>
      </c>
      <c r="E28" s="34" t="n">
        <v>0.479166666666667</v>
      </c>
      <c r="F28" s="16" t="s">
        <v>230</v>
      </c>
      <c r="G28" s="16" t="s">
        <v>229</v>
      </c>
      <c r="H28" s="16"/>
      <c r="I28" s="16" t="str">
        <f aca="false">IF(A28="","",CHOOSE(WEEKDAY(C28,2),"lun","mar","mié","jue","vie","sáb","dom"))</f>
        <v>mié</v>
      </c>
      <c r="J28" s="16" t="str">
        <f aca="false">IF(A28="","",IFERROR(INDEX(Profesoras!$B$2:$B$20,MATCH(G28,Profesoras!$A$2:$A$20,0)),"Profesora no existe"))</f>
        <v>Liliana Mendoza</v>
      </c>
      <c r="K28" s="38" t="n">
        <f aca="false">IF(A28="","",(E28-D28)*24)</f>
        <v>3.5</v>
      </c>
      <c r="L28" s="16" t="n">
        <f aca="false">IF(A28="","",COUNTIFS(Sesiones!$C$2:$C$401,C28,Sesiones!$F$2:$F$401,F28,Sesiones!$D$2:$D$401,"&lt;"&amp;E28,Sesiones!$E$2:$E$401,"&gt;"&amp;D28)-1)</f>
        <v>0</v>
      </c>
      <c r="M28" s="16" t="n">
        <f aca="false">IF(A28="","",COUNTIFS(Sesiones!$C$2:$C$401,C28,Sesiones!$G$2:$G$401,G28,Sesiones!$D$2:$D$401,"&lt;"&amp;E28,Sesiones!$E$2:$E$401,"&gt;"&amp;D28)-1)</f>
        <v>0</v>
      </c>
      <c r="N28" s="16" t="str">
        <f aca="false">IF(A28="","",IF(AND(L28&gt;0,M28&gt;0),"Aula y profesora ocupadas",IF(L28&gt;0,"Aula ocupada a esa hora",IF(M28&gt;0,"Profesora en otra clase a esa hora",IF(E28&lt;=D28,"Hora de fin anterior al inicio",IF(COUNTIF(Festivos!$A$2:$A$30,C28)&gt;0,"Clase en día festivo",""))))))</f>
        <v/>
      </c>
      <c r="O28" s="36" t="n">
        <f aca="false">IF(A28="","",COUNTIFS(Sesiones!$C$2:$C$401,C28,Sesiones!$D$2:$D$401,"&lt;"&amp;D28)+COUNTIFS(Sesiones!$C$2:$C$401,C28,Sesiones!$D$2:$D$401,D28,Sesiones!$A$2:$A$401,"&lt;"&amp;A28)+1)</f>
        <v>1</v>
      </c>
      <c r="P28" s="36" t="n">
        <f aca="false">IF(A28="","",C28*10+O28)</f>
        <v>454621</v>
      </c>
      <c r="Q28" s="39" t="str">
        <f aca="false">IF(A28="","",TEXT(D28,"hh:mm")&amp;"–"&amp;TEXT(E28,"hh:mm")&amp;"  "&amp;B28&amp;CHAR(10)&amp;F28&amp;" · "&amp;J28&amp;IF(N28&lt;&gt;"",CHAR(10)&amp;"CHOQUE: "&amp;N28,IF(H28&lt;&gt;"",CHAR(10)&amp;H28,"")))</f>
        <v>08:00–11:30  TL-M
Aula de máquinas · Liliana Mendoza</v>
      </c>
      <c r="R28" s="36" t="str">
        <f aca="false">IF(AND(A28&lt;&gt;"",N28&lt;&gt;""),ROW(),"")</f>
        <v/>
      </c>
    </row>
    <row r="29" customFormat="false" ht="23.85" hidden="false" customHeight="false" outlineLevel="0" collapsed="false">
      <c r="A29" s="16" t="s">
        <v>302</v>
      </c>
      <c r="B29" s="16" t="s">
        <v>217</v>
      </c>
      <c r="C29" s="32" t="n">
        <v>45462</v>
      </c>
      <c r="D29" s="34" t="n">
        <v>0.583333333333333</v>
      </c>
      <c r="E29" s="34" t="n">
        <v>0.722222222222222</v>
      </c>
      <c r="F29" s="16" t="s">
        <v>230</v>
      </c>
      <c r="G29" s="16" t="s">
        <v>241</v>
      </c>
      <c r="H29" s="16"/>
      <c r="I29" s="16" t="str">
        <f aca="false">IF(A29="","",CHOOSE(WEEKDAY(C29,2),"lun","mar","mié","jue","vie","sáb","dom"))</f>
        <v>mié</v>
      </c>
      <c r="J29" s="16" t="str">
        <f aca="false">IF(A29="","",IFERROR(INDEX(Profesoras!$B$2:$B$20,MATCH(G29,Profesoras!$A$2:$A$20,0)),"Profesora no existe"))</f>
        <v>Daniela Rueda</v>
      </c>
      <c r="K29" s="38" t="n">
        <f aca="false">IF(A29="","",(E29-D29)*24)</f>
        <v>3.33333333333333</v>
      </c>
      <c r="L29" s="16" t="n">
        <f aca="false">IF(A29="","",COUNTIFS(Sesiones!$C$2:$C$401,C29,Sesiones!$F$2:$F$401,F29,Sesiones!$D$2:$D$401,"&lt;"&amp;E29,Sesiones!$E$2:$E$401,"&gt;"&amp;D29)-1)</f>
        <v>0</v>
      </c>
      <c r="M29" s="16" t="n">
        <f aca="false">IF(A29="","",COUNTIFS(Sesiones!$C$2:$C$401,C29,Sesiones!$G$2:$G$401,G29,Sesiones!$D$2:$D$401,"&lt;"&amp;E29,Sesiones!$E$2:$E$401,"&gt;"&amp;D29)-1)</f>
        <v>0</v>
      </c>
      <c r="N29" s="16" t="str">
        <f aca="false">IF(A29="","",IF(AND(L29&gt;0,M29&gt;0),"Aula y profesora ocupadas",IF(L29&gt;0,"Aula ocupada a esa hora",IF(M29&gt;0,"Profesora en otra clase a esa hora",IF(E29&lt;=D29,"Hora de fin anterior al inicio",IF(COUNTIF(Festivos!$A$2:$A$30,C29)&gt;0,"Clase en día festivo",""))))))</f>
        <v/>
      </c>
      <c r="O29" s="36" t="n">
        <f aca="false">IF(A29="","",COUNTIFS(Sesiones!$C$2:$C$401,C29,Sesiones!$D$2:$D$401,"&lt;"&amp;D29)+COUNTIFS(Sesiones!$C$2:$C$401,C29,Sesiones!$D$2:$D$401,D29,Sesiones!$A$2:$A$401,"&lt;"&amp;A29)+1)</f>
        <v>2</v>
      </c>
      <c r="P29" s="36" t="n">
        <f aca="false">IF(A29="","",C29*10+O29)</f>
        <v>454622</v>
      </c>
      <c r="Q29" s="39" t="str">
        <f aca="false">IF(A29="","",TEXT(D29,"hh:mm")&amp;"–"&amp;TEXT(E29,"hh:mm")&amp;"  "&amp;B29&amp;CHAR(10)&amp;F29&amp;" · "&amp;J29&amp;IF(N29&lt;&gt;"",CHAR(10)&amp;"CHOQUE: "&amp;N29,IF(H29&lt;&gt;"",CHAR(10)&amp;H29,"")))</f>
        <v>14:00–17:20  VA-01
Aula de máquinas · Daniela Rueda</v>
      </c>
      <c r="R29" s="36" t="str">
        <f aca="false">IF(AND(A29&lt;&gt;"",N29&lt;&gt;""),ROW(),"")</f>
        <v/>
      </c>
    </row>
    <row r="30" customFormat="false" ht="23.85" hidden="false" customHeight="false" outlineLevel="0" collapsed="false">
      <c r="A30" s="16" t="s">
        <v>303</v>
      </c>
      <c r="B30" s="16" t="s">
        <v>216</v>
      </c>
      <c r="C30" s="32" t="n">
        <v>45462</v>
      </c>
      <c r="D30" s="34" t="n">
        <v>0.729166666666667</v>
      </c>
      <c r="E30" s="34" t="n">
        <v>0.8125</v>
      </c>
      <c r="F30" s="16" t="s">
        <v>237</v>
      </c>
      <c r="G30" s="16" t="s">
        <v>241</v>
      </c>
      <c r="H30" s="16"/>
      <c r="I30" s="16" t="str">
        <f aca="false">IF(A30="","",CHOOSE(WEEKDAY(C30,2),"lun","mar","mié","jue","vie","sáb","dom"))</f>
        <v>mié</v>
      </c>
      <c r="J30" s="16" t="str">
        <f aca="false">IF(A30="","",IFERROR(INDEX(Profesoras!$B$2:$B$20,MATCH(G30,Profesoras!$A$2:$A$20,0)),"Profesora no existe"))</f>
        <v>Daniela Rueda</v>
      </c>
      <c r="K30" s="38" t="n">
        <f aca="false">IF(A30="","",(E30-D30)*24)</f>
        <v>2</v>
      </c>
      <c r="L30" s="16" t="n">
        <f aca="false">IF(A30="","",COUNTIFS(Sesiones!$C$2:$C$401,C30,Sesiones!$F$2:$F$401,F30,Sesiones!$D$2:$D$401,"&lt;"&amp;E30,Sesiones!$E$2:$E$401,"&gt;"&amp;D30)-1)</f>
        <v>0</v>
      </c>
      <c r="M30" s="16" t="n">
        <f aca="false">IF(A30="","",COUNTIFS(Sesiones!$C$2:$C$401,C30,Sesiones!$G$2:$G$401,G30,Sesiones!$D$2:$D$401,"&lt;"&amp;E30,Sesiones!$E$2:$E$401,"&gt;"&amp;D30)-1)</f>
        <v>0</v>
      </c>
      <c r="N30" s="16" t="str">
        <f aca="false">IF(A30="","",IF(AND(L30&gt;0,M30&gt;0),"Aula y profesora ocupadas",IF(L30&gt;0,"Aula ocupada a esa hora",IF(M30&gt;0,"Profesora en otra clase a esa hora",IF(E30&lt;=D30,"Hora de fin anterior al inicio",IF(COUNTIF(Festivos!$A$2:$A$30,C30)&gt;0,"Clase en día festivo",""))))))</f>
        <v/>
      </c>
      <c r="O30" s="36" t="n">
        <f aca="false">IF(A30="","",COUNTIFS(Sesiones!$C$2:$C$401,C30,Sesiones!$D$2:$D$401,"&lt;"&amp;D30)+COUNTIFS(Sesiones!$C$2:$C$401,C30,Sesiones!$D$2:$D$401,D30,Sesiones!$A$2:$A$401,"&lt;"&amp;A30)+1)</f>
        <v>3</v>
      </c>
      <c r="P30" s="36" t="n">
        <f aca="false">IF(A30="","",C30*10+O30)</f>
        <v>454623</v>
      </c>
      <c r="Q30" s="39" t="str">
        <f aca="false">IF(A30="","",TEXT(D30,"hh:mm")&amp;"–"&amp;TEXT(E30,"hh:mm")&amp;"  "&amp;B30&amp;CHAR(10)&amp;F30&amp;" · "&amp;J30&amp;IF(N30&lt;&gt;"",CHAR(10)&amp;"CHOQUE: "&amp;N30,IF(H30&lt;&gt;"",CHAR(10)&amp;H30,"")))</f>
        <v>17:30–19:30  LE-01
Taller de corte · Daniela Rueda</v>
      </c>
      <c r="R30" s="36" t="str">
        <f aca="false">IF(AND(A30&lt;&gt;"",N30&lt;&gt;""),ROW(),"")</f>
        <v/>
      </c>
    </row>
    <row r="31" customFormat="false" ht="23.85" hidden="false" customHeight="false" outlineLevel="0" collapsed="false">
      <c r="A31" s="16" t="s">
        <v>304</v>
      </c>
      <c r="B31" s="16" t="s">
        <v>215</v>
      </c>
      <c r="C31" s="32" t="n">
        <v>45463</v>
      </c>
      <c r="D31" s="34" t="n">
        <v>0.333333333333333</v>
      </c>
      <c r="E31" s="34" t="n">
        <v>0.5</v>
      </c>
      <c r="F31" s="16" t="s">
        <v>237</v>
      </c>
      <c r="G31" s="16" t="s">
        <v>233</v>
      </c>
      <c r="H31" s="16"/>
      <c r="I31" s="16" t="str">
        <f aca="false">IF(A31="","",CHOOSE(WEEKDAY(C31,2),"lun","mar","mié","jue","vie","sáb","dom"))</f>
        <v>jue</v>
      </c>
      <c r="J31" s="16" t="str">
        <f aca="false">IF(A31="","",IFERROR(INDEX(Profesoras!$B$2:$B$20,MATCH(G31,Profesoras!$A$2:$A$20,0)),"Profesora no existe"))</f>
        <v>Carolina Ospina</v>
      </c>
      <c r="K31" s="38" t="n">
        <f aca="false">IF(A31="","",(E31-D31)*24)</f>
        <v>4</v>
      </c>
      <c r="L31" s="16" t="n">
        <f aca="false">IF(A31="","",COUNTIFS(Sesiones!$C$2:$C$401,C31,Sesiones!$F$2:$F$401,F31,Sesiones!$D$2:$D$401,"&lt;"&amp;E31,Sesiones!$E$2:$E$401,"&gt;"&amp;D31)-1)</f>
        <v>0</v>
      </c>
      <c r="M31" s="16" t="n">
        <f aca="false">IF(A31="","",COUNTIFS(Sesiones!$C$2:$C$401,C31,Sesiones!$G$2:$G$401,G31,Sesiones!$D$2:$D$401,"&lt;"&amp;E31,Sesiones!$E$2:$E$401,"&gt;"&amp;D31)-1)</f>
        <v>0</v>
      </c>
      <c r="N31" s="16" t="str">
        <f aca="false">IF(A31="","",IF(AND(L31&gt;0,M31&gt;0),"Aula y profesora ocupadas",IF(L31&gt;0,"Aula ocupada a esa hora",IF(M31&gt;0,"Profesora en otra clase a esa hora",IF(E31&lt;=D31,"Hora de fin anterior al inicio",IF(COUNTIF(Festivos!$A$2:$A$30,C31)&gt;0,"Clase en día festivo",""))))))</f>
        <v/>
      </c>
      <c r="O31" s="36" t="n">
        <f aca="false">IF(A31="","",COUNTIFS(Sesiones!$C$2:$C$401,C31,Sesiones!$D$2:$D$401,"&lt;"&amp;D31)+COUNTIFS(Sesiones!$C$2:$C$401,C31,Sesiones!$D$2:$D$401,D31,Sesiones!$A$2:$A$401,"&lt;"&amp;A31)+1)</f>
        <v>1</v>
      </c>
      <c r="P31" s="36" t="n">
        <f aca="false">IF(A31="","",C31*10+O31)</f>
        <v>454631</v>
      </c>
      <c r="Q31" s="39" t="str">
        <f aca="false">IF(A31="","",TEXT(D31,"hh:mm")&amp;"–"&amp;TEXT(E31,"hh:mm")&amp;"  "&amp;B31&amp;CHAR(10)&amp;F31&amp;" · "&amp;J31&amp;IF(N31&lt;&gt;"",CHAR(10)&amp;"CHOQUE: "&amp;N31,IF(H31&lt;&gt;"",CHAR(10)&amp;H31,"")))</f>
        <v>08:00–12:00  TB-01
Taller de corte · Carolina Ospina</v>
      </c>
      <c r="R31" s="36" t="str">
        <f aca="false">IF(AND(A31&lt;&gt;"",N31&lt;&gt;""),ROW(),"")</f>
        <v/>
      </c>
    </row>
    <row r="32" customFormat="false" ht="23.85" hidden="false" customHeight="false" outlineLevel="0" collapsed="false">
      <c r="A32" s="16" t="s">
        <v>305</v>
      </c>
      <c r="B32" s="16" t="s">
        <v>214</v>
      </c>
      <c r="C32" s="32" t="n">
        <v>45463</v>
      </c>
      <c r="D32" s="34" t="n">
        <v>0.583333333333333</v>
      </c>
      <c r="E32" s="34" t="n">
        <v>0.729166666666667</v>
      </c>
      <c r="F32" s="16" t="s">
        <v>230</v>
      </c>
      <c r="G32" s="16" t="s">
        <v>233</v>
      </c>
      <c r="H32" s="16"/>
      <c r="I32" s="16" t="str">
        <f aca="false">IF(A32="","",CHOOSE(WEEKDAY(C32,2),"lun","mar","mié","jue","vie","sáb","dom"))</f>
        <v>jue</v>
      </c>
      <c r="J32" s="16" t="str">
        <f aca="false">IF(A32="","",IFERROR(INDEX(Profesoras!$B$2:$B$20,MATCH(G32,Profesoras!$A$2:$A$20,0)),"Profesora no existe"))</f>
        <v>Carolina Ospina</v>
      </c>
      <c r="K32" s="38" t="n">
        <f aca="false">IF(A32="","",(E32-D32)*24)</f>
        <v>3.5</v>
      </c>
      <c r="L32" s="16" t="n">
        <f aca="false">IF(A32="","",COUNTIFS(Sesiones!$C$2:$C$401,C32,Sesiones!$F$2:$F$401,F32,Sesiones!$D$2:$D$401,"&lt;"&amp;E32,Sesiones!$E$2:$E$401,"&gt;"&amp;D32)-1)</f>
        <v>0</v>
      </c>
      <c r="M32" s="16" t="n">
        <f aca="false">IF(A32="","",COUNTIFS(Sesiones!$C$2:$C$401,C32,Sesiones!$G$2:$G$401,G32,Sesiones!$D$2:$D$401,"&lt;"&amp;E32,Sesiones!$E$2:$E$401,"&gt;"&amp;D32)-1)</f>
        <v>0</v>
      </c>
      <c r="N32" s="16" t="str">
        <f aca="false">IF(A32="","",IF(AND(L32&gt;0,M32&gt;0),"Aula y profesora ocupadas",IF(L32&gt;0,"Aula ocupada a esa hora",IF(M32&gt;0,"Profesora en otra clase a esa hora",IF(E32&lt;=D32,"Hora de fin anterior al inicio",IF(COUNTIF(Festivos!$A$2:$A$30,C32)&gt;0,"Clase en día festivo",""))))))</f>
        <v/>
      </c>
      <c r="O32" s="36" t="n">
        <f aca="false">IF(A32="","",COUNTIFS(Sesiones!$C$2:$C$401,C32,Sesiones!$D$2:$D$401,"&lt;"&amp;D32)+COUNTIFS(Sesiones!$C$2:$C$401,C32,Sesiones!$D$2:$D$401,D32,Sesiones!$A$2:$A$401,"&lt;"&amp;A32)+1)</f>
        <v>2</v>
      </c>
      <c r="P32" s="36" t="n">
        <f aca="false">IF(A32="","",C32*10+O32)</f>
        <v>454632</v>
      </c>
      <c r="Q32" s="39" t="str">
        <f aca="false">IF(A32="","",TEXT(D32,"hh:mm")&amp;"–"&amp;TEXT(E32,"hh:mm")&amp;"  "&amp;B32&amp;CHAR(10)&amp;F32&amp;" · "&amp;J32&amp;IF(N32&lt;&gt;"",CHAR(10)&amp;"CHOQUE: "&amp;N32,IF(H32&lt;&gt;"",CHAR(10)&amp;H32,"")))</f>
        <v>14:00–17:30  TL-T
Aula de máquinas · Carolina Ospina</v>
      </c>
      <c r="R32" s="36" t="str">
        <f aca="false">IF(AND(A32&lt;&gt;"",N32&lt;&gt;""),ROW(),"")</f>
        <v/>
      </c>
    </row>
    <row r="33" customFormat="false" ht="23.85" hidden="false" customHeight="false" outlineLevel="0" collapsed="false">
      <c r="A33" s="16" t="s">
        <v>306</v>
      </c>
      <c r="B33" s="16" t="s">
        <v>213</v>
      </c>
      <c r="C33" s="32" t="n">
        <v>45464</v>
      </c>
      <c r="D33" s="34" t="n">
        <v>0.333333333333333</v>
      </c>
      <c r="E33" s="34" t="n">
        <v>0.479166666666667</v>
      </c>
      <c r="F33" s="16" t="s">
        <v>230</v>
      </c>
      <c r="G33" s="16" t="s">
        <v>229</v>
      </c>
      <c r="H33" s="16"/>
      <c r="I33" s="16" t="str">
        <f aca="false">IF(A33="","",CHOOSE(WEEKDAY(C33,2),"lun","mar","mié","jue","vie","sáb","dom"))</f>
        <v>vie</v>
      </c>
      <c r="J33" s="16" t="str">
        <f aca="false">IF(A33="","",IFERROR(INDEX(Profesoras!$B$2:$B$20,MATCH(G33,Profesoras!$A$2:$A$20,0)),"Profesora no existe"))</f>
        <v>Liliana Mendoza</v>
      </c>
      <c r="K33" s="38" t="n">
        <f aca="false">IF(A33="","",(E33-D33)*24)</f>
        <v>3.5</v>
      </c>
      <c r="L33" s="16" t="n">
        <f aca="false">IF(A33="","",COUNTIFS(Sesiones!$C$2:$C$401,C33,Sesiones!$F$2:$F$401,F33,Sesiones!$D$2:$D$401,"&lt;"&amp;E33,Sesiones!$E$2:$E$401,"&gt;"&amp;D33)-1)</f>
        <v>0</v>
      </c>
      <c r="M33" s="16" t="n">
        <f aca="false">IF(A33="","",COUNTIFS(Sesiones!$C$2:$C$401,C33,Sesiones!$G$2:$G$401,G33,Sesiones!$D$2:$D$401,"&lt;"&amp;E33,Sesiones!$E$2:$E$401,"&gt;"&amp;D33)-1)</f>
        <v>0</v>
      </c>
      <c r="N33" s="16" t="str">
        <f aca="false">IF(A33="","",IF(AND(L33&gt;0,M33&gt;0),"Aula y profesora ocupadas",IF(L33&gt;0,"Aula ocupada a esa hora",IF(M33&gt;0,"Profesora en otra clase a esa hora",IF(E33&lt;=D33,"Hora de fin anterior al inicio",IF(COUNTIF(Festivos!$A$2:$A$30,C33)&gt;0,"Clase en día festivo",""))))))</f>
        <v/>
      </c>
      <c r="O33" s="36" t="n">
        <f aca="false">IF(A33="","",COUNTIFS(Sesiones!$C$2:$C$401,C33,Sesiones!$D$2:$D$401,"&lt;"&amp;D33)+COUNTIFS(Sesiones!$C$2:$C$401,C33,Sesiones!$D$2:$D$401,D33,Sesiones!$A$2:$A$401,"&lt;"&amp;A33)+1)</f>
        <v>1</v>
      </c>
      <c r="P33" s="36" t="n">
        <f aca="false">IF(A33="","",C33*10+O33)</f>
        <v>454641</v>
      </c>
      <c r="Q33" s="39" t="str">
        <f aca="false">IF(A33="","",TEXT(D33,"hh:mm")&amp;"–"&amp;TEXT(E33,"hh:mm")&amp;"  "&amp;B33&amp;CHAR(10)&amp;F33&amp;" · "&amp;J33&amp;IF(N33&lt;&gt;"",CHAR(10)&amp;"CHOQUE: "&amp;N33,IF(H33&lt;&gt;"",CHAR(10)&amp;H33,"")))</f>
        <v>08:00–11:30  TL-M
Aula de máquinas · Liliana Mendoza</v>
      </c>
      <c r="R33" s="36" t="str">
        <f aca="false">IF(AND(A33&lt;&gt;"",N33&lt;&gt;""),ROW(),"")</f>
        <v/>
      </c>
    </row>
    <row r="34" customFormat="false" ht="23.85" hidden="false" customHeight="false" outlineLevel="0" collapsed="false">
      <c r="A34" s="16" t="s">
        <v>307</v>
      </c>
      <c r="B34" s="16" t="s">
        <v>217</v>
      </c>
      <c r="C34" s="32" t="n">
        <v>45464</v>
      </c>
      <c r="D34" s="34" t="n">
        <v>0.583333333333333</v>
      </c>
      <c r="E34" s="34" t="n">
        <v>0.722222222222222</v>
      </c>
      <c r="F34" s="16" t="s">
        <v>230</v>
      </c>
      <c r="G34" s="16" t="s">
        <v>241</v>
      </c>
      <c r="H34" s="16"/>
      <c r="I34" s="16" t="str">
        <f aca="false">IF(A34="","",CHOOSE(WEEKDAY(C34,2),"lun","mar","mié","jue","vie","sáb","dom"))</f>
        <v>vie</v>
      </c>
      <c r="J34" s="16" t="str">
        <f aca="false">IF(A34="","",IFERROR(INDEX(Profesoras!$B$2:$B$20,MATCH(G34,Profesoras!$A$2:$A$20,0)),"Profesora no existe"))</f>
        <v>Daniela Rueda</v>
      </c>
      <c r="K34" s="38" t="n">
        <f aca="false">IF(A34="","",(E34-D34)*24)</f>
        <v>3.33333333333333</v>
      </c>
      <c r="L34" s="16" t="n">
        <f aca="false">IF(A34="","",COUNTIFS(Sesiones!$C$2:$C$401,C34,Sesiones!$F$2:$F$401,F34,Sesiones!$D$2:$D$401,"&lt;"&amp;E34,Sesiones!$E$2:$E$401,"&gt;"&amp;D34)-1)</f>
        <v>0</v>
      </c>
      <c r="M34" s="16" t="n">
        <f aca="false">IF(A34="","",COUNTIFS(Sesiones!$C$2:$C$401,C34,Sesiones!$G$2:$G$401,G34,Sesiones!$D$2:$D$401,"&lt;"&amp;E34,Sesiones!$E$2:$E$401,"&gt;"&amp;D34)-1)</f>
        <v>0</v>
      </c>
      <c r="N34" s="16" t="str">
        <f aca="false">IF(A34="","",IF(AND(L34&gt;0,M34&gt;0),"Aula y profesora ocupadas",IF(L34&gt;0,"Aula ocupada a esa hora",IF(M34&gt;0,"Profesora en otra clase a esa hora",IF(E34&lt;=D34,"Hora de fin anterior al inicio",IF(COUNTIF(Festivos!$A$2:$A$30,C34)&gt;0,"Clase en día festivo",""))))))</f>
        <v/>
      </c>
      <c r="O34" s="36" t="n">
        <f aca="false">IF(A34="","",COUNTIFS(Sesiones!$C$2:$C$401,C34,Sesiones!$D$2:$D$401,"&lt;"&amp;D34)+COUNTIFS(Sesiones!$C$2:$C$401,C34,Sesiones!$D$2:$D$401,D34,Sesiones!$A$2:$A$401,"&lt;"&amp;A34)+1)</f>
        <v>2</v>
      </c>
      <c r="P34" s="36" t="n">
        <f aca="false">IF(A34="","",C34*10+O34)</f>
        <v>454642</v>
      </c>
      <c r="Q34" s="39" t="str">
        <f aca="false">IF(A34="","",TEXT(D34,"hh:mm")&amp;"–"&amp;TEXT(E34,"hh:mm")&amp;"  "&amp;B34&amp;CHAR(10)&amp;F34&amp;" · "&amp;J34&amp;IF(N34&lt;&gt;"",CHAR(10)&amp;"CHOQUE: "&amp;N34,IF(H34&lt;&gt;"",CHAR(10)&amp;H34,"")))</f>
        <v>14:00–17:20  VA-01
Aula de máquinas · Daniela Rueda</v>
      </c>
      <c r="R34" s="36" t="str">
        <f aca="false">IF(AND(A34&lt;&gt;"",N34&lt;&gt;""),ROW(),"")</f>
        <v/>
      </c>
    </row>
    <row r="35" customFormat="false" ht="35.05" hidden="false" customHeight="false" outlineLevel="0" collapsed="false">
      <c r="A35" s="16" t="s">
        <v>308</v>
      </c>
      <c r="B35" s="16" t="s">
        <v>214</v>
      </c>
      <c r="C35" s="32" t="n">
        <v>45465</v>
      </c>
      <c r="D35" s="34" t="n">
        <v>0.333333333333333</v>
      </c>
      <c r="E35" s="34" t="n">
        <v>0.5</v>
      </c>
      <c r="F35" s="16" t="s">
        <v>230</v>
      </c>
      <c r="G35" s="16" t="s">
        <v>233</v>
      </c>
      <c r="H35" s="16" t="s">
        <v>309</v>
      </c>
      <c r="I35" s="16" t="str">
        <f aca="false">IF(A35="","",CHOOSE(WEEKDAY(C35,2),"lun","mar","mié","jue","vie","sáb","dom"))</f>
        <v>sáb</v>
      </c>
      <c r="J35" s="16" t="str">
        <f aca="false">IF(A35="","",IFERROR(INDEX(Profesoras!$B$2:$B$20,MATCH(G35,Profesoras!$A$2:$A$20,0)),"Profesora no existe"))</f>
        <v>Carolina Ospina</v>
      </c>
      <c r="K35" s="38" t="n">
        <f aca="false">IF(A35="","",(E35-D35)*24)</f>
        <v>4</v>
      </c>
      <c r="L35" s="16" t="n">
        <f aca="false">IF(A35="","",COUNTIFS(Sesiones!$C$2:$C$401,C35,Sesiones!$F$2:$F$401,F35,Sesiones!$D$2:$D$401,"&lt;"&amp;E35,Sesiones!$E$2:$E$401,"&gt;"&amp;D35)-1)</f>
        <v>1</v>
      </c>
      <c r="M35" s="16" t="n">
        <f aca="false">IF(A35="","",COUNTIFS(Sesiones!$C$2:$C$401,C35,Sesiones!$G$2:$G$401,G35,Sesiones!$D$2:$D$401,"&lt;"&amp;E35,Sesiones!$E$2:$E$401,"&gt;"&amp;D35)-1)</f>
        <v>1</v>
      </c>
      <c r="N35" s="16" t="str">
        <f aca="false">IF(A35="","",IF(AND(L35&gt;0,M35&gt;0),"Aula y profesora ocupadas",IF(L35&gt;0,"Aula ocupada a esa hora",IF(M35&gt;0,"Profesora en otra clase a esa hora",IF(E35&lt;=D35,"Hora de fin anterior al inicio",IF(COUNTIF(Festivos!$A$2:$A$30,C35)&gt;0,"Clase en día festivo",""))))))</f>
        <v>Aula y profesora ocupadas</v>
      </c>
      <c r="O35" s="36" t="n">
        <f aca="false">IF(A35="","",COUNTIFS(Sesiones!$C$2:$C$401,C35,Sesiones!$D$2:$D$401,"&lt;"&amp;D35)+COUNTIFS(Sesiones!$C$2:$C$401,C35,Sesiones!$D$2:$D$401,D35,Sesiones!$A$2:$A$401,"&lt;"&amp;A35)+1)</f>
        <v>1</v>
      </c>
      <c r="P35" s="36" t="n">
        <f aca="false">IF(A35="","",C35*10+O35)</f>
        <v>454651</v>
      </c>
      <c r="Q35" s="39" t="str">
        <f aca="false">IF(A35="","",TEXT(D35,"hh:mm")&amp;"–"&amp;TEXT(E35,"hh:mm")&amp;"  "&amp;B35&amp;CHAR(10)&amp;F35&amp;" · "&amp;J35&amp;IF(N35&lt;&gt;"",CHAR(10)&amp;"CHOQUE: "&amp;N35,IF(H35&lt;&gt;"",CHAR(10)&amp;H35,"")))</f>
        <v>08:00–12:00  TL-T
Aula de máquinas · Carolina Ospina
CHOQUE: Aula y profesora ocupadas</v>
      </c>
      <c r="R35" s="36" t="n">
        <f aca="false">IF(AND(A35&lt;&gt;"",N35&lt;&gt;""),ROW(),"")</f>
        <v>35</v>
      </c>
    </row>
    <row r="36" customFormat="false" ht="35.05" hidden="false" customHeight="false" outlineLevel="0" collapsed="false">
      <c r="A36" s="16" t="s">
        <v>310</v>
      </c>
      <c r="B36" s="16" t="s">
        <v>216</v>
      </c>
      <c r="C36" s="32" t="n">
        <v>45465</v>
      </c>
      <c r="D36" s="34" t="n">
        <v>0.458333333333333</v>
      </c>
      <c r="E36" s="34" t="n">
        <v>0.583333333333333</v>
      </c>
      <c r="F36" s="16" t="s">
        <v>230</v>
      </c>
      <c r="G36" s="16" t="s">
        <v>233</v>
      </c>
      <c r="H36" s="16" t="s">
        <v>311</v>
      </c>
      <c r="I36" s="16" t="str">
        <f aca="false">IF(A36="","",CHOOSE(WEEKDAY(C36,2),"lun","mar","mié","jue","vie","sáb","dom"))</f>
        <v>sáb</v>
      </c>
      <c r="J36" s="16" t="str">
        <f aca="false">IF(A36="","",IFERROR(INDEX(Profesoras!$B$2:$B$20,MATCH(G36,Profesoras!$A$2:$A$20,0)),"Profesora no existe"))</f>
        <v>Carolina Ospina</v>
      </c>
      <c r="K36" s="38" t="n">
        <f aca="false">IF(A36="","",(E36-D36)*24)</f>
        <v>3</v>
      </c>
      <c r="L36" s="16" t="n">
        <f aca="false">IF(A36="","",COUNTIFS(Sesiones!$C$2:$C$401,C36,Sesiones!$F$2:$F$401,F36,Sesiones!$D$2:$D$401,"&lt;"&amp;E36,Sesiones!$E$2:$E$401,"&gt;"&amp;D36)-1)</f>
        <v>1</v>
      </c>
      <c r="M36" s="16" t="n">
        <f aca="false">IF(A36="","",COUNTIFS(Sesiones!$C$2:$C$401,C36,Sesiones!$G$2:$G$401,G36,Sesiones!$D$2:$D$401,"&lt;"&amp;E36,Sesiones!$E$2:$E$401,"&gt;"&amp;D36)-1)</f>
        <v>1</v>
      </c>
      <c r="N36" s="16" t="str">
        <f aca="false">IF(A36="","",IF(AND(L36&gt;0,M36&gt;0),"Aula y profesora ocupadas",IF(L36&gt;0,"Aula ocupada a esa hora",IF(M36&gt;0,"Profesora en otra clase a esa hora",IF(E36&lt;=D36,"Hora de fin anterior al inicio",IF(COUNTIF(Festivos!$A$2:$A$30,C36)&gt;0,"Clase en día festivo",""))))))</f>
        <v>Aula y profesora ocupadas</v>
      </c>
      <c r="O36" s="36" t="n">
        <f aca="false">IF(A36="","",COUNTIFS(Sesiones!$C$2:$C$401,C36,Sesiones!$D$2:$D$401,"&lt;"&amp;D36)+COUNTIFS(Sesiones!$C$2:$C$401,C36,Sesiones!$D$2:$D$401,D36,Sesiones!$A$2:$A$401,"&lt;"&amp;A36)+1)</f>
        <v>2</v>
      </c>
      <c r="P36" s="36" t="n">
        <f aca="false">IF(A36="","",C36*10+O36)</f>
        <v>454652</v>
      </c>
      <c r="Q36" s="39" t="str">
        <f aca="false">IF(A36="","",TEXT(D36,"hh:mm")&amp;"–"&amp;TEXT(E36,"hh:mm")&amp;"  "&amp;B36&amp;CHAR(10)&amp;F36&amp;" · "&amp;J36&amp;IF(N36&lt;&gt;"",CHAR(10)&amp;"CHOQUE: "&amp;N36,IF(H36&lt;&gt;"",CHAR(10)&amp;H36,"")))</f>
        <v>11:00–14:00  LE-01
Aula de máquinas · Carolina Ospina
CHOQUE: Aula y profesora ocupadas</v>
      </c>
      <c r="R36" s="36" t="n">
        <f aca="false">IF(AND(A36&lt;&gt;"",N36&lt;&gt;""),ROW(),"")</f>
        <v>36</v>
      </c>
    </row>
    <row r="37" customFormat="false" ht="23.85" hidden="false" customHeight="false" outlineLevel="0" collapsed="false">
      <c r="A37" s="16" t="s">
        <v>312</v>
      </c>
      <c r="B37" s="16" t="s">
        <v>213</v>
      </c>
      <c r="C37" s="32" t="n">
        <v>45467</v>
      </c>
      <c r="D37" s="34" t="n">
        <v>0.333333333333333</v>
      </c>
      <c r="E37" s="34" t="n">
        <v>0.479166666666667</v>
      </c>
      <c r="F37" s="16" t="s">
        <v>230</v>
      </c>
      <c r="G37" s="16" t="s">
        <v>229</v>
      </c>
      <c r="H37" s="16"/>
      <c r="I37" s="16" t="str">
        <f aca="false">IF(A37="","",CHOOSE(WEEKDAY(C37,2),"lun","mar","mié","jue","vie","sáb","dom"))</f>
        <v>lun</v>
      </c>
      <c r="J37" s="16" t="str">
        <f aca="false">IF(A37="","",IFERROR(INDEX(Profesoras!$B$2:$B$20,MATCH(G37,Profesoras!$A$2:$A$20,0)),"Profesora no existe"))</f>
        <v>Liliana Mendoza</v>
      </c>
      <c r="K37" s="38" t="n">
        <f aca="false">IF(A37="","",(E37-D37)*24)</f>
        <v>3.5</v>
      </c>
      <c r="L37" s="16" t="n">
        <f aca="false">IF(A37="","",COUNTIFS(Sesiones!$C$2:$C$401,C37,Sesiones!$F$2:$F$401,F37,Sesiones!$D$2:$D$401,"&lt;"&amp;E37,Sesiones!$E$2:$E$401,"&gt;"&amp;D37)-1)</f>
        <v>0</v>
      </c>
      <c r="M37" s="16" t="n">
        <f aca="false">IF(A37="","",COUNTIFS(Sesiones!$C$2:$C$401,C37,Sesiones!$G$2:$G$401,G37,Sesiones!$D$2:$D$401,"&lt;"&amp;E37,Sesiones!$E$2:$E$401,"&gt;"&amp;D37)-1)</f>
        <v>0</v>
      </c>
      <c r="N37" s="16" t="str">
        <f aca="false">IF(A37="","",IF(AND(L37&gt;0,M37&gt;0),"Aula y profesora ocupadas",IF(L37&gt;0,"Aula ocupada a esa hora",IF(M37&gt;0,"Profesora en otra clase a esa hora",IF(E37&lt;=D37,"Hora de fin anterior al inicio",IF(COUNTIF(Festivos!$A$2:$A$30,C37)&gt;0,"Clase en día festivo",""))))))</f>
        <v/>
      </c>
      <c r="O37" s="36" t="n">
        <f aca="false">IF(A37="","",COUNTIFS(Sesiones!$C$2:$C$401,C37,Sesiones!$D$2:$D$401,"&lt;"&amp;D37)+COUNTIFS(Sesiones!$C$2:$C$401,C37,Sesiones!$D$2:$D$401,D37,Sesiones!$A$2:$A$401,"&lt;"&amp;A37)+1)</f>
        <v>1</v>
      </c>
      <c r="P37" s="36" t="n">
        <f aca="false">IF(A37="","",C37*10+O37)</f>
        <v>454671</v>
      </c>
      <c r="Q37" s="39" t="str">
        <f aca="false">IF(A37="","",TEXT(D37,"hh:mm")&amp;"–"&amp;TEXT(E37,"hh:mm")&amp;"  "&amp;B37&amp;CHAR(10)&amp;F37&amp;" · "&amp;J37&amp;IF(N37&lt;&gt;"",CHAR(10)&amp;"CHOQUE: "&amp;N37,IF(H37&lt;&gt;"",CHAR(10)&amp;H37,"")))</f>
        <v>08:00–11:30  TL-M
Aula de máquinas · Liliana Mendoza</v>
      </c>
      <c r="R37" s="36" t="str">
        <f aca="false">IF(AND(A37&lt;&gt;"",N37&lt;&gt;""),ROW(),"")</f>
        <v/>
      </c>
    </row>
    <row r="38" customFormat="false" ht="23.85" hidden="false" customHeight="false" outlineLevel="0" collapsed="false">
      <c r="A38" s="16" t="s">
        <v>313</v>
      </c>
      <c r="B38" s="16" t="s">
        <v>217</v>
      </c>
      <c r="C38" s="32" t="n">
        <v>45467</v>
      </c>
      <c r="D38" s="34" t="n">
        <v>0.583333333333333</v>
      </c>
      <c r="E38" s="34" t="n">
        <v>0.722222222222222</v>
      </c>
      <c r="F38" s="16" t="s">
        <v>230</v>
      </c>
      <c r="G38" s="16" t="s">
        <v>241</v>
      </c>
      <c r="H38" s="16"/>
      <c r="I38" s="16" t="str">
        <f aca="false">IF(A38="","",CHOOSE(WEEKDAY(C38,2),"lun","mar","mié","jue","vie","sáb","dom"))</f>
        <v>lun</v>
      </c>
      <c r="J38" s="16" t="str">
        <f aca="false">IF(A38="","",IFERROR(INDEX(Profesoras!$B$2:$B$20,MATCH(G38,Profesoras!$A$2:$A$20,0)),"Profesora no existe"))</f>
        <v>Daniela Rueda</v>
      </c>
      <c r="K38" s="38" t="n">
        <f aca="false">IF(A38="","",(E38-D38)*24)</f>
        <v>3.33333333333333</v>
      </c>
      <c r="L38" s="16" t="n">
        <f aca="false">IF(A38="","",COUNTIFS(Sesiones!$C$2:$C$401,C38,Sesiones!$F$2:$F$401,F38,Sesiones!$D$2:$D$401,"&lt;"&amp;E38,Sesiones!$E$2:$E$401,"&gt;"&amp;D38)-1)</f>
        <v>0</v>
      </c>
      <c r="M38" s="16" t="n">
        <f aca="false">IF(A38="","",COUNTIFS(Sesiones!$C$2:$C$401,C38,Sesiones!$G$2:$G$401,G38,Sesiones!$D$2:$D$401,"&lt;"&amp;E38,Sesiones!$E$2:$E$401,"&gt;"&amp;D38)-1)</f>
        <v>0</v>
      </c>
      <c r="N38" s="16" t="str">
        <f aca="false">IF(A38="","",IF(AND(L38&gt;0,M38&gt;0),"Aula y profesora ocupadas",IF(L38&gt;0,"Aula ocupada a esa hora",IF(M38&gt;0,"Profesora en otra clase a esa hora",IF(E38&lt;=D38,"Hora de fin anterior al inicio",IF(COUNTIF(Festivos!$A$2:$A$30,C38)&gt;0,"Clase en día festivo",""))))))</f>
        <v/>
      </c>
      <c r="O38" s="36" t="n">
        <f aca="false">IF(A38="","",COUNTIFS(Sesiones!$C$2:$C$401,C38,Sesiones!$D$2:$D$401,"&lt;"&amp;D38)+COUNTIFS(Sesiones!$C$2:$C$401,C38,Sesiones!$D$2:$D$401,D38,Sesiones!$A$2:$A$401,"&lt;"&amp;A38)+1)</f>
        <v>2</v>
      </c>
      <c r="P38" s="36" t="n">
        <f aca="false">IF(A38="","",C38*10+O38)</f>
        <v>454672</v>
      </c>
      <c r="Q38" s="39" t="str">
        <f aca="false">IF(A38="","",TEXT(D38,"hh:mm")&amp;"–"&amp;TEXT(E38,"hh:mm")&amp;"  "&amp;B38&amp;CHAR(10)&amp;F38&amp;" · "&amp;J38&amp;IF(N38&lt;&gt;"",CHAR(10)&amp;"CHOQUE: "&amp;N38,IF(H38&lt;&gt;"",CHAR(10)&amp;H38,"")))</f>
        <v>14:00–17:20  VA-01
Aula de máquinas · Daniela Rueda</v>
      </c>
      <c r="R38" s="36" t="str">
        <f aca="false">IF(AND(A38&lt;&gt;"",N38&lt;&gt;""),ROW(),"")</f>
        <v/>
      </c>
    </row>
    <row r="39" customFormat="false" ht="23.85" hidden="false" customHeight="false" outlineLevel="0" collapsed="false">
      <c r="A39" s="16" t="s">
        <v>314</v>
      </c>
      <c r="B39" s="16" t="s">
        <v>215</v>
      </c>
      <c r="C39" s="32" t="n">
        <v>45468</v>
      </c>
      <c r="D39" s="34" t="n">
        <v>0.333333333333333</v>
      </c>
      <c r="E39" s="34" t="n">
        <v>0.5</v>
      </c>
      <c r="F39" s="16" t="s">
        <v>237</v>
      </c>
      <c r="G39" s="16" t="s">
        <v>233</v>
      </c>
      <c r="H39" s="16"/>
      <c r="I39" s="16" t="str">
        <f aca="false">IF(A39="","",CHOOSE(WEEKDAY(C39,2),"lun","mar","mié","jue","vie","sáb","dom"))</f>
        <v>mar</v>
      </c>
      <c r="J39" s="16" t="str">
        <f aca="false">IF(A39="","",IFERROR(INDEX(Profesoras!$B$2:$B$20,MATCH(G39,Profesoras!$A$2:$A$20,0)),"Profesora no existe"))</f>
        <v>Carolina Ospina</v>
      </c>
      <c r="K39" s="38" t="n">
        <f aca="false">IF(A39="","",(E39-D39)*24)</f>
        <v>4</v>
      </c>
      <c r="L39" s="16" t="n">
        <f aca="false">IF(A39="","",COUNTIFS(Sesiones!$C$2:$C$401,C39,Sesiones!$F$2:$F$401,F39,Sesiones!$D$2:$D$401,"&lt;"&amp;E39,Sesiones!$E$2:$E$401,"&gt;"&amp;D39)-1)</f>
        <v>0</v>
      </c>
      <c r="M39" s="16" t="n">
        <f aca="false">IF(A39="","",COUNTIFS(Sesiones!$C$2:$C$401,C39,Sesiones!$G$2:$G$401,G39,Sesiones!$D$2:$D$401,"&lt;"&amp;E39,Sesiones!$E$2:$E$401,"&gt;"&amp;D39)-1)</f>
        <v>0</v>
      </c>
      <c r="N39" s="16" t="str">
        <f aca="false">IF(A39="","",IF(AND(L39&gt;0,M39&gt;0),"Aula y profesora ocupadas",IF(L39&gt;0,"Aula ocupada a esa hora",IF(M39&gt;0,"Profesora en otra clase a esa hora",IF(E39&lt;=D39,"Hora de fin anterior al inicio",IF(COUNTIF(Festivos!$A$2:$A$30,C39)&gt;0,"Clase en día festivo",""))))))</f>
        <v/>
      </c>
      <c r="O39" s="36" t="n">
        <f aca="false">IF(A39="","",COUNTIFS(Sesiones!$C$2:$C$401,C39,Sesiones!$D$2:$D$401,"&lt;"&amp;D39)+COUNTIFS(Sesiones!$C$2:$C$401,C39,Sesiones!$D$2:$D$401,D39,Sesiones!$A$2:$A$401,"&lt;"&amp;A39)+1)</f>
        <v>1</v>
      </c>
      <c r="P39" s="36" t="n">
        <f aca="false">IF(A39="","",C39*10+O39)</f>
        <v>454681</v>
      </c>
      <c r="Q39" s="39" t="str">
        <f aca="false">IF(A39="","",TEXT(D39,"hh:mm")&amp;"–"&amp;TEXT(E39,"hh:mm")&amp;"  "&amp;B39&amp;CHAR(10)&amp;F39&amp;" · "&amp;J39&amp;IF(N39&lt;&gt;"",CHAR(10)&amp;"CHOQUE: "&amp;N39,IF(H39&lt;&gt;"",CHAR(10)&amp;H39,"")))</f>
        <v>08:00–12:00  TB-01
Taller de corte · Carolina Ospina</v>
      </c>
      <c r="R39" s="36" t="str">
        <f aca="false">IF(AND(A39&lt;&gt;"",N39&lt;&gt;""),ROW(),"")</f>
        <v/>
      </c>
    </row>
    <row r="40" customFormat="false" ht="23.85" hidden="false" customHeight="false" outlineLevel="0" collapsed="false">
      <c r="A40" s="16" t="s">
        <v>315</v>
      </c>
      <c r="B40" s="16" t="s">
        <v>214</v>
      </c>
      <c r="C40" s="32" t="n">
        <v>45468</v>
      </c>
      <c r="D40" s="34" t="n">
        <v>0.583333333333333</v>
      </c>
      <c r="E40" s="34" t="n">
        <v>0.729166666666667</v>
      </c>
      <c r="F40" s="16" t="s">
        <v>230</v>
      </c>
      <c r="G40" s="16" t="s">
        <v>233</v>
      </c>
      <c r="H40" s="16"/>
      <c r="I40" s="16" t="str">
        <f aca="false">IF(A40="","",CHOOSE(WEEKDAY(C40,2),"lun","mar","mié","jue","vie","sáb","dom"))</f>
        <v>mar</v>
      </c>
      <c r="J40" s="16" t="str">
        <f aca="false">IF(A40="","",IFERROR(INDEX(Profesoras!$B$2:$B$20,MATCH(G40,Profesoras!$A$2:$A$20,0)),"Profesora no existe"))</f>
        <v>Carolina Ospina</v>
      </c>
      <c r="K40" s="38" t="n">
        <f aca="false">IF(A40="","",(E40-D40)*24)</f>
        <v>3.5</v>
      </c>
      <c r="L40" s="16" t="n">
        <f aca="false">IF(A40="","",COUNTIFS(Sesiones!$C$2:$C$401,C40,Sesiones!$F$2:$F$401,F40,Sesiones!$D$2:$D$401,"&lt;"&amp;E40,Sesiones!$E$2:$E$401,"&gt;"&amp;D40)-1)</f>
        <v>0</v>
      </c>
      <c r="M40" s="16" t="n">
        <f aca="false">IF(A40="","",COUNTIFS(Sesiones!$C$2:$C$401,C40,Sesiones!$G$2:$G$401,G40,Sesiones!$D$2:$D$401,"&lt;"&amp;E40,Sesiones!$E$2:$E$401,"&gt;"&amp;D40)-1)</f>
        <v>0</v>
      </c>
      <c r="N40" s="16" t="str">
        <f aca="false">IF(A40="","",IF(AND(L40&gt;0,M40&gt;0),"Aula y profesora ocupadas",IF(L40&gt;0,"Aula ocupada a esa hora",IF(M40&gt;0,"Profesora en otra clase a esa hora",IF(E40&lt;=D40,"Hora de fin anterior al inicio",IF(COUNTIF(Festivos!$A$2:$A$30,C40)&gt;0,"Clase en día festivo",""))))))</f>
        <v/>
      </c>
      <c r="O40" s="36" t="n">
        <f aca="false">IF(A40="","",COUNTIFS(Sesiones!$C$2:$C$401,C40,Sesiones!$D$2:$D$401,"&lt;"&amp;D40)+COUNTIFS(Sesiones!$C$2:$C$401,C40,Sesiones!$D$2:$D$401,D40,Sesiones!$A$2:$A$401,"&lt;"&amp;A40)+1)</f>
        <v>2</v>
      </c>
      <c r="P40" s="36" t="n">
        <f aca="false">IF(A40="","",C40*10+O40)</f>
        <v>454682</v>
      </c>
      <c r="Q40" s="39" t="str">
        <f aca="false">IF(A40="","",TEXT(D40,"hh:mm")&amp;"–"&amp;TEXT(E40,"hh:mm")&amp;"  "&amp;B40&amp;CHAR(10)&amp;F40&amp;" · "&amp;J40&amp;IF(N40&lt;&gt;"",CHAR(10)&amp;"CHOQUE: "&amp;N40,IF(H40&lt;&gt;"",CHAR(10)&amp;H40,"")))</f>
        <v>14:00–17:30  TL-T
Aula de máquinas · Carolina Ospina</v>
      </c>
      <c r="R40" s="36" t="str">
        <f aca="false">IF(AND(A40&lt;&gt;"",N40&lt;&gt;""),ROW(),"")</f>
        <v/>
      </c>
    </row>
    <row r="41" customFormat="false" ht="23.85" hidden="false" customHeight="false" outlineLevel="0" collapsed="false">
      <c r="A41" s="16" t="s">
        <v>316</v>
      </c>
      <c r="B41" s="16" t="s">
        <v>213</v>
      </c>
      <c r="C41" s="32" t="n">
        <v>45469</v>
      </c>
      <c r="D41" s="34" t="n">
        <v>0.333333333333333</v>
      </c>
      <c r="E41" s="34" t="n">
        <v>0.479166666666667</v>
      </c>
      <c r="F41" s="16" t="s">
        <v>230</v>
      </c>
      <c r="G41" s="16" t="s">
        <v>229</v>
      </c>
      <c r="H41" s="16"/>
      <c r="I41" s="16" t="str">
        <f aca="false">IF(A41="","",CHOOSE(WEEKDAY(C41,2),"lun","mar","mié","jue","vie","sáb","dom"))</f>
        <v>mié</v>
      </c>
      <c r="J41" s="16" t="str">
        <f aca="false">IF(A41="","",IFERROR(INDEX(Profesoras!$B$2:$B$20,MATCH(G41,Profesoras!$A$2:$A$20,0)),"Profesora no existe"))</f>
        <v>Liliana Mendoza</v>
      </c>
      <c r="K41" s="38" t="n">
        <f aca="false">IF(A41="","",(E41-D41)*24)</f>
        <v>3.5</v>
      </c>
      <c r="L41" s="16" t="n">
        <f aca="false">IF(A41="","",COUNTIFS(Sesiones!$C$2:$C$401,C41,Sesiones!$F$2:$F$401,F41,Sesiones!$D$2:$D$401,"&lt;"&amp;E41,Sesiones!$E$2:$E$401,"&gt;"&amp;D41)-1)</f>
        <v>0</v>
      </c>
      <c r="M41" s="16" t="n">
        <f aca="false">IF(A41="","",COUNTIFS(Sesiones!$C$2:$C$401,C41,Sesiones!$G$2:$G$401,G41,Sesiones!$D$2:$D$401,"&lt;"&amp;E41,Sesiones!$E$2:$E$401,"&gt;"&amp;D41)-1)</f>
        <v>0</v>
      </c>
      <c r="N41" s="16" t="str">
        <f aca="false">IF(A41="","",IF(AND(L41&gt;0,M41&gt;0),"Aula y profesora ocupadas",IF(L41&gt;0,"Aula ocupada a esa hora",IF(M41&gt;0,"Profesora en otra clase a esa hora",IF(E41&lt;=D41,"Hora de fin anterior al inicio",IF(COUNTIF(Festivos!$A$2:$A$30,C41)&gt;0,"Clase en día festivo",""))))))</f>
        <v/>
      </c>
      <c r="O41" s="36" t="n">
        <f aca="false">IF(A41="","",COUNTIFS(Sesiones!$C$2:$C$401,C41,Sesiones!$D$2:$D$401,"&lt;"&amp;D41)+COUNTIFS(Sesiones!$C$2:$C$401,C41,Sesiones!$D$2:$D$401,D41,Sesiones!$A$2:$A$401,"&lt;"&amp;A41)+1)</f>
        <v>1</v>
      </c>
      <c r="P41" s="36" t="n">
        <f aca="false">IF(A41="","",C41*10+O41)</f>
        <v>454691</v>
      </c>
      <c r="Q41" s="39" t="str">
        <f aca="false">IF(A41="","",TEXT(D41,"hh:mm")&amp;"–"&amp;TEXT(E41,"hh:mm")&amp;"  "&amp;B41&amp;CHAR(10)&amp;F41&amp;" · "&amp;J41&amp;IF(N41&lt;&gt;"",CHAR(10)&amp;"CHOQUE: "&amp;N41,IF(H41&lt;&gt;"",CHAR(10)&amp;H41,"")))</f>
        <v>08:00–11:30  TL-M
Aula de máquinas · Liliana Mendoza</v>
      </c>
      <c r="R41" s="36" t="str">
        <f aca="false">IF(AND(A41&lt;&gt;"",N41&lt;&gt;""),ROW(),"")</f>
        <v/>
      </c>
    </row>
    <row r="42" customFormat="false" ht="23.85" hidden="false" customHeight="false" outlineLevel="0" collapsed="false">
      <c r="A42" s="16" t="s">
        <v>317</v>
      </c>
      <c r="B42" s="16" t="s">
        <v>217</v>
      </c>
      <c r="C42" s="32" t="n">
        <v>45469</v>
      </c>
      <c r="D42" s="34" t="n">
        <v>0.583333333333333</v>
      </c>
      <c r="E42" s="34" t="n">
        <v>0.722222222222222</v>
      </c>
      <c r="F42" s="16" t="s">
        <v>230</v>
      </c>
      <c r="G42" s="16" t="s">
        <v>241</v>
      </c>
      <c r="H42" s="16"/>
      <c r="I42" s="16" t="str">
        <f aca="false">IF(A42="","",CHOOSE(WEEKDAY(C42,2),"lun","mar","mié","jue","vie","sáb","dom"))</f>
        <v>mié</v>
      </c>
      <c r="J42" s="16" t="str">
        <f aca="false">IF(A42="","",IFERROR(INDEX(Profesoras!$B$2:$B$20,MATCH(G42,Profesoras!$A$2:$A$20,0)),"Profesora no existe"))</f>
        <v>Daniela Rueda</v>
      </c>
      <c r="K42" s="38" t="n">
        <f aca="false">IF(A42="","",(E42-D42)*24)</f>
        <v>3.33333333333333</v>
      </c>
      <c r="L42" s="16" t="n">
        <f aca="false">IF(A42="","",COUNTIFS(Sesiones!$C$2:$C$401,C42,Sesiones!$F$2:$F$401,F42,Sesiones!$D$2:$D$401,"&lt;"&amp;E42,Sesiones!$E$2:$E$401,"&gt;"&amp;D42)-1)</f>
        <v>0</v>
      </c>
      <c r="M42" s="16" t="n">
        <f aca="false">IF(A42="","",COUNTIFS(Sesiones!$C$2:$C$401,C42,Sesiones!$G$2:$G$401,G42,Sesiones!$D$2:$D$401,"&lt;"&amp;E42,Sesiones!$E$2:$E$401,"&gt;"&amp;D42)-1)</f>
        <v>0</v>
      </c>
      <c r="N42" s="16" t="str">
        <f aca="false">IF(A42="","",IF(AND(L42&gt;0,M42&gt;0),"Aula y profesora ocupadas",IF(L42&gt;0,"Aula ocupada a esa hora",IF(M42&gt;0,"Profesora en otra clase a esa hora",IF(E42&lt;=D42,"Hora de fin anterior al inicio",IF(COUNTIF(Festivos!$A$2:$A$30,C42)&gt;0,"Clase en día festivo",""))))))</f>
        <v/>
      </c>
      <c r="O42" s="36" t="n">
        <f aca="false">IF(A42="","",COUNTIFS(Sesiones!$C$2:$C$401,C42,Sesiones!$D$2:$D$401,"&lt;"&amp;D42)+COUNTIFS(Sesiones!$C$2:$C$401,C42,Sesiones!$D$2:$D$401,D42,Sesiones!$A$2:$A$401,"&lt;"&amp;A42)+1)</f>
        <v>2</v>
      </c>
      <c r="P42" s="36" t="n">
        <f aca="false">IF(A42="","",C42*10+O42)</f>
        <v>454692</v>
      </c>
      <c r="Q42" s="39" t="str">
        <f aca="false">IF(A42="","",TEXT(D42,"hh:mm")&amp;"–"&amp;TEXT(E42,"hh:mm")&amp;"  "&amp;B42&amp;CHAR(10)&amp;F42&amp;" · "&amp;J42&amp;IF(N42&lt;&gt;"",CHAR(10)&amp;"CHOQUE: "&amp;N42,IF(H42&lt;&gt;"",CHAR(10)&amp;H42,"")))</f>
        <v>14:00–17:20  VA-01
Aula de máquinas · Daniela Rueda</v>
      </c>
      <c r="R42" s="36" t="str">
        <f aca="false">IF(AND(A42&lt;&gt;"",N42&lt;&gt;""),ROW(),"")</f>
        <v/>
      </c>
    </row>
    <row r="43" customFormat="false" ht="23.85" hidden="false" customHeight="false" outlineLevel="0" collapsed="false">
      <c r="A43" s="16" t="s">
        <v>318</v>
      </c>
      <c r="B43" s="16" t="s">
        <v>216</v>
      </c>
      <c r="C43" s="32" t="n">
        <v>45469</v>
      </c>
      <c r="D43" s="34" t="n">
        <v>0.729166666666667</v>
      </c>
      <c r="E43" s="34" t="n">
        <v>0.8125</v>
      </c>
      <c r="F43" s="16" t="s">
        <v>237</v>
      </c>
      <c r="G43" s="16" t="s">
        <v>241</v>
      </c>
      <c r="H43" s="16"/>
      <c r="I43" s="16" t="str">
        <f aca="false">IF(A43="","",CHOOSE(WEEKDAY(C43,2),"lun","mar","mié","jue","vie","sáb","dom"))</f>
        <v>mié</v>
      </c>
      <c r="J43" s="16" t="str">
        <f aca="false">IF(A43="","",IFERROR(INDEX(Profesoras!$B$2:$B$20,MATCH(G43,Profesoras!$A$2:$A$20,0)),"Profesora no existe"))</f>
        <v>Daniela Rueda</v>
      </c>
      <c r="K43" s="38" t="n">
        <f aca="false">IF(A43="","",(E43-D43)*24)</f>
        <v>2</v>
      </c>
      <c r="L43" s="16" t="n">
        <f aca="false">IF(A43="","",COUNTIFS(Sesiones!$C$2:$C$401,C43,Sesiones!$F$2:$F$401,F43,Sesiones!$D$2:$D$401,"&lt;"&amp;E43,Sesiones!$E$2:$E$401,"&gt;"&amp;D43)-1)</f>
        <v>0</v>
      </c>
      <c r="M43" s="16" t="n">
        <f aca="false">IF(A43="","",COUNTIFS(Sesiones!$C$2:$C$401,C43,Sesiones!$G$2:$G$401,G43,Sesiones!$D$2:$D$401,"&lt;"&amp;E43,Sesiones!$E$2:$E$401,"&gt;"&amp;D43)-1)</f>
        <v>0</v>
      </c>
      <c r="N43" s="16" t="str">
        <f aca="false">IF(A43="","",IF(AND(L43&gt;0,M43&gt;0),"Aula y profesora ocupadas",IF(L43&gt;0,"Aula ocupada a esa hora",IF(M43&gt;0,"Profesora en otra clase a esa hora",IF(E43&lt;=D43,"Hora de fin anterior al inicio",IF(COUNTIF(Festivos!$A$2:$A$30,C43)&gt;0,"Clase en día festivo",""))))))</f>
        <v/>
      </c>
      <c r="O43" s="36" t="n">
        <f aca="false">IF(A43="","",COUNTIFS(Sesiones!$C$2:$C$401,C43,Sesiones!$D$2:$D$401,"&lt;"&amp;D43)+COUNTIFS(Sesiones!$C$2:$C$401,C43,Sesiones!$D$2:$D$401,D43,Sesiones!$A$2:$A$401,"&lt;"&amp;A43)+1)</f>
        <v>3</v>
      </c>
      <c r="P43" s="36" t="n">
        <f aca="false">IF(A43="","",C43*10+O43)</f>
        <v>454693</v>
      </c>
      <c r="Q43" s="39" t="str">
        <f aca="false">IF(A43="","",TEXT(D43,"hh:mm")&amp;"–"&amp;TEXT(E43,"hh:mm")&amp;"  "&amp;B43&amp;CHAR(10)&amp;F43&amp;" · "&amp;J43&amp;IF(N43&lt;&gt;"",CHAR(10)&amp;"CHOQUE: "&amp;N43,IF(H43&lt;&gt;"",CHAR(10)&amp;H43,"")))</f>
        <v>17:30–19:30  LE-01
Taller de corte · Daniela Rueda</v>
      </c>
      <c r="R43" s="36" t="str">
        <f aca="false">IF(AND(A43&lt;&gt;"",N43&lt;&gt;""),ROW(),"")</f>
        <v/>
      </c>
    </row>
    <row r="44" customFormat="false" ht="23.85" hidden="false" customHeight="false" outlineLevel="0" collapsed="false">
      <c r="A44" s="16" t="s">
        <v>319</v>
      </c>
      <c r="B44" s="16" t="s">
        <v>215</v>
      </c>
      <c r="C44" s="32" t="n">
        <v>45470</v>
      </c>
      <c r="D44" s="34" t="n">
        <v>0.333333333333333</v>
      </c>
      <c r="E44" s="34" t="n">
        <v>0.5</v>
      </c>
      <c r="F44" s="16" t="s">
        <v>237</v>
      </c>
      <c r="G44" s="16" t="s">
        <v>233</v>
      </c>
      <c r="H44" s="16"/>
      <c r="I44" s="16" t="str">
        <f aca="false">IF(A44="","",CHOOSE(WEEKDAY(C44,2),"lun","mar","mié","jue","vie","sáb","dom"))</f>
        <v>jue</v>
      </c>
      <c r="J44" s="16" t="str">
        <f aca="false">IF(A44="","",IFERROR(INDEX(Profesoras!$B$2:$B$20,MATCH(G44,Profesoras!$A$2:$A$20,0)),"Profesora no existe"))</f>
        <v>Carolina Ospina</v>
      </c>
      <c r="K44" s="38" t="n">
        <f aca="false">IF(A44="","",(E44-D44)*24)</f>
        <v>4</v>
      </c>
      <c r="L44" s="16" t="n">
        <f aca="false">IF(A44="","",COUNTIFS(Sesiones!$C$2:$C$401,C44,Sesiones!$F$2:$F$401,F44,Sesiones!$D$2:$D$401,"&lt;"&amp;E44,Sesiones!$E$2:$E$401,"&gt;"&amp;D44)-1)</f>
        <v>0</v>
      </c>
      <c r="M44" s="16" t="n">
        <f aca="false">IF(A44="","",COUNTIFS(Sesiones!$C$2:$C$401,C44,Sesiones!$G$2:$G$401,G44,Sesiones!$D$2:$D$401,"&lt;"&amp;E44,Sesiones!$E$2:$E$401,"&gt;"&amp;D44)-1)</f>
        <v>0</v>
      </c>
      <c r="N44" s="16" t="str">
        <f aca="false">IF(A44="","",IF(AND(L44&gt;0,M44&gt;0),"Aula y profesora ocupadas",IF(L44&gt;0,"Aula ocupada a esa hora",IF(M44&gt;0,"Profesora en otra clase a esa hora",IF(E44&lt;=D44,"Hora de fin anterior al inicio",IF(COUNTIF(Festivos!$A$2:$A$30,C44)&gt;0,"Clase en día festivo",""))))))</f>
        <v/>
      </c>
      <c r="O44" s="36" t="n">
        <f aca="false">IF(A44="","",COUNTIFS(Sesiones!$C$2:$C$401,C44,Sesiones!$D$2:$D$401,"&lt;"&amp;D44)+COUNTIFS(Sesiones!$C$2:$C$401,C44,Sesiones!$D$2:$D$401,D44,Sesiones!$A$2:$A$401,"&lt;"&amp;A44)+1)</f>
        <v>1</v>
      </c>
      <c r="P44" s="36" t="n">
        <f aca="false">IF(A44="","",C44*10+O44)</f>
        <v>454701</v>
      </c>
      <c r="Q44" s="39" t="str">
        <f aca="false">IF(A44="","",TEXT(D44,"hh:mm")&amp;"–"&amp;TEXT(E44,"hh:mm")&amp;"  "&amp;B44&amp;CHAR(10)&amp;F44&amp;" · "&amp;J44&amp;IF(N44&lt;&gt;"",CHAR(10)&amp;"CHOQUE: "&amp;N44,IF(H44&lt;&gt;"",CHAR(10)&amp;H44,"")))</f>
        <v>08:00–12:00  TB-01
Taller de corte · Carolina Ospina</v>
      </c>
      <c r="R44" s="36" t="str">
        <f aca="false">IF(AND(A44&lt;&gt;"",N44&lt;&gt;""),ROW(),"")</f>
        <v/>
      </c>
    </row>
    <row r="45" customFormat="false" ht="23.85" hidden="false" customHeight="false" outlineLevel="0" collapsed="false">
      <c r="A45" s="16" t="s">
        <v>320</v>
      </c>
      <c r="B45" s="16" t="s">
        <v>214</v>
      </c>
      <c r="C45" s="32" t="n">
        <v>45470</v>
      </c>
      <c r="D45" s="34" t="n">
        <v>0.583333333333333</v>
      </c>
      <c r="E45" s="34" t="n">
        <v>0.729166666666667</v>
      </c>
      <c r="F45" s="16" t="s">
        <v>230</v>
      </c>
      <c r="G45" s="16" t="s">
        <v>233</v>
      </c>
      <c r="H45" s="16"/>
      <c r="I45" s="16" t="str">
        <f aca="false">IF(A45="","",CHOOSE(WEEKDAY(C45,2),"lun","mar","mié","jue","vie","sáb","dom"))</f>
        <v>jue</v>
      </c>
      <c r="J45" s="16" t="str">
        <f aca="false">IF(A45="","",IFERROR(INDEX(Profesoras!$B$2:$B$20,MATCH(G45,Profesoras!$A$2:$A$20,0)),"Profesora no existe"))</f>
        <v>Carolina Ospina</v>
      </c>
      <c r="K45" s="38" t="n">
        <f aca="false">IF(A45="","",(E45-D45)*24)</f>
        <v>3.5</v>
      </c>
      <c r="L45" s="16" t="n">
        <f aca="false">IF(A45="","",COUNTIFS(Sesiones!$C$2:$C$401,C45,Sesiones!$F$2:$F$401,F45,Sesiones!$D$2:$D$401,"&lt;"&amp;E45,Sesiones!$E$2:$E$401,"&gt;"&amp;D45)-1)</f>
        <v>0</v>
      </c>
      <c r="M45" s="16" t="n">
        <f aca="false">IF(A45="","",COUNTIFS(Sesiones!$C$2:$C$401,C45,Sesiones!$G$2:$G$401,G45,Sesiones!$D$2:$D$401,"&lt;"&amp;E45,Sesiones!$E$2:$E$401,"&gt;"&amp;D45)-1)</f>
        <v>0</v>
      </c>
      <c r="N45" s="16" t="str">
        <f aca="false">IF(A45="","",IF(AND(L45&gt;0,M45&gt;0),"Aula y profesora ocupadas",IF(L45&gt;0,"Aula ocupada a esa hora",IF(M45&gt;0,"Profesora en otra clase a esa hora",IF(E45&lt;=D45,"Hora de fin anterior al inicio",IF(COUNTIF(Festivos!$A$2:$A$30,C45)&gt;0,"Clase en día festivo",""))))))</f>
        <v/>
      </c>
      <c r="O45" s="36" t="n">
        <f aca="false">IF(A45="","",COUNTIFS(Sesiones!$C$2:$C$401,C45,Sesiones!$D$2:$D$401,"&lt;"&amp;D45)+COUNTIFS(Sesiones!$C$2:$C$401,C45,Sesiones!$D$2:$D$401,D45,Sesiones!$A$2:$A$401,"&lt;"&amp;A45)+1)</f>
        <v>2</v>
      </c>
      <c r="P45" s="36" t="n">
        <f aca="false">IF(A45="","",C45*10+O45)</f>
        <v>454702</v>
      </c>
      <c r="Q45" s="39" t="str">
        <f aca="false">IF(A45="","",TEXT(D45,"hh:mm")&amp;"–"&amp;TEXT(E45,"hh:mm")&amp;"  "&amp;B45&amp;CHAR(10)&amp;F45&amp;" · "&amp;J45&amp;IF(N45&lt;&gt;"",CHAR(10)&amp;"CHOQUE: "&amp;N45,IF(H45&lt;&gt;"",CHAR(10)&amp;H45,"")))</f>
        <v>14:00–17:30  TL-T
Aula de máquinas · Carolina Ospina</v>
      </c>
      <c r="R45" s="36" t="str">
        <f aca="false">IF(AND(A45&lt;&gt;"",N45&lt;&gt;""),ROW(),"")</f>
        <v/>
      </c>
    </row>
    <row r="46" customFormat="false" ht="23.85" hidden="false" customHeight="false" outlineLevel="0" collapsed="false">
      <c r="A46" s="16" t="s">
        <v>321</v>
      </c>
      <c r="B46" s="16" t="s">
        <v>213</v>
      </c>
      <c r="C46" s="32" t="n">
        <v>45471</v>
      </c>
      <c r="D46" s="34" t="n">
        <v>0.333333333333333</v>
      </c>
      <c r="E46" s="34" t="n">
        <v>0.479166666666667</v>
      </c>
      <c r="F46" s="16" t="s">
        <v>230</v>
      </c>
      <c r="G46" s="16" t="s">
        <v>229</v>
      </c>
      <c r="H46" s="16"/>
      <c r="I46" s="16" t="str">
        <f aca="false">IF(A46="","",CHOOSE(WEEKDAY(C46,2),"lun","mar","mié","jue","vie","sáb","dom"))</f>
        <v>vie</v>
      </c>
      <c r="J46" s="16" t="str">
        <f aca="false">IF(A46="","",IFERROR(INDEX(Profesoras!$B$2:$B$20,MATCH(G46,Profesoras!$A$2:$A$20,0)),"Profesora no existe"))</f>
        <v>Liliana Mendoza</v>
      </c>
      <c r="K46" s="38" t="n">
        <f aca="false">IF(A46="","",(E46-D46)*24)</f>
        <v>3.5</v>
      </c>
      <c r="L46" s="16" t="n">
        <f aca="false">IF(A46="","",COUNTIFS(Sesiones!$C$2:$C$401,C46,Sesiones!$F$2:$F$401,F46,Sesiones!$D$2:$D$401,"&lt;"&amp;E46,Sesiones!$E$2:$E$401,"&gt;"&amp;D46)-1)</f>
        <v>0</v>
      </c>
      <c r="M46" s="16" t="n">
        <f aca="false">IF(A46="","",COUNTIFS(Sesiones!$C$2:$C$401,C46,Sesiones!$G$2:$G$401,G46,Sesiones!$D$2:$D$401,"&lt;"&amp;E46,Sesiones!$E$2:$E$401,"&gt;"&amp;D46)-1)</f>
        <v>0</v>
      </c>
      <c r="N46" s="16" t="str">
        <f aca="false">IF(A46="","",IF(AND(L46&gt;0,M46&gt;0),"Aula y profesora ocupadas",IF(L46&gt;0,"Aula ocupada a esa hora",IF(M46&gt;0,"Profesora en otra clase a esa hora",IF(E46&lt;=D46,"Hora de fin anterior al inicio",IF(COUNTIF(Festivos!$A$2:$A$30,C46)&gt;0,"Clase en día festivo",""))))))</f>
        <v/>
      </c>
      <c r="O46" s="36" t="n">
        <f aca="false">IF(A46="","",COUNTIFS(Sesiones!$C$2:$C$401,C46,Sesiones!$D$2:$D$401,"&lt;"&amp;D46)+COUNTIFS(Sesiones!$C$2:$C$401,C46,Sesiones!$D$2:$D$401,D46,Sesiones!$A$2:$A$401,"&lt;"&amp;A46)+1)</f>
        <v>1</v>
      </c>
      <c r="P46" s="36" t="n">
        <f aca="false">IF(A46="","",C46*10+O46)</f>
        <v>454711</v>
      </c>
      <c r="Q46" s="39" t="str">
        <f aca="false">IF(A46="","",TEXT(D46,"hh:mm")&amp;"–"&amp;TEXT(E46,"hh:mm")&amp;"  "&amp;B46&amp;CHAR(10)&amp;F46&amp;" · "&amp;J46&amp;IF(N46&lt;&gt;"",CHAR(10)&amp;"CHOQUE: "&amp;N46,IF(H46&lt;&gt;"",CHAR(10)&amp;H46,"")))</f>
        <v>08:00–11:30  TL-M
Aula de máquinas · Liliana Mendoza</v>
      </c>
      <c r="R46" s="36" t="str">
        <f aca="false">IF(AND(A46&lt;&gt;"",N46&lt;&gt;""),ROW(),"")</f>
        <v/>
      </c>
    </row>
    <row r="47" customFormat="false" ht="23.85" hidden="false" customHeight="false" outlineLevel="0" collapsed="false">
      <c r="A47" s="16" t="s">
        <v>322</v>
      </c>
      <c r="B47" s="16" t="s">
        <v>217</v>
      </c>
      <c r="C47" s="32" t="n">
        <v>45471</v>
      </c>
      <c r="D47" s="34" t="n">
        <v>0.583333333333333</v>
      </c>
      <c r="E47" s="34" t="n">
        <v>0.722222222222222</v>
      </c>
      <c r="F47" s="16" t="s">
        <v>230</v>
      </c>
      <c r="G47" s="16" t="s">
        <v>241</v>
      </c>
      <c r="H47" s="16"/>
      <c r="I47" s="16" t="str">
        <f aca="false">IF(A47="","",CHOOSE(WEEKDAY(C47,2),"lun","mar","mié","jue","vie","sáb","dom"))</f>
        <v>vie</v>
      </c>
      <c r="J47" s="16" t="str">
        <f aca="false">IF(A47="","",IFERROR(INDEX(Profesoras!$B$2:$B$20,MATCH(G47,Profesoras!$A$2:$A$20,0)),"Profesora no existe"))</f>
        <v>Daniela Rueda</v>
      </c>
      <c r="K47" s="38" t="n">
        <f aca="false">IF(A47="","",(E47-D47)*24)</f>
        <v>3.33333333333333</v>
      </c>
      <c r="L47" s="16" t="n">
        <f aca="false">IF(A47="","",COUNTIFS(Sesiones!$C$2:$C$401,C47,Sesiones!$F$2:$F$401,F47,Sesiones!$D$2:$D$401,"&lt;"&amp;E47,Sesiones!$E$2:$E$401,"&gt;"&amp;D47)-1)</f>
        <v>0</v>
      </c>
      <c r="M47" s="16" t="n">
        <f aca="false">IF(A47="","",COUNTIFS(Sesiones!$C$2:$C$401,C47,Sesiones!$G$2:$G$401,G47,Sesiones!$D$2:$D$401,"&lt;"&amp;E47,Sesiones!$E$2:$E$401,"&gt;"&amp;D47)-1)</f>
        <v>0</v>
      </c>
      <c r="N47" s="16" t="str">
        <f aca="false">IF(A47="","",IF(AND(L47&gt;0,M47&gt;0),"Aula y profesora ocupadas",IF(L47&gt;0,"Aula ocupada a esa hora",IF(M47&gt;0,"Profesora en otra clase a esa hora",IF(E47&lt;=D47,"Hora de fin anterior al inicio",IF(COUNTIF(Festivos!$A$2:$A$30,C47)&gt;0,"Clase en día festivo",""))))))</f>
        <v/>
      </c>
      <c r="O47" s="36" t="n">
        <f aca="false">IF(A47="","",COUNTIFS(Sesiones!$C$2:$C$401,C47,Sesiones!$D$2:$D$401,"&lt;"&amp;D47)+COUNTIFS(Sesiones!$C$2:$C$401,C47,Sesiones!$D$2:$D$401,D47,Sesiones!$A$2:$A$401,"&lt;"&amp;A47)+1)</f>
        <v>2</v>
      </c>
      <c r="P47" s="36" t="n">
        <f aca="false">IF(A47="","",C47*10+O47)</f>
        <v>454712</v>
      </c>
      <c r="Q47" s="39" t="str">
        <f aca="false">IF(A47="","",TEXT(D47,"hh:mm")&amp;"–"&amp;TEXT(E47,"hh:mm")&amp;"  "&amp;B47&amp;CHAR(10)&amp;F47&amp;" · "&amp;J47&amp;IF(N47&lt;&gt;"",CHAR(10)&amp;"CHOQUE: "&amp;N47,IF(H47&lt;&gt;"",CHAR(10)&amp;H47,"")))</f>
        <v>14:00–17:20  VA-01
Aula de máquinas · Daniela Rueda</v>
      </c>
      <c r="R47" s="36" t="str">
        <f aca="false">IF(AND(A47&lt;&gt;"",N47&lt;&gt;""),ROW(),"")</f>
        <v/>
      </c>
    </row>
    <row r="48" customFormat="false" ht="23.85" hidden="false" customHeight="false" outlineLevel="0" collapsed="false">
      <c r="A48" s="16" t="s">
        <v>323</v>
      </c>
      <c r="B48" s="16" t="s">
        <v>214</v>
      </c>
      <c r="C48" s="32" t="n">
        <v>45472</v>
      </c>
      <c r="D48" s="34" t="n">
        <v>0.333333333333333</v>
      </c>
      <c r="E48" s="34" t="n">
        <v>0.458333333333333</v>
      </c>
      <c r="F48" s="16" t="s">
        <v>230</v>
      </c>
      <c r="G48" s="16" t="s">
        <v>233</v>
      </c>
      <c r="H48" s="16"/>
      <c r="I48" s="16" t="str">
        <f aca="false">IF(A48="","",CHOOSE(WEEKDAY(C48,2),"lun","mar","mié","jue","vie","sáb","dom"))</f>
        <v>sáb</v>
      </c>
      <c r="J48" s="16" t="str">
        <f aca="false">IF(A48="","",IFERROR(INDEX(Profesoras!$B$2:$B$20,MATCH(G48,Profesoras!$A$2:$A$20,0)),"Profesora no existe"))</f>
        <v>Carolina Ospina</v>
      </c>
      <c r="K48" s="38" t="n">
        <f aca="false">IF(A48="","",(E48-D48)*24)</f>
        <v>3</v>
      </c>
      <c r="L48" s="16" t="n">
        <f aca="false">IF(A48="","",COUNTIFS(Sesiones!$C$2:$C$401,C48,Sesiones!$F$2:$F$401,F48,Sesiones!$D$2:$D$401,"&lt;"&amp;E48,Sesiones!$E$2:$E$401,"&gt;"&amp;D48)-1)</f>
        <v>0</v>
      </c>
      <c r="M48" s="16" t="n">
        <f aca="false">IF(A48="","",COUNTIFS(Sesiones!$C$2:$C$401,C48,Sesiones!$G$2:$G$401,G48,Sesiones!$D$2:$D$401,"&lt;"&amp;E48,Sesiones!$E$2:$E$401,"&gt;"&amp;D48)-1)</f>
        <v>0</v>
      </c>
      <c r="N48" s="16" t="str">
        <f aca="false">IF(A48="","",IF(AND(L48&gt;0,M48&gt;0),"Aula y profesora ocupadas",IF(L48&gt;0,"Aula ocupada a esa hora",IF(M48&gt;0,"Profesora en otra clase a esa hora",IF(E48&lt;=D48,"Hora de fin anterior al inicio",IF(COUNTIF(Festivos!$A$2:$A$30,C48)&gt;0,"Clase en día festivo",""))))))</f>
        <v/>
      </c>
      <c r="O48" s="36" t="n">
        <f aca="false">IF(A48="","",COUNTIFS(Sesiones!$C$2:$C$401,C48,Sesiones!$D$2:$D$401,"&lt;"&amp;D48)+COUNTIFS(Sesiones!$C$2:$C$401,C48,Sesiones!$D$2:$D$401,D48,Sesiones!$A$2:$A$401,"&lt;"&amp;A48)+1)</f>
        <v>1</v>
      </c>
      <c r="P48" s="36" t="n">
        <f aca="false">IF(A48="","",C48*10+O48)</f>
        <v>454721</v>
      </c>
      <c r="Q48" s="39" t="str">
        <f aca="false">IF(A48="","",TEXT(D48,"hh:mm")&amp;"–"&amp;TEXT(E48,"hh:mm")&amp;"  "&amp;B48&amp;CHAR(10)&amp;F48&amp;" · "&amp;J48&amp;IF(N48&lt;&gt;"",CHAR(10)&amp;"CHOQUE: "&amp;N48,IF(H48&lt;&gt;"",CHAR(10)&amp;H48,"")))</f>
        <v>08:00–11:00  TL-T
Aula de máquinas · Carolina Ospina</v>
      </c>
      <c r="R48" s="36" t="str">
        <f aca="false">IF(AND(A48&lt;&gt;"",N48&lt;&gt;""),ROW(),"")</f>
        <v/>
      </c>
    </row>
    <row r="49" customFormat="false" ht="23.85" hidden="false" customHeight="false" outlineLevel="0" collapsed="false">
      <c r="A49" s="16" t="s">
        <v>324</v>
      </c>
      <c r="B49" s="16" t="s">
        <v>216</v>
      </c>
      <c r="C49" s="32" t="n">
        <v>45472</v>
      </c>
      <c r="D49" s="34" t="n">
        <v>0.458333333333333</v>
      </c>
      <c r="E49" s="34" t="n">
        <v>0.583333333333333</v>
      </c>
      <c r="F49" s="16" t="s">
        <v>230</v>
      </c>
      <c r="G49" s="16" t="s">
        <v>241</v>
      </c>
      <c r="H49" s="16"/>
      <c r="I49" s="16" t="str">
        <f aca="false">IF(A49="","",CHOOSE(WEEKDAY(C49,2),"lun","mar","mié","jue","vie","sáb","dom"))</f>
        <v>sáb</v>
      </c>
      <c r="J49" s="16" t="str">
        <f aca="false">IF(A49="","",IFERROR(INDEX(Profesoras!$B$2:$B$20,MATCH(G49,Profesoras!$A$2:$A$20,0)),"Profesora no existe"))</f>
        <v>Daniela Rueda</v>
      </c>
      <c r="K49" s="38" t="n">
        <f aca="false">IF(A49="","",(E49-D49)*24)</f>
        <v>3</v>
      </c>
      <c r="L49" s="16" t="n">
        <f aca="false">IF(A49="","",COUNTIFS(Sesiones!$C$2:$C$401,C49,Sesiones!$F$2:$F$401,F49,Sesiones!$D$2:$D$401,"&lt;"&amp;E49,Sesiones!$E$2:$E$401,"&gt;"&amp;D49)-1)</f>
        <v>0</v>
      </c>
      <c r="M49" s="16" t="n">
        <f aca="false">IF(A49="","",COUNTIFS(Sesiones!$C$2:$C$401,C49,Sesiones!$G$2:$G$401,G49,Sesiones!$D$2:$D$401,"&lt;"&amp;E49,Sesiones!$E$2:$E$401,"&gt;"&amp;D49)-1)</f>
        <v>0</v>
      </c>
      <c r="N49" s="16" t="str">
        <f aca="false">IF(A49="","",IF(AND(L49&gt;0,M49&gt;0),"Aula y profesora ocupadas",IF(L49&gt;0,"Aula ocupada a esa hora",IF(M49&gt;0,"Profesora en otra clase a esa hora",IF(E49&lt;=D49,"Hora de fin anterior al inicio",IF(COUNTIF(Festivos!$A$2:$A$30,C49)&gt;0,"Clase en día festivo",""))))))</f>
        <v/>
      </c>
      <c r="O49" s="36" t="n">
        <f aca="false">IF(A49="","",COUNTIFS(Sesiones!$C$2:$C$401,C49,Sesiones!$D$2:$D$401,"&lt;"&amp;D49)+COUNTIFS(Sesiones!$C$2:$C$401,C49,Sesiones!$D$2:$D$401,D49,Sesiones!$A$2:$A$401,"&lt;"&amp;A49)+1)</f>
        <v>2</v>
      </c>
      <c r="P49" s="36" t="n">
        <f aca="false">IF(A49="","",C49*10+O49)</f>
        <v>454722</v>
      </c>
      <c r="Q49" s="39" t="str">
        <f aca="false">IF(A49="","",TEXT(D49,"hh:mm")&amp;"–"&amp;TEXT(E49,"hh:mm")&amp;"  "&amp;B49&amp;CHAR(10)&amp;F49&amp;" · "&amp;J49&amp;IF(N49&lt;&gt;"",CHAR(10)&amp;"CHOQUE: "&amp;N49,IF(H49&lt;&gt;"",CHAR(10)&amp;H49,"")))</f>
        <v>11:00–14:00  LE-01
Aula de máquinas · Daniela Rueda</v>
      </c>
      <c r="R49" s="36" t="str">
        <f aca="false">IF(AND(A49&lt;&gt;"",N49&lt;&gt;""),ROW(),"")</f>
        <v/>
      </c>
    </row>
    <row r="50" customFormat="false" ht="15" hidden="false" customHeight="false" outlineLevel="0" collapsed="false">
      <c r="A50" s="16"/>
      <c r="B50" s="16"/>
      <c r="C50" s="32"/>
      <c r="D50" s="34"/>
      <c r="E50" s="34"/>
      <c r="F50" s="16"/>
      <c r="G50" s="16"/>
      <c r="H50" s="16"/>
      <c r="I50" s="16" t="str">
        <f aca="false">IF(A50="","",CHOOSE(WEEKDAY(C50,2),"lun","mar","mié","jue","vie","sáb","dom"))</f>
        <v/>
      </c>
      <c r="J50" s="16" t="str">
        <f aca="false">IF(A50="","",IFERROR(INDEX(Profesoras!$B$2:$B$20,MATCH(G50,Profesoras!$A$2:$A$20,0)),"Profesora no existe"))</f>
        <v/>
      </c>
      <c r="K50" s="38" t="str">
        <f aca="false">IF(A50="","",(E50-D50)*24)</f>
        <v/>
      </c>
      <c r="L50" s="16" t="str">
        <f aca="false">IF(A50="","",COUNTIFS(Sesiones!$C$2:$C$401,C50,Sesiones!$F$2:$F$401,F50,Sesiones!$D$2:$D$401,"&lt;"&amp;E50,Sesiones!$E$2:$E$401,"&gt;"&amp;D50)-1)</f>
        <v/>
      </c>
      <c r="M50" s="16" t="str">
        <f aca="false">IF(A50="","",COUNTIFS(Sesiones!$C$2:$C$401,C50,Sesiones!$G$2:$G$401,G50,Sesiones!$D$2:$D$401,"&lt;"&amp;E50,Sesiones!$E$2:$E$401,"&gt;"&amp;D50)-1)</f>
        <v/>
      </c>
      <c r="N50" s="16" t="str">
        <f aca="false">IF(A50="","",IF(AND(L50&gt;0,M50&gt;0),"Aula y profesora ocupadas",IF(L50&gt;0,"Aula ocupada a esa hora",IF(M50&gt;0,"Profesora en otra clase a esa hora",IF(E50&lt;=D50,"Hora de fin anterior al inicio",IF(COUNTIF(Festivos!$A$2:$A$30,C50)&gt;0,"Clase en día festivo",""))))))</f>
        <v/>
      </c>
      <c r="O50" s="36" t="str">
        <f aca="false">IF(A50="","",COUNTIFS(Sesiones!$C$2:$C$401,C50,Sesiones!$D$2:$D$401,"&lt;"&amp;D50)+COUNTIFS(Sesiones!$C$2:$C$401,C50,Sesiones!$D$2:$D$401,D50,Sesiones!$A$2:$A$401,"&lt;"&amp;A50)+1)</f>
        <v/>
      </c>
      <c r="P50" s="36" t="str">
        <f aca="false">IF(A50="","",C50*10+O50)</f>
        <v/>
      </c>
      <c r="Q50" s="16" t="str">
        <f aca="false">IF(A50="","",TEXT(D50,"hh:mm")&amp;"–"&amp;TEXT(E50,"hh:mm")&amp;"  "&amp;B50&amp;CHAR(10)&amp;F50&amp;" · "&amp;J50&amp;IF(N50&lt;&gt;"",CHAR(10)&amp;"CHOQUE: "&amp;N50,IF(H50&lt;&gt;"",CHAR(10)&amp;H50,"")))</f>
        <v/>
      </c>
      <c r="R50" s="36" t="str">
        <f aca="false">IF(AND(A50&lt;&gt;"",N50&lt;&gt;""),ROW(),"")</f>
        <v/>
      </c>
    </row>
    <row r="51" customFormat="false" ht="15" hidden="false" customHeight="false" outlineLevel="0" collapsed="false">
      <c r="A51" s="16"/>
      <c r="B51" s="16"/>
      <c r="C51" s="32"/>
      <c r="D51" s="34"/>
      <c r="E51" s="34"/>
      <c r="F51" s="16"/>
      <c r="G51" s="16"/>
      <c r="H51" s="16"/>
      <c r="I51" s="16" t="str">
        <f aca="false">IF(A51="","",CHOOSE(WEEKDAY(C51,2),"lun","mar","mié","jue","vie","sáb","dom"))</f>
        <v/>
      </c>
      <c r="J51" s="16" t="str">
        <f aca="false">IF(A51="","",IFERROR(INDEX(Profesoras!$B$2:$B$20,MATCH(G51,Profesoras!$A$2:$A$20,0)),"Profesora no existe"))</f>
        <v/>
      </c>
      <c r="K51" s="38" t="str">
        <f aca="false">IF(A51="","",(E51-D51)*24)</f>
        <v/>
      </c>
      <c r="L51" s="16" t="str">
        <f aca="false">IF(A51="","",COUNTIFS(Sesiones!$C$2:$C$401,C51,Sesiones!$F$2:$F$401,F51,Sesiones!$D$2:$D$401,"&lt;"&amp;E51,Sesiones!$E$2:$E$401,"&gt;"&amp;D51)-1)</f>
        <v/>
      </c>
      <c r="M51" s="16" t="str">
        <f aca="false">IF(A51="","",COUNTIFS(Sesiones!$C$2:$C$401,C51,Sesiones!$G$2:$G$401,G51,Sesiones!$D$2:$D$401,"&lt;"&amp;E51,Sesiones!$E$2:$E$401,"&gt;"&amp;D51)-1)</f>
        <v/>
      </c>
      <c r="N51" s="16" t="str">
        <f aca="false">IF(A51="","",IF(AND(L51&gt;0,M51&gt;0),"Aula y profesora ocupadas",IF(L51&gt;0,"Aula ocupada a esa hora",IF(M51&gt;0,"Profesora en otra clase a esa hora",IF(E51&lt;=D51,"Hora de fin anterior al inicio",IF(COUNTIF(Festivos!$A$2:$A$30,C51)&gt;0,"Clase en día festivo",""))))))</f>
        <v/>
      </c>
      <c r="O51" s="36" t="str">
        <f aca="false">IF(A51="","",COUNTIFS(Sesiones!$C$2:$C$401,C51,Sesiones!$D$2:$D$401,"&lt;"&amp;D51)+COUNTIFS(Sesiones!$C$2:$C$401,C51,Sesiones!$D$2:$D$401,D51,Sesiones!$A$2:$A$401,"&lt;"&amp;A51)+1)</f>
        <v/>
      </c>
      <c r="P51" s="36" t="str">
        <f aca="false">IF(A51="","",C51*10+O51)</f>
        <v/>
      </c>
      <c r="Q51" s="16" t="str">
        <f aca="false">IF(A51="","",TEXT(D51,"hh:mm")&amp;"–"&amp;TEXT(E51,"hh:mm")&amp;"  "&amp;B51&amp;CHAR(10)&amp;F51&amp;" · "&amp;J51&amp;IF(N51&lt;&gt;"",CHAR(10)&amp;"CHOQUE: "&amp;N51,IF(H51&lt;&gt;"",CHAR(10)&amp;H51,"")))</f>
        <v/>
      </c>
      <c r="R51" s="36" t="str">
        <f aca="false">IF(AND(A51&lt;&gt;"",N51&lt;&gt;""),ROW(),"")</f>
        <v/>
      </c>
    </row>
    <row r="52" customFormat="false" ht="15" hidden="false" customHeight="false" outlineLevel="0" collapsed="false">
      <c r="A52" s="16"/>
      <c r="B52" s="16"/>
      <c r="C52" s="32"/>
      <c r="D52" s="34"/>
      <c r="E52" s="34"/>
      <c r="F52" s="16"/>
      <c r="G52" s="16"/>
      <c r="H52" s="16"/>
      <c r="I52" s="16" t="str">
        <f aca="false">IF(A52="","",CHOOSE(WEEKDAY(C52,2),"lun","mar","mié","jue","vie","sáb","dom"))</f>
        <v/>
      </c>
      <c r="J52" s="16" t="str">
        <f aca="false">IF(A52="","",IFERROR(INDEX(Profesoras!$B$2:$B$20,MATCH(G52,Profesoras!$A$2:$A$20,0)),"Profesora no existe"))</f>
        <v/>
      </c>
      <c r="K52" s="38" t="str">
        <f aca="false">IF(A52="","",(E52-D52)*24)</f>
        <v/>
      </c>
      <c r="L52" s="16" t="str">
        <f aca="false">IF(A52="","",COUNTIFS(Sesiones!$C$2:$C$401,C52,Sesiones!$F$2:$F$401,F52,Sesiones!$D$2:$D$401,"&lt;"&amp;E52,Sesiones!$E$2:$E$401,"&gt;"&amp;D52)-1)</f>
        <v/>
      </c>
      <c r="M52" s="16" t="str">
        <f aca="false">IF(A52="","",COUNTIFS(Sesiones!$C$2:$C$401,C52,Sesiones!$G$2:$G$401,G52,Sesiones!$D$2:$D$401,"&lt;"&amp;E52,Sesiones!$E$2:$E$401,"&gt;"&amp;D52)-1)</f>
        <v/>
      </c>
      <c r="N52" s="16" t="str">
        <f aca="false">IF(A52="","",IF(AND(L52&gt;0,M52&gt;0),"Aula y profesora ocupadas",IF(L52&gt;0,"Aula ocupada a esa hora",IF(M52&gt;0,"Profesora en otra clase a esa hora",IF(E52&lt;=D52,"Hora de fin anterior al inicio",IF(COUNTIF(Festivos!$A$2:$A$30,C52)&gt;0,"Clase en día festivo",""))))))</f>
        <v/>
      </c>
      <c r="O52" s="36" t="str">
        <f aca="false">IF(A52="","",COUNTIFS(Sesiones!$C$2:$C$401,C52,Sesiones!$D$2:$D$401,"&lt;"&amp;D52)+COUNTIFS(Sesiones!$C$2:$C$401,C52,Sesiones!$D$2:$D$401,D52,Sesiones!$A$2:$A$401,"&lt;"&amp;A52)+1)</f>
        <v/>
      </c>
      <c r="P52" s="36" t="str">
        <f aca="false">IF(A52="","",C52*10+O52)</f>
        <v/>
      </c>
      <c r="Q52" s="16" t="str">
        <f aca="false">IF(A52="","",TEXT(D52,"hh:mm")&amp;"–"&amp;TEXT(E52,"hh:mm")&amp;"  "&amp;B52&amp;CHAR(10)&amp;F52&amp;" · "&amp;J52&amp;IF(N52&lt;&gt;"",CHAR(10)&amp;"CHOQUE: "&amp;N52,IF(H52&lt;&gt;"",CHAR(10)&amp;H52,"")))</f>
        <v/>
      </c>
      <c r="R52" s="36" t="str">
        <f aca="false">IF(AND(A52&lt;&gt;"",N52&lt;&gt;""),ROW(),"")</f>
        <v/>
      </c>
    </row>
    <row r="53" customFormat="false" ht="15" hidden="false" customHeight="false" outlineLevel="0" collapsed="false">
      <c r="A53" s="16"/>
      <c r="B53" s="16"/>
      <c r="C53" s="32"/>
      <c r="D53" s="34"/>
      <c r="E53" s="34"/>
      <c r="F53" s="16"/>
      <c r="G53" s="16"/>
      <c r="H53" s="16"/>
      <c r="I53" s="16" t="str">
        <f aca="false">IF(A53="","",CHOOSE(WEEKDAY(C53,2),"lun","mar","mié","jue","vie","sáb","dom"))</f>
        <v/>
      </c>
      <c r="J53" s="16" t="str">
        <f aca="false">IF(A53="","",IFERROR(INDEX(Profesoras!$B$2:$B$20,MATCH(G53,Profesoras!$A$2:$A$20,0)),"Profesora no existe"))</f>
        <v/>
      </c>
      <c r="K53" s="38" t="str">
        <f aca="false">IF(A53="","",(E53-D53)*24)</f>
        <v/>
      </c>
      <c r="L53" s="16" t="str">
        <f aca="false">IF(A53="","",COUNTIFS(Sesiones!$C$2:$C$401,C53,Sesiones!$F$2:$F$401,F53,Sesiones!$D$2:$D$401,"&lt;"&amp;E53,Sesiones!$E$2:$E$401,"&gt;"&amp;D53)-1)</f>
        <v/>
      </c>
      <c r="M53" s="16" t="str">
        <f aca="false">IF(A53="","",COUNTIFS(Sesiones!$C$2:$C$401,C53,Sesiones!$G$2:$G$401,G53,Sesiones!$D$2:$D$401,"&lt;"&amp;E53,Sesiones!$E$2:$E$401,"&gt;"&amp;D53)-1)</f>
        <v/>
      </c>
      <c r="N53" s="16" t="str">
        <f aca="false">IF(A53="","",IF(AND(L53&gt;0,M53&gt;0),"Aula y profesora ocupadas",IF(L53&gt;0,"Aula ocupada a esa hora",IF(M53&gt;0,"Profesora en otra clase a esa hora",IF(E53&lt;=D53,"Hora de fin anterior al inicio",IF(COUNTIF(Festivos!$A$2:$A$30,C53)&gt;0,"Clase en día festivo",""))))))</f>
        <v/>
      </c>
      <c r="O53" s="36" t="str">
        <f aca="false">IF(A53="","",COUNTIFS(Sesiones!$C$2:$C$401,C53,Sesiones!$D$2:$D$401,"&lt;"&amp;D53)+COUNTIFS(Sesiones!$C$2:$C$401,C53,Sesiones!$D$2:$D$401,D53,Sesiones!$A$2:$A$401,"&lt;"&amp;A53)+1)</f>
        <v/>
      </c>
      <c r="P53" s="36" t="str">
        <f aca="false">IF(A53="","",C53*10+O53)</f>
        <v/>
      </c>
      <c r="Q53" s="16" t="str">
        <f aca="false">IF(A53="","",TEXT(D53,"hh:mm")&amp;"–"&amp;TEXT(E53,"hh:mm")&amp;"  "&amp;B53&amp;CHAR(10)&amp;F53&amp;" · "&amp;J53&amp;IF(N53&lt;&gt;"",CHAR(10)&amp;"CHOQUE: "&amp;N53,IF(H53&lt;&gt;"",CHAR(10)&amp;H53,"")))</f>
        <v/>
      </c>
      <c r="R53" s="36" t="str">
        <f aca="false">IF(AND(A53&lt;&gt;"",N53&lt;&gt;""),ROW(),"")</f>
        <v/>
      </c>
    </row>
    <row r="54" customFormat="false" ht="15" hidden="false" customHeight="false" outlineLevel="0" collapsed="false">
      <c r="A54" s="16"/>
      <c r="B54" s="16"/>
      <c r="C54" s="32"/>
      <c r="D54" s="34"/>
      <c r="E54" s="34"/>
      <c r="F54" s="16"/>
      <c r="G54" s="16"/>
      <c r="H54" s="16"/>
      <c r="I54" s="16" t="str">
        <f aca="false">IF(A54="","",CHOOSE(WEEKDAY(C54,2),"lun","mar","mié","jue","vie","sáb","dom"))</f>
        <v/>
      </c>
      <c r="J54" s="16" t="str">
        <f aca="false">IF(A54="","",IFERROR(INDEX(Profesoras!$B$2:$B$20,MATCH(G54,Profesoras!$A$2:$A$20,0)),"Profesora no existe"))</f>
        <v/>
      </c>
      <c r="K54" s="38" t="str">
        <f aca="false">IF(A54="","",(E54-D54)*24)</f>
        <v/>
      </c>
      <c r="L54" s="16" t="str">
        <f aca="false">IF(A54="","",COUNTIFS(Sesiones!$C$2:$C$401,C54,Sesiones!$F$2:$F$401,F54,Sesiones!$D$2:$D$401,"&lt;"&amp;E54,Sesiones!$E$2:$E$401,"&gt;"&amp;D54)-1)</f>
        <v/>
      </c>
      <c r="M54" s="16" t="str">
        <f aca="false">IF(A54="","",COUNTIFS(Sesiones!$C$2:$C$401,C54,Sesiones!$G$2:$G$401,G54,Sesiones!$D$2:$D$401,"&lt;"&amp;E54,Sesiones!$E$2:$E$401,"&gt;"&amp;D54)-1)</f>
        <v/>
      </c>
      <c r="N54" s="16" t="str">
        <f aca="false">IF(A54="","",IF(AND(L54&gt;0,M54&gt;0),"Aula y profesora ocupadas",IF(L54&gt;0,"Aula ocupada a esa hora",IF(M54&gt;0,"Profesora en otra clase a esa hora",IF(E54&lt;=D54,"Hora de fin anterior al inicio",IF(COUNTIF(Festivos!$A$2:$A$30,C54)&gt;0,"Clase en día festivo",""))))))</f>
        <v/>
      </c>
      <c r="O54" s="36" t="str">
        <f aca="false">IF(A54="","",COUNTIFS(Sesiones!$C$2:$C$401,C54,Sesiones!$D$2:$D$401,"&lt;"&amp;D54)+COUNTIFS(Sesiones!$C$2:$C$401,C54,Sesiones!$D$2:$D$401,D54,Sesiones!$A$2:$A$401,"&lt;"&amp;A54)+1)</f>
        <v/>
      </c>
      <c r="P54" s="36" t="str">
        <f aca="false">IF(A54="","",C54*10+O54)</f>
        <v/>
      </c>
      <c r="Q54" s="16" t="str">
        <f aca="false">IF(A54="","",TEXT(D54,"hh:mm")&amp;"–"&amp;TEXT(E54,"hh:mm")&amp;"  "&amp;B54&amp;CHAR(10)&amp;F54&amp;" · "&amp;J54&amp;IF(N54&lt;&gt;"",CHAR(10)&amp;"CHOQUE: "&amp;N54,IF(H54&lt;&gt;"",CHAR(10)&amp;H54,"")))</f>
        <v/>
      </c>
      <c r="R54" s="36" t="str">
        <f aca="false">IF(AND(A54&lt;&gt;"",N54&lt;&gt;""),ROW(),"")</f>
        <v/>
      </c>
    </row>
    <row r="55" customFormat="false" ht="15" hidden="false" customHeight="false" outlineLevel="0" collapsed="false">
      <c r="A55" s="16"/>
      <c r="B55" s="16"/>
      <c r="C55" s="32"/>
      <c r="D55" s="34"/>
      <c r="E55" s="34"/>
      <c r="F55" s="16"/>
      <c r="G55" s="16"/>
      <c r="H55" s="16"/>
      <c r="I55" s="16" t="str">
        <f aca="false">IF(A55="","",CHOOSE(WEEKDAY(C55,2),"lun","mar","mié","jue","vie","sáb","dom"))</f>
        <v/>
      </c>
      <c r="J55" s="16" t="str">
        <f aca="false">IF(A55="","",IFERROR(INDEX(Profesoras!$B$2:$B$20,MATCH(G55,Profesoras!$A$2:$A$20,0)),"Profesora no existe"))</f>
        <v/>
      </c>
      <c r="K55" s="38" t="str">
        <f aca="false">IF(A55="","",(E55-D55)*24)</f>
        <v/>
      </c>
      <c r="L55" s="16" t="str">
        <f aca="false">IF(A55="","",COUNTIFS(Sesiones!$C$2:$C$401,C55,Sesiones!$F$2:$F$401,F55,Sesiones!$D$2:$D$401,"&lt;"&amp;E55,Sesiones!$E$2:$E$401,"&gt;"&amp;D55)-1)</f>
        <v/>
      </c>
      <c r="M55" s="16" t="str">
        <f aca="false">IF(A55="","",COUNTIFS(Sesiones!$C$2:$C$401,C55,Sesiones!$G$2:$G$401,G55,Sesiones!$D$2:$D$401,"&lt;"&amp;E55,Sesiones!$E$2:$E$401,"&gt;"&amp;D55)-1)</f>
        <v/>
      </c>
      <c r="N55" s="16" t="str">
        <f aca="false">IF(A55="","",IF(AND(L55&gt;0,M55&gt;0),"Aula y profesora ocupadas",IF(L55&gt;0,"Aula ocupada a esa hora",IF(M55&gt;0,"Profesora en otra clase a esa hora",IF(E55&lt;=D55,"Hora de fin anterior al inicio",IF(COUNTIF(Festivos!$A$2:$A$30,C55)&gt;0,"Clase en día festivo",""))))))</f>
        <v/>
      </c>
      <c r="O55" s="36" t="str">
        <f aca="false">IF(A55="","",COUNTIFS(Sesiones!$C$2:$C$401,C55,Sesiones!$D$2:$D$401,"&lt;"&amp;D55)+COUNTIFS(Sesiones!$C$2:$C$401,C55,Sesiones!$D$2:$D$401,D55,Sesiones!$A$2:$A$401,"&lt;"&amp;A55)+1)</f>
        <v/>
      </c>
      <c r="P55" s="36" t="str">
        <f aca="false">IF(A55="","",C55*10+O55)</f>
        <v/>
      </c>
      <c r="Q55" s="16" t="str">
        <f aca="false">IF(A55="","",TEXT(D55,"hh:mm")&amp;"–"&amp;TEXT(E55,"hh:mm")&amp;"  "&amp;B55&amp;CHAR(10)&amp;F55&amp;" · "&amp;J55&amp;IF(N55&lt;&gt;"",CHAR(10)&amp;"CHOQUE: "&amp;N55,IF(H55&lt;&gt;"",CHAR(10)&amp;H55,"")))</f>
        <v/>
      </c>
      <c r="R55" s="36" t="str">
        <f aca="false">IF(AND(A55&lt;&gt;"",N55&lt;&gt;""),ROW(),"")</f>
        <v/>
      </c>
    </row>
    <row r="56" customFormat="false" ht="15" hidden="false" customHeight="false" outlineLevel="0" collapsed="false">
      <c r="A56" s="16"/>
      <c r="B56" s="16"/>
      <c r="C56" s="32"/>
      <c r="D56" s="34"/>
      <c r="E56" s="34"/>
      <c r="F56" s="16"/>
      <c r="G56" s="16"/>
      <c r="H56" s="16"/>
      <c r="I56" s="16" t="str">
        <f aca="false">IF(A56="","",CHOOSE(WEEKDAY(C56,2),"lun","mar","mié","jue","vie","sáb","dom"))</f>
        <v/>
      </c>
      <c r="J56" s="16" t="str">
        <f aca="false">IF(A56="","",IFERROR(INDEX(Profesoras!$B$2:$B$20,MATCH(G56,Profesoras!$A$2:$A$20,0)),"Profesora no existe"))</f>
        <v/>
      </c>
      <c r="K56" s="38" t="str">
        <f aca="false">IF(A56="","",(E56-D56)*24)</f>
        <v/>
      </c>
      <c r="L56" s="16" t="str">
        <f aca="false">IF(A56="","",COUNTIFS(Sesiones!$C$2:$C$401,C56,Sesiones!$F$2:$F$401,F56,Sesiones!$D$2:$D$401,"&lt;"&amp;E56,Sesiones!$E$2:$E$401,"&gt;"&amp;D56)-1)</f>
        <v/>
      </c>
      <c r="M56" s="16" t="str">
        <f aca="false">IF(A56="","",COUNTIFS(Sesiones!$C$2:$C$401,C56,Sesiones!$G$2:$G$401,G56,Sesiones!$D$2:$D$401,"&lt;"&amp;E56,Sesiones!$E$2:$E$401,"&gt;"&amp;D56)-1)</f>
        <v/>
      </c>
      <c r="N56" s="16" t="str">
        <f aca="false">IF(A56="","",IF(AND(L56&gt;0,M56&gt;0),"Aula y profesora ocupadas",IF(L56&gt;0,"Aula ocupada a esa hora",IF(M56&gt;0,"Profesora en otra clase a esa hora",IF(E56&lt;=D56,"Hora de fin anterior al inicio",IF(COUNTIF(Festivos!$A$2:$A$30,C56)&gt;0,"Clase en día festivo",""))))))</f>
        <v/>
      </c>
      <c r="O56" s="36" t="str">
        <f aca="false">IF(A56="","",COUNTIFS(Sesiones!$C$2:$C$401,C56,Sesiones!$D$2:$D$401,"&lt;"&amp;D56)+COUNTIFS(Sesiones!$C$2:$C$401,C56,Sesiones!$D$2:$D$401,D56,Sesiones!$A$2:$A$401,"&lt;"&amp;A56)+1)</f>
        <v/>
      </c>
      <c r="P56" s="36" t="str">
        <f aca="false">IF(A56="","",C56*10+O56)</f>
        <v/>
      </c>
      <c r="Q56" s="16" t="str">
        <f aca="false">IF(A56="","",TEXT(D56,"hh:mm")&amp;"–"&amp;TEXT(E56,"hh:mm")&amp;"  "&amp;B56&amp;CHAR(10)&amp;F56&amp;" · "&amp;J56&amp;IF(N56&lt;&gt;"",CHAR(10)&amp;"CHOQUE: "&amp;N56,IF(H56&lt;&gt;"",CHAR(10)&amp;H56,"")))</f>
        <v/>
      </c>
      <c r="R56" s="36" t="str">
        <f aca="false">IF(AND(A56&lt;&gt;"",N56&lt;&gt;""),ROW(),"")</f>
        <v/>
      </c>
    </row>
    <row r="57" customFormat="false" ht="15" hidden="false" customHeight="false" outlineLevel="0" collapsed="false">
      <c r="A57" s="16"/>
      <c r="B57" s="16"/>
      <c r="C57" s="32"/>
      <c r="D57" s="34"/>
      <c r="E57" s="34"/>
      <c r="F57" s="16"/>
      <c r="G57" s="16"/>
      <c r="H57" s="16"/>
      <c r="I57" s="16" t="str">
        <f aca="false">IF(A57="","",CHOOSE(WEEKDAY(C57,2),"lun","mar","mié","jue","vie","sáb","dom"))</f>
        <v/>
      </c>
      <c r="J57" s="16" t="str">
        <f aca="false">IF(A57="","",IFERROR(INDEX(Profesoras!$B$2:$B$20,MATCH(G57,Profesoras!$A$2:$A$20,0)),"Profesora no existe"))</f>
        <v/>
      </c>
      <c r="K57" s="38" t="str">
        <f aca="false">IF(A57="","",(E57-D57)*24)</f>
        <v/>
      </c>
      <c r="L57" s="16" t="str">
        <f aca="false">IF(A57="","",COUNTIFS(Sesiones!$C$2:$C$401,C57,Sesiones!$F$2:$F$401,F57,Sesiones!$D$2:$D$401,"&lt;"&amp;E57,Sesiones!$E$2:$E$401,"&gt;"&amp;D57)-1)</f>
        <v/>
      </c>
      <c r="M57" s="16" t="str">
        <f aca="false">IF(A57="","",COUNTIFS(Sesiones!$C$2:$C$401,C57,Sesiones!$G$2:$G$401,G57,Sesiones!$D$2:$D$401,"&lt;"&amp;E57,Sesiones!$E$2:$E$401,"&gt;"&amp;D57)-1)</f>
        <v/>
      </c>
      <c r="N57" s="16" t="str">
        <f aca="false">IF(A57="","",IF(AND(L57&gt;0,M57&gt;0),"Aula y profesora ocupadas",IF(L57&gt;0,"Aula ocupada a esa hora",IF(M57&gt;0,"Profesora en otra clase a esa hora",IF(E57&lt;=D57,"Hora de fin anterior al inicio",IF(COUNTIF(Festivos!$A$2:$A$30,C57)&gt;0,"Clase en día festivo",""))))))</f>
        <v/>
      </c>
      <c r="O57" s="36" t="str">
        <f aca="false">IF(A57="","",COUNTIFS(Sesiones!$C$2:$C$401,C57,Sesiones!$D$2:$D$401,"&lt;"&amp;D57)+COUNTIFS(Sesiones!$C$2:$C$401,C57,Sesiones!$D$2:$D$401,D57,Sesiones!$A$2:$A$401,"&lt;"&amp;A57)+1)</f>
        <v/>
      </c>
      <c r="P57" s="36" t="str">
        <f aca="false">IF(A57="","",C57*10+O57)</f>
        <v/>
      </c>
      <c r="Q57" s="16" t="str">
        <f aca="false">IF(A57="","",TEXT(D57,"hh:mm")&amp;"–"&amp;TEXT(E57,"hh:mm")&amp;"  "&amp;B57&amp;CHAR(10)&amp;F57&amp;" · "&amp;J57&amp;IF(N57&lt;&gt;"",CHAR(10)&amp;"CHOQUE: "&amp;N57,IF(H57&lt;&gt;"",CHAR(10)&amp;H57,"")))</f>
        <v/>
      </c>
      <c r="R57" s="36" t="str">
        <f aca="false">IF(AND(A57&lt;&gt;"",N57&lt;&gt;""),ROW(),"")</f>
        <v/>
      </c>
    </row>
    <row r="58" customFormat="false" ht="15" hidden="false" customHeight="false" outlineLevel="0" collapsed="false">
      <c r="A58" s="16"/>
      <c r="B58" s="16"/>
      <c r="C58" s="32"/>
      <c r="D58" s="34"/>
      <c r="E58" s="34"/>
      <c r="F58" s="16"/>
      <c r="G58" s="16"/>
      <c r="H58" s="16"/>
      <c r="I58" s="16" t="str">
        <f aca="false">IF(A58="","",CHOOSE(WEEKDAY(C58,2),"lun","mar","mié","jue","vie","sáb","dom"))</f>
        <v/>
      </c>
      <c r="J58" s="16" t="str">
        <f aca="false">IF(A58="","",IFERROR(INDEX(Profesoras!$B$2:$B$20,MATCH(G58,Profesoras!$A$2:$A$20,0)),"Profesora no existe"))</f>
        <v/>
      </c>
      <c r="K58" s="38" t="str">
        <f aca="false">IF(A58="","",(E58-D58)*24)</f>
        <v/>
      </c>
      <c r="L58" s="16" t="str">
        <f aca="false">IF(A58="","",COUNTIFS(Sesiones!$C$2:$C$401,C58,Sesiones!$F$2:$F$401,F58,Sesiones!$D$2:$D$401,"&lt;"&amp;E58,Sesiones!$E$2:$E$401,"&gt;"&amp;D58)-1)</f>
        <v/>
      </c>
      <c r="M58" s="16" t="str">
        <f aca="false">IF(A58="","",COUNTIFS(Sesiones!$C$2:$C$401,C58,Sesiones!$G$2:$G$401,G58,Sesiones!$D$2:$D$401,"&lt;"&amp;E58,Sesiones!$E$2:$E$401,"&gt;"&amp;D58)-1)</f>
        <v/>
      </c>
      <c r="N58" s="16" t="str">
        <f aca="false">IF(A58="","",IF(AND(L58&gt;0,M58&gt;0),"Aula y profesora ocupadas",IF(L58&gt;0,"Aula ocupada a esa hora",IF(M58&gt;0,"Profesora en otra clase a esa hora",IF(E58&lt;=D58,"Hora de fin anterior al inicio",IF(COUNTIF(Festivos!$A$2:$A$30,C58)&gt;0,"Clase en día festivo",""))))))</f>
        <v/>
      </c>
      <c r="O58" s="36" t="str">
        <f aca="false">IF(A58="","",COUNTIFS(Sesiones!$C$2:$C$401,C58,Sesiones!$D$2:$D$401,"&lt;"&amp;D58)+COUNTIFS(Sesiones!$C$2:$C$401,C58,Sesiones!$D$2:$D$401,D58,Sesiones!$A$2:$A$401,"&lt;"&amp;A58)+1)</f>
        <v/>
      </c>
      <c r="P58" s="36" t="str">
        <f aca="false">IF(A58="","",C58*10+O58)</f>
        <v/>
      </c>
      <c r="Q58" s="16" t="str">
        <f aca="false">IF(A58="","",TEXT(D58,"hh:mm")&amp;"–"&amp;TEXT(E58,"hh:mm")&amp;"  "&amp;B58&amp;CHAR(10)&amp;F58&amp;" · "&amp;J58&amp;IF(N58&lt;&gt;"",CHAR(10)&amp;"CHOQUE: "&amp;N58,IF(H58&lt;&gt;"",CHAR(10)&amp;H58,"")))</f>
        <v/>
      </c>
      <c r="R58" s="36" t="str">
        <f aca="false">IF(AND(A58&lt;&gt;"",N58&lt;&gt;""),ROW(),"")</f>
        <v/>
      </c>
    </row>
    <row r="59" customFormat="false" ht="15" hidden="false" customHeight="false" outlineLevel="0" collapsed="false">
      <c r="A59" s="16"/>
      <c r="B59" s="16"/>
      <c r="C59" s="32"/>
      <c r="D59" s="34"/>
      <c r="E59" s="34"/>
      <c r="F59" s="16"/>
      <c r="G59" s="16"/>
      <c r="H59" s="16"/>
      <c r="I59" s="16" t="str">
        <f aca="false">IF(A59="","",CHOOSE(WEEKDAY(C59,2),"lun","mar","mié","jue","vie","sáb","dom"))</f>
        <v/>
      </c>
      <c r="J59" s="16" t="str">
        <f aca="false">IF(A59="","",IFERROR(INDEX(Profesoras!$B$2:$B$20,MATCH(G59,Profesoras!$A$2:$A$20,0)),"Profesora no existe"))</f>
        <v/>
      </c>
      <c r="K59" s="38" t="str">
        <f aca="false">IF(A59="","",(E59-D59)*24)</f>
        <v/>
      </c>
      <c r="L59" s="16" t="str">
        <f aca="false">IF(A59="","",COUNTIFS(Sesiones!$C$2:$C$401,C59,Sesiones!$F$2:$F$401,F59,Sesiones!$D$2:$D$401,"&lt;"&amp;E59,Sesiones!$E$2:$E$401,"&gt;"&amp;D59)-1)</f>
        <v/>
      </c>
      <c r="M59" s="16" t="str">
        <f aca="false">IF(A59="","",COUNTIFS(Sesiones!$C$2:$C$401,C59,Sesiones!$G$2:$G$401,G59,Sesiones!$D$2:$D$401,"&lt;"&amp;E59,Sesiones!$E$2:$E$401,"&gt;"&amp;D59)-1)</f>
        <v/>
      </c>
      <c r="N59" s="16" t="str">
        <f aca="false">IF(A59="","",IF(AND(L59&gt;0,M59&gt;0),"Aula y profesora ocupadas",IF(L59&gt;0,"Aula ocupada a esa hora",IF(M59&gt;0,"Profesora en otra clase a esa hora",IF(E59&lt;=D59,"Hora de fin anterior al inicio",IF(COUNTIF(Festivos!$A$2:$A$30,C59)&gt;0,"Clase en día festivo",""))))))</f>
        <v/>
      </c>
      <c r="O59" s="36" t="str">
        <f aca="false">IF(A59="","",COUNTIFS(Sesiones!$C$2:$C$401,C59,Sesiones!$D$2:$D$401,"&lt;"&amp;D59)+COUNTIFS(Sesiones!$C$2:$C$401,C59,Sesiones!$D$2:$D$401,D59,Sesiones!$A$2:$A$401,"&lt;"&amp;A59)+1)</f>
        <v/>
      </c>
      <c r="P59" s="36" t="str">
        <f aca="false">IF(A59="","",C59*10+O59)</f>
        <v/>
      </c>
      <c r="Q59" s="16" t="str">
        <f aca="false">IF(A59="","",TEXT(D59,"hh:mm")&amp;"–"&amp;TEXT(E59,"hh:mm")&amp;"  "&amp;B59&amp;CHAR(10)&amp;F59&amp;" · "&amp;J59&amp;IF(N59&lt;&gt;"",CHAR(10)&amp;"CHOQUE: "&amp;N59,IF(H59&lt;&gt;"",CHAR(10)&amp;H59,"")))</f>
        <v/>
      </c>
      <c r="R59" s="36" t="str">
        <f aca="false">IF(AND(A59&lt;&gt;"",N59&lt;&gt;""),ROW(),"")</f>
        <v/>
      </c>
    </row>
    <row r="60" customFormat="false" ht="15" hidden="false" customHeight="false" outlineLevel="0" collapsed="false">
      <c r="A60" s="16"/>
      <c r="B60" s="16"/>
      <c r="C60" s="32"/>
      <c r="D60" s="34"/>
      <c r="E60" s="34"/>
      <c r="F60" s="16"/>
      <c r="G60" s="16"/>
      <c r="H60" s="16"/>
      <c r="I60" s="16" t="str">
        <f aca="false">IF(A60="","",CHOOSE(WEEKDAY(C60,2),"lun","mar","mié","jue","vie","sáb","dom"))</f>
        <v/>
      </c>
      <c r="J60" s="16" t="str">
        <f aca="false">IF(A60="","",IFERROR(INDEX(Profesoras!$B$2:$B$20,MATCH(G60,Profesoras!$A$2:$A$20,0)),"Profesora no existe"))</f>
        <v/>
      </c>
      <c r="K60" s="38" t="str">
        <f aca="false">IF(A60="","",(E60-D60)*24)</f>
        <v/>
      </c>
      <c r="L60" s="16" t="str">
        <f aca="false">IF(A60="","",COUNTIFS(Sesiones!$C$2:$C$401,C60,Sesiones!$F$2:$F$401,F60,Sesiones!$D$2:$D$401,"&lt;"&amp;E60,Sesiones!$E$2:$E$401,"&gt;"&amp;D60)-1)</f>
        <v/>
      </c>
      <c r="M60" s="16" t="str">
        <f aca="false">IF(A60="","",COUNTIFS(Sesiones!$C$2:$C$401,C60,Sesiones!$G$2:$G$401,G60,Sesiones!$D$2:$D$401,"&lt;"&amp;E60,Sesiones!$E$2:$E$401,"&gt;"&amp;D60)-1)</f>
        <v/>
      </c>
      <c r="N60" s="16" t="str">
        <f aca="false">IF(A60="","",IF(AND(L60&gt;0,M60&gt;0),"Aula y profesora ocupadas",IF(L60&gt;0,"Aula ocupada a esa hora",IF(M60&gt;0,"Profesora en otra clase a esa hora",IF(E60&lt;=D60,"Hora de fin anterior al inicio",IF(COUNTIF(Festivos!$A$2:$A$30,C60)&gt;0,"Clase en día festivo",""))))))</f>
        <v/>
      </c>
      <c r="O60" s="36" t="str">
        <f aca="false">IF(A60="","",COUNTIFS(Sesiones!$C$2:$C$401,C60,Sesiones!$D$2:$D$401,"&lt;"&amp;D60)+COUNTIFS(Sesiones!$C$2:$C$401,C60,Sesiones!$D$2:$D$401,D60,Sesiones!$A$2:$A$401,"&lt;"&amp;A60)+1)</f>
        <v/>
      </c>
      <c r="P60" s="36" t="str">
        <f aca="false">IF(A60="","",C60*10+O60)</f>
        <v/>
      </c>
      <c r="Q60" s="16" t="str">
        <f aca="false">IF(A60="","",TEXT(D60,"hh:mm")&amp;"–"&amp;TEXT(E60,"hh:mm")&amp;"  "&amp;B60&amp;CHAR(10)&amp;F60&amp;" · "&amp;J60&amp;IF(N60&lt;&gt;"",CHAR(10)&amp;"CHOQUE: "&amp;N60,IF(H60&lt;&gt;"",CHAR(10)&amp;H60,"")))</f>
        <v/>
      </c>
      <c r="R60" s="36" t="str">
        <f aca="false">IF(AND(A60&lt;&gt;"",N60&lt;&gt;""),ROW(),"")</f>
        <v/>
      </c>
    </row>
    <row r="61" customFormat="false" ht="15" hidden="false" customHeight="false" outlineLevel="0" collapsed="false">
      <c r="A61" s="16"/>
      <c r="B61" s="16"/>
      <c r="C61" s="32"/>
      <c r="D61" s="34"/>
      <c r="E61" s="34"/>
      <c r="F61" s="16"/>
      <c r="G61" s="16"/>
      <c r="H61" s="16"/>
      <c r="I61" s="16" t="str">
        <f aca="false">IF(A61="","",CHOOSE(WEEKDAY(C61,2),"lun","mar","mié","jue","vie","sáb","dom"))</f>
        <v/>
      </c>
      <c r="J61" s="16" t="str">
        <f aca="false">IF(A61="","",IFERROR(INDEX(Profesoras!$B$2:$B$20,MATCH(G61,Profesoras!$A$2:$A$20,0)),"Profesora no existe"))</f>
        <v/>
      </c>
      <c r="K61" s="38" t="str">
        <f aca="false">IF(A61="","",(E61-D61)*24)</f>
        <v/>
      </c>
      <c r="L61" s="16" t="str">
        <f aca="false">IF(A61="","",COUNTIFS(Sesiones!$C$2:$C$401,C61,Sesiones!$F$2:$F$401,F61,Sesiones!$D$2:$D$401,"&lt;"&amp;E61,Sesiones!$E$2:$E$401,"&gt;"&amp;D61)-1)</f>
        <v/>
      </c>
      <c r="M61" s="16" t="str">
        <f aca="false">IF(A61="","",COUNTIFS(Sesiones!$C$2:$C$401,C61,Sesiones!$G$2:$G$401,G61,Sesiones!$D$2:$D$401,"&lt;"&amp;E61,Sesiones!$E$2:$E$401,"&gt;"&amp;D61)-1)</f>
        <v/>
      </c>
      <c r="N61" s="16" t="str">
        <f aca="false">IF(A61="","",IF(AND(L61&gt;0,M61&gt;0),"Aula y profesora ocupadas",IF(L61&gt;0,"Aula ocupada a esa hora",IF(M61&gt;0,"Profesora en otra clase a esa hora",IF(E61&lt;=D61,"Hora de fin anterior al inicio",IF(COUNTIF(Festivos!$A$2:$A$30,C61)&gt;0,"Clase en día festivo",""))))))</f>
        <v/>
      </c>
      <c r="O61" s="36" t="str">
        <f aca="false">IF(A61="","",COUNTIFS(Sesiones!$C$2:$C$401,C61,Sesiones!$D$2:$D$401,"&lt;"&amp;D61)+COUNTIFS(Sesiones!$C$2:$C$401,C61,Sesiones!$D$2:$D$401,D61,Sesiones!$A$2:$A$401,"&lt;"&amp;A61)+1)</f>
        <v/>
      </c>
      <c r="P61" s="36" t="str">
        <f aca="false">IF(A61="","",C61*10+O61)</f>
        <v/>
      </c>
      <c r="Q61" s="16" t="str">
        <f aca="false">IF(A61="","",TEXT(D61,"hh:mm")&amp;"–"&amp;TEXT(E61,"hh:mm")&amp;"  "&amp;B61&amp;CHAR(10)&amp;F61&amp;" · "&amp;J61&amp;IF(N61&lt;&gt;"",CHAR(10)&amp;"CHOQUE: "&amp;N61,IF(H61&lt;&gt;"",CHAR(10)&amp;H61,"")))</f>
        <v/>
      </c>
      <c r="R61" s="36" t="str">
        <f aca="false">IF(AND(A61&lt;&gt;"",N61&lt;&gt;""),ROW(),"")</f>
        <v/>
      </c>
    </row>
    <row r="62" customFormat="false" ht="15" hidden="false" customHeight="false" outlineLevel="0" collapsed="false">
      <c r="A62" s="16"/>
      <c r="B62" s="16"/>
      <c r="C62" s="32"/>
      <c r="D62" s="34"/>
      <c r="E62" s="34"/>
      <c r="F62" s="16"/>
      <c r="G62" s="16"/>
      <c r="H62" s="16"/>
      <c r="I62" s="16" t="str">
        <f aca="false">IF(A62="","",CHOOSE(WEEKDAY(C62,2),"lun","mar","mié","jue","vie","sáb","dom"))</f>
        <v/>
      </c>
      <c r="J62" s="16" t="str">
        <f aca="false">IF(A62="","",IFERROR(INDEX(Profesoras!$B$2:$B$20,MATCH(G62,Profesoras!$A$2:$A$20,0)),"Profesora no existe"))</f>
        <v/>
      </c>
      <c r="K62" s="38" t="str">
        <f aca="false">IF(A62="","",(E62-D62)*24)</f>
        <v/>
      </c>
      <c r="L62" s="16" t="str">
        <f aca="false">IF(A62="","",COUNTIFS(Sesiones!$C$2:$C$401,C62,Sesiones!$F$2:$F$401,F62,Sesiones!$D$2:$D$401,"&lt;"&amp;E62,Sesiones!$E$2:$E$401,"&gt;"&amp;D62)-1)</f>
        <v/>
      </c>
      <c r="M62" s="16" t="str">
        <f aca="false">IF(A62="","",COUNTIFS(Sesiones!$C$2:$C$401,C62,Sesiones!$G$2:$G$401,G62,Sesiones!$D$2:$D$401,"&lt;"&amp;E62,Sesiones!$E$2:$E$401,"&gt;"&amp;D62)-1)</f>
        <v/>
      </c>
      <c r="N62" s="16" t="str">
        <f aca="false">IF(A62="","",IF(AND(L62&gt;0,M62&gt;0),"Aula y profesora ocupadas",IF(L62&gt;0,"Aula ocupada a esa hora",IF(M62&gt;0,"Profesora en otra clase a esa hora",IF(E62&lt;=D62,"Hora de fin anterior al inicio",IF(COUNTIF(Festivos!$A$2:$A$30,C62)&gt;0,"Clase en día festivo",""))))))</f>
        <v/>
      </c>
      <c r="O62" s="36" t="str">
        <f aca="false">IF(A62="","",COUNTIFS(Sesiones!$C$2:$C$401,C62,Sesiones!$D$2:$D$401,"&lt;"&amp;D62)+COUNTIFS(Sesiones!$C$2:$C$401,C62,Sesiones!$D$2:$D$401,D62,Sesiones!$A$2:$A$401,"&lt;"&amp;A62)+1)</f>
        <v/>
      </c>
      <c r="P62" s="36" t="str">
        <f aca="false">IF(A62="","",C62*10+O62)</f>
        <v/>
      </c>
      <c r="Q62" s="16" t="str">
        <f aca="false">IF(A62="","",TEXT(D62,"hh:mm")&amp;"–"&amp;TEXT(E62,"hh:mm")&amp;"  "&amp;B62&amp;CHAR(10)&amp;F62&amp;" · "&amp;J62&amp;IF(N62&lt;&gt;"",CHAR(10)&amp;"CHOQUE: "&amp;N62,IF(H62&lt;&gt;"",CHAR(10)&amp;H62,"")))</f>
        <v/>
      </c>
      <c r="R62" s="36" t="str">
        <f aca="false">IF(AND(A62&lt;&gt;"",N62&lt;&gt;""),ROW(),"")</f>
        <v/>
      </c>
    </row>
    <row r="63" customFormat="false" ht="15" hidden="false" customHeight="false" outlineLevel="0" collapsed="false">
      <c r="A63" s="16"/>
      <c r="B63" s="16"/>
      <c r="C63" s="32"/>
      <c r="D63" s="34"/>
      <c r="E63" s="34"/>
      <c r="F63" s="16"/>
      <c r="G63" s="16"/>
      <c r="H63" s="16"/>
      <c r="I63" s="16" t="str">
        <f aca="false">IF(A63="","",CHOOSE(WEEKDAY(C63,2),"lun","mar","mié","jue","vie","sáb","dom"))</f>
        <v/>
      </c>
      <c r="J63" s="16" t="str">
        <f aca="false">IF(A63="","",IFERROR(INDEX(Profesoras!$B$2:$B$20,MATCH(G63,Profesoras!$A$2:$A$20,0)),"Profesora no existe"))</f>
        <v/>
      </c>
      <c r="K63" s="38" t="str">
        <f aca="false">IF(A63="","",(E63-D63)*24)</f>
        <v/>
      </c>
      <c r="L63" s="16" t="str">
        <f aca="false">IF(A63="","",COUNTIFS(Sesiones!$C$2:$C$401,C63,Sesiones!$F$2:$F$401,F63,Sesiones!$D$2:$D$401,"&lt;"&amp;E63,Sesiones!$E$2:$E$401,"&gt;"&amp;D63)-1)</f>
        <v/>
      </c>
      <c r="M63" s="16" t="str">
        <f aca="false">IF(A63="","",COUNTIFS(Sesiones!$C$2:$C$401,C63,Sesiones!$G$2:$G$401,G63,Sesiones!$D$2:$D$401,"&lt;"&amp;E63,Sesiones!$E$2:$E$401,"&gt;"&amp;D63)-1)</f>
        <v/>
      </c>
      <c r="N63" s="16" t="str">
        <f aca="false">IF(A63="","",IF(AND(L63&gt;0,M63&gt;0),"Aula y profesora ocupadas",IF(L63&gt;0,"Aula ocupada a esa hora",IF(M63&gt;0,"Profesora en otra clase a esa hora",IF(E63&lt;=D63,"Hora de fin anterior al inicio",IF(COUNTIF(Festivos!$A$2:$A$30,C63)&gt;0,"Clase en día festivo",""))))))</f>
        <v/>
      </c>
      <c r="O63" s="36" t="str">
        <f aca="false">IF(A63="","",COUNTIFS(Sesiones!$C$2:$C$401,C63,Sesiones!$D$2:$D$401,"&lt;"&amp;D63)+COUNTIFS(Sesiones!$C$2:$C$401,C63,Sesiones!$D$2:$D$401,D63,Sesiones!$A$2:$A$401,"&lt;"&amp;A63)+1)</f>
        <v/>
      </c>
      <c r="P63" s="36" t="str">
        <f aca="false">IF(A63="","",C63*10+O63)</f>
        <v/>
      </c>
      <c r="Q63" s="16" t="str">
        <f aca="false">IF(A63="","",TEXT(D63,"hh:mm")&amp;"–"&amp;TEXT(E63,"hh:mm")&amp;"  "&amp;B63&amp;CHAR(10)&amp;F63&amp;" · "&amp;J63&amp;IF(N63&lt;&gt;"",CHAR(10)&amp;"CHOQUE: "&amp;N63,IF(H63&lt;&gt;"",CHAR(10)&amp;H63,"")))</f>
        <v/>
      </c>
      <c r="R63" s="36" t="str">
        <f aca="false">IF(AND(A63&lt;&gt;"",N63&lt;&gt;""),ROW(),"")</f>
        <v/>
      </c>
    </row>
    <row r="64" customFormat="false" ht="15" hidden="false" customHeight="false" outlineLevel="0" collapsed="false">
      <c r="A64" s="16"/>
      <c r="B64" s="16"/>
      <c r="C64" s="32"/>
      <c r="D64" s="34"/>
      <c r="E64" s="34"/>
      <c r="F64" s="16"/>
      <c r="G64" s="16"/>
      <c r="H64" s="16"/>
      <c r="I64" s="16" t="str">
        <f aca="false">IF(A64="","",CHOOSE(WEEKDAY(C64,2),"lun","mar","mié","jue","vie","sáb","dom"))</f>
        <v/>
      </c>
      <c r="J64" s="16" t="str">
        <f aca="false">IF(A64="","",IFERROR(INDEX(Profesoras!$B$2:$B$20,MATCH(G64,Profesoras!$A$2:$A$20,0)),"Profesora no existe"))</f>
        <v/>
      </c>
      <c r="K64" s="38" t="str">
        <f aca="false">IF(A64="","",(E64-D64)*24)</f>
        <v/>
      </c>
      <c r="L64" s="16" t="str">
        <f aca="false">IF(A64="","",COUNTIFS(Sesiones!$C$2:$C$401,C64,Sesiones!$F$2:$F$401,F64,Sesiones!$D$2:$D$401,"&lt;"&amp;E64,Sesiones!$E$2:$E$401,"&gt;"&amp;D64)-1)</f>
        <v/>
      </c>
      <c r="M64" s="16" t="str">
        <f aca="false">IF(A64="","",COUNTIFS(Sesiones!$C$2:$C$401,C64,Sesiones!$G$2:$G$401,G64,Sesiones!$D$2:$D$401,"&lt;"&amp;E64,Sesiones!$E$2:$E$401,"&gt;"&amp;D64)-1)</f>
        <v/>
      </c>
      <c r="N64" s="16" t="str">
        <f aca="false">IF(A64="","",IF(AND(L64&gt;0,M64&gt;0),"Aula y profesora ocupadas",IF(L64&gt;0,"Aula ocupada a esa hora",IF(M64&gt;0,"Profesora en otra clase a esa hora",IF(E64&lt;=D64,"Hora de fin anterior al inicio",IF(COUNTIF(Festivos!$A$2:$A$30,C64)&gt;0,"Clase en día festivo",""))))))</f>
        <v/>
      </c>
      <c r="O64" s="36" t="str">
        <f aca="false">IF(A64="","",COUNTIFS(Sesiones!$C$2:$C$401,C64,Sesiones!$D$2:$D$401,"&lt;"&amp;D64)+COUNTIFS(Sesiones!$C$2:$C$401,C64,Sesiones!$D$2:$D$401,D64,Sesiones!$A$2:$A$401,"&lt;"&amp;A64)+1)</f>
        <v/>
      </c>
      <c r="P64" s="36" t="str">
        <f aca="false">IF(A64="","",C64*10+O64)</f>
        <v/>
      </c>
      <c r="Q64" s="16" t="str">
        <f aca="false">IF(A64="","",TEXT(D64,"hh:mm")&amp;"–"&amp;TEXT(E64,"hh:mm")&amp;"  "&amp;B64&amp;CHAR(10)&amp;F64&amp;" · "&amp;J64&amp;IF(N64&lt;&gt;"",CHAR(10)&amp;"CHOQUE: "&amp;N64,IF(H64&lt;&gt;"",CHAR(10)&amp;H64,"")))</f>
        <v/>
      </c>
      <c r="R64" s="36" t="str">
        <f aca="false">IF(AND(A64&lt;&gt;"",N64&lt;&gt;""),ROW(),"")</f>
        <v/>
      </c>
    </row>
    <row r="65" customFormat="false" ht="15" hidden="false" customHeight="false" outlineLevel="0" collapsed="false">
      <c r="A65" s="16"/>
      <c r="B65" s="16"/>
      <c r="C65" s="32"/>
      <c r="D65" s="34"/>
      <c r="E65" s="34"/>
      <c r="F65" s="16"/>
      <c r="G65" s="16"/>
      <c r="H65" s="16"/>
      <c r="I65" s="16" t="str">
        <f aca="false">IF(A65="","",CHOOSE(WEEKDAY(C65,2),"lun","mar","mié","jue","vie","sáb","dom"))</f>
        <v/>
      </c>
      <c r="J65" s="16" t="str">
        <f aca="false">IF(A65="","",IFERROR(INDEX(Profesoras!$B$2:$B$20,MATCH(G65,Profesoras!$A$2:$A$20,0)),"Profesora no existe"))</f>
        <v/>
      </c>
      <c r="K65" s="38" t="str">
        <f aca="false">IF(A65="","",(E65-D65)*24)</f>
        <v/>
      </c>
      <c r="L65" s="16" t="str">
        <f aca="false">IF(A65="","",COUNTIFS(Sesiones!$C$2:$C$401,C65,Sesiones!$F$2:$F$401,F65,Sesiones!$D$2:$D$401,"&lt;"&amp;E65,Sesiones!$E$2:$E$401,"&gt;"&amp;D65)-1)</f>
        <v/>
      </c>
      <c r="M65" s="16" t="str">
        <f aca="false">IF(A65="","",COUNTIFS(Sesiones!$C$2:$C$401,C65,Sesiones!$G$2:$G$401,G65,Sesiones!$D$2:$D$401,"&lt;"&amp;E65,Sesiones!$E$2:$E$401,"&gt;"&amp;D65)-1)</f>
        <v/>
      </c>
      <c r="N65" s="16" t="str">
        <f aca="false">IF(A65="","",IF(AND(L65&gt;0,M65&gt;0),"Aula y profesora ocupadas",IF(L65&gt;0,"Aula ocupada a esa hora",IF(M65&gt;0,"Profesora en otra clase a esa hora",IF(E65&lt;=D65,"Hora de fin anterior al inicio",IF(COUNTIF(Festivos!$A$2:$A$30,C65)&gt;0,"Clase en día festivo",""))))))</f>
        <v/>
      </c>
      <c r="O65" s="36" t="str">
        <f aca="false">IF(A65="","",COUNTIFS(Sesiones!$C$2:$C$401,C65,Sesiones!$D$2:$D$401,"&lt;"&amp;D65)+COUNTIFS(Sesiones!$C$2:$C$401,C65,Sesiones!$D$2:$D$401,D65,Sesiones!$A$2:$A$401,"&lt;"&amp;A65)+1)</f>
        <v/>
      </c>
      <c r="P65" s="36" t="str">
        <f aca="false">IF(A65="","",C65*10+O65)</f>
        <v/>
      </c>
      <c r="Q65" s="16" t="str">
        <f aca="false">IF(A65="","",TEXT(D65,"hh:mm")&amp;"–"&amp;TEXT(E65,"hh:mm")&amp;"  "&amp;B65&amp;CHAR(10)&amp;F65&amp;" · "&amp;J65&amp;IF(N65&lt;&gt;"",CHAR(10)&amp;"CHOQUE: "&amp;N65,IF(H65&lt;&gt;"",CHAR(10)&amp;H65,"")))</f>
        <v/>
      </c>
      <c r="R65" s="36" t="str">
        <f aca="false">IF(AND(A65&lt;&gt;"",N65&lt;&gt;""),ROW(),"")</f>
        <v/>
      </c>
    </row>
    <row r="66" customFormat="false" ht="15" hidden="false" customHeight="false" outlineLevel="0" collapsed="false">
      <c r="A66" s="16"/>
      <c r="B66" s="16"/>
      <c r="C66" s="32"/>
      <c r="D66" s="34"/>
      <c r="E66" s="34"/>
      <c r="F66" s="16"/>
      <c r="G66" s="16"/>
      <c r="H66" s="16"/>
      <c r="I66" s="16" t="str">
        <f aca="false">IF(A66="","",CHOOSE(WEEKDAY(C66,2),"lun","mar","mié","jue","vie","sáb","dom"))</f>
        <v/>
      </c>
      <c r="J66" s="16" t="str">
        <f aca="false">IF(A66="","",IFERROR(INDEX(Profesoras!$B$2:$B$20,MATCH(G66,Profesoras!$A$2:$A$20,0)),"Profesora no existe"))</f>
        <v/>
      </c>
      <c r="K66" s="38" t="str">
        <f aca="false">IF(A66="","",(E66-D66)*24)</f>
        <v/>
      </c>
      <c r="L66" s="16" t="str">
        <f aca="false">IF(A66="","",COUNTIFS(Sesiones!$C$2:$C$401,C66,Sesiones!$F$2:$F$401,F66,Sesiones!$D$2:$D$401,"&lt;"&amp;E66,Sesiones!$E$2:$E$401,"&gt;"&amp;D66)-1)</f>
        <v/>
      </c>
      <c r="M66" s="16" t="str">
        <f aca="false">IF(A66="","",COUNTIFS(Sesiones!$C$2:$C$401,C66,Sesiones!$G$2:$G$401,G66,Sesiones!$D$2:$D$401,"&lt;"&amp;E66,Sesiones!$E$2:$E$401,"&gt;"&amp;D66)-1)</f>
        <v/>
      </c>
      <c r="N66" s="16" t="str">
        <f aca="false">IF(A66="","",IF(AND(L66&gt;0,M66&gt;0),"Aula y profesora ocupadas",IF(L66&gt;0,"Aula ocupada a esa hora",IF(M66&gt;0,"Profesora en otra clase a esa hora",IF(E66&lt;=D66,"Hora de fin anterior al inicio",IF(COUNTIF(Festivos!$A$2:$A$30,C66)&gt;0,"Clase en día festivo",""))))))</f>
        <v/>
      </c>
      <c r="O66" s="36" t="str">
        <f aca="false">IF(A66="","",COUNTIFS(Sesiones!$C$2:$C$401,C66,Sesiones!$D$2:$D$401,"&lt;"&amp;D66)+COUNTIFS(Sesiones!$C$2:$C$401,C66,Sesiones!$D$2:$D$401,D66,Sesiones!$A$2:$A$401,"&lt;"&amp;A66)+1)</f>
        <v/>
      </c>
      <c r="P66" s="36" t="str">
        <f aca="false">IF(A66="","",C66*10+O66)</f>
        <v/>
      </c>
      <c r="Q66" s="16" t="str">
        <f aca="false">IF(A66="","",TEXT(D66,"hh:mm")&amp;"–"&amp;TEXT(E66,"hh:mm")&amp;"  "&amp;B66&amp;CHAR(10)&amp;F66&amp;" · "&amp;J66&amp;IF(N66&lt;&gt;"",CHAR(10)&amp;"CHOQUE: "&amp;N66,IF(H66&lt;&gt;"",CHAR(10)&amp;H66,"")))</f>
        <v/>
      </c>
      <c r="R66" s="36" t="str">
        <f aca="false">IF(AND(A66&lt;&gt;"",N66&lt;&gt;""),ROW(),"")</f>
        <v/>
      </c>
    </row>
    <row r="67" customFormat="false" ht="15" hidden="false" customHeight="false" outlineLevel="0" collapsed="false">
      <c r="A67" s="16"/>
      <c r="B67" s="16"/>
      <c r="C67" s="32"/>
      <c r="D67" s="34"/>
      <c r="E67" s="34"/>
      <c r="F67" s="16"/>
      <c r="G67" s="16"/>
      <c r="H67" s="16"/>
      <c r="I67" s="16" t="str">
        <f aca="false">IF(A67="","",CHOOSE(WEEKDAY(C67,2),"lun","mar","mié","jue","vie","sáb","dom"))</f>
        <v/>
      </c>
      <c r="J67" s="16" t="str">
        <f aca="false">IF(A67="","",IFERROR(INDEX(Profesoras!$B$2:$B$20,MATCH(G67,Profesoras!$A$2:$A$20,0)),"Profesora no existe"))</f>
        <v/>
      </c>
      <c r="K67" s="38" t="str">
        <f aca="false">IF(A67="","",(E67-D67)*24)</f>
        <v/>
      </c>
      <c r="L67" s="16" t="str">
        <f aca="false">IF(A67="","",COUNTIFS(Sesiones!$C$2:$C$401,C67,Sesiones!$F$2:$F$401,F67,Sesiones!$D$2:$D$401,"&lt;"&amp;E67,Sesiones!$E$2:$E$401,"&gt;"&amp;D67)-1)</f>
        <v/>
      </c>
      <c r="M67" s="16" t="str">
        <f aca="false">IF(A67="","",COUNTIFS(Sesiones!$C$2:$C$401,C67,Sesiones!$G$2:$G$401,G67,Sesiones!$D$2:$D$401,"&lt;"&amp;E67,Sesiones!$E$2:$E$401,"&gt;"&amp;D67)-1)</f>
        <v/>
      </c>
      <c r="N67" s="16" t="str">
        <f aca="false">IF(A67="","",IF(AND(L67&gt;0,M67&gt;0),"Aula y profesora ocupadas",IF(L67&gt;0,"Aula ocupada a esa hora",IF(M67&gt;0,"Profesora en otra clase a esa hora",IF(E67&lt;=D67,"Hora de fin anterior al inicio",IF(COUNTIF(Festivos!$A$2:$A$30,C67)&gt;0,"Clase en día festivo",""))))))</f>
        <v/>
      </c>
      <c r="O67" s="36" t="str">
        <f aca="false">IF(A67="","",COUNTIFS(Sesiones!$C$2:$C$401,C67,Sesiones!$D$2:$D$401,"&lt;"&amp;D67)+COUNTIFS(Sesiones!$C$2:$C$401,C67,Sesiones!$D$2:$D$401,D67,Sesiones!$A$2:$A$401,"&lt;"&amp;A67)+1)</f>
        <v/>
      </c>
      <c r="P67" s="36" t="str">
        <f aca="false">IF(A67="","",C67*10+O67)</f>
        <v/>
      </c>
      <c r="Q67" s="16" t="str">
        <f aca="false">IF(A67="","",TEXT(D67,"hh:mm")&amp;"–"&amp;TEXT(E67,"hh:mm")&amp;"  "&amp;B67&amp;CHAR(10)&amp;F67&amp;" · "&amp;J67&amp;IF(N67&lt;&gt;"",CHAR(10)&amp;"CHOQUE: "&amp;N67,IF(H67&lt;&gt;"",CHAR(10)&amp;H67,"")))</f>
        <v/>
      </c>
      <c r="R67" s="36" t="str">
        <f aca="false">IF(AND(A67&lt;&gt;"",N67&lt;&gt;""),ROW(),"")</f>
        <v/>
      </c>
    </row>
    <row r="68" customFormat="false" ht="15" hidden="false" customHeight="false" outlineLevel="0" collapsed="false">
      <c r="A68" s="16"/>
      <c r="B68" s="16"/>
      <c r="C68" s="32"/>
      <c r="D68" s="34"/>
      <c r="E68" s="34"/>
      <c r="F68" s="16"/>
      <c r="G68" s="16"/>
      <c r="H68" s="16"/>
      <c r="I68" s="16" t="str">
        <f aca="false">IF(A68="","",CHOOSE(WEEKDAY(C68,2),"lun","mar","mié","jue","vie","sáb","dom"))</f>
        <v/>
      </c>
      <c r="J68" s="16" t="str">
        <f aca="false">IF(A68="","",IFERROR(INDEX(Profesoras!$B$2:$B$20,MATCH(G68,Profesoras!$A$2:$A$20,0)),"Profesora no existe"))</f>
        <v/>
      </c>
      <c r="K68" s="38" t="str">
        <f aca="false">IF(A68="","",(E68-D68)*24)</f>
        <v/>
      </c>
      <c r="L68" s="16" t="str">
        <f aca="false">IF(A68="","",COUNTIFS(Sesiones!$C$2:$C$401,C68,Sesiones!$F$2:$F$401,F68,Sesiones!$D$2:$D$401,"&lt;"&amp;E68,Sesiones!$E$2:$E$401,"&gt;"&amp;D68)-1)</f>
        <v/>
      </c>
      <c r="M68" s="16" t="str">
        <f aca="false">IF(A68="","",COUNTIFS(Sesiones!$C$2:$C$401,C68,Sesiones!$G$2:$G$401,G68,Sesiones!$D$2:$D$401,"&lt;"&amp;E68,Sesiones!$E$2:$E$401,"&gt;"&amp;D68)-1)</f>
        <v/>
      </c>
      <c r="N68" s="16" t="str">
        <f aca="false">IF(A68="","",IF(AND(L68&gt;0,M68&gt;0),"Aula y profesora ocupadas",IF(L68&gt;0,"Aula ocupada a esa hora",IF(M68&gt;0,"Profesora en otra clase a esa hora",IF(E68&lt;=D68,"Hora de fin anterior al inicio",IF(COUNTIF(Festivos!$A$2:$A$30,C68)&gt;0,"Clase en día festivo",""))))))</f>
        <v/>
      </c>
      <c r="O68" s="36" t="str">
        <f aca="false">IF(A68="","",COUNTIFS(Sesiones!$C$2:$C$401,C68,Sesiones!$D$2:$D$401,"&lt;"&amp;D68)+COUNTIFS(Sesiones!$C$2:$C$401,C68,Sesiones!$D$2:$D$401,D68,Sesiones!$A$2:$A$401,"&lt;"&amp;A68)+1)</f>
        <v/>
      </c>
      <c r="P68" s="36" t="str">
        <f aca="false">IF(A68="","",C68*10+O68)</f>
        <v/>
      </c>
      <c r="Q68" s="16" t="str">
        <f aca="false">IF(A68="","",TEXT(D68,"hh:mm")&amp;"–"&amp;TEXT(E68,"hh:mm")&amp;"  "&amp;B68&amp;CHAR(10)&amp;F68&amp;" · "&amp;J68&amp;IF(N68&lt;&gt;"",CHAR(10)&amp;"CHOQUE: "&amp;N68,IF(H68&lt;&gt;"",CHAR(10)&amp;H68,"")))</f>
        <v/>
      </c>
      <c r="R68" s="36" t="str">
        <f aca="false">IF(AND(A68&lt;&gt;"",N68&lt;&gt;""),ROW(),"")</f>
        <v/>
      </c>
    </row>
    <row r="69" customFormat="false" ht="15" hidden="false" customHeight="false" outlineLevel="0" collapsed="false">
      <c r="A69" s="16"/>
      <c r="B69" s="16"/>
      <c r="C69" s="32"/>
      <c r="D69" s="34"/>
      <c r="E69" s="34"/>
      <c r="F69" s="16"/>
      <c r="G69" s="16"/>
      <c r="H69" s="16"/>
      <c r="I69" s="16" t="str">
        <f aca="false">IF(A69="","",CHOOSE(WEEKDAY(C69,2),"lun","mar","mié","jue","vie","sáb","dom"))</f>
        <v/>
      </c>
      <c r="J69" s="16" t="str">
        <f aca="false">IF(A69="","",IFERROR(INDEX(Profesoras!$B$2:$B$20,MATCH(G69,Profesoras!$A$2:$A$20,0)),"Profesora no existe"))</f>
        <v/>
      </c>
      <c r="K69" s="38" t="str">
        <f aca="false">IF(A69="","",(E69-D69)*24)</f>
        <v/>
      </c>
      <c r="L69" s="16" t="str">
        <f aca="false">IF(A69="","",COUNTIFS(Sesiones!$C$2:$C$401,C69,Sesiones!$F$2:$F$401,F69,Sesiones!$D$2:$D$401,"&lt;"&amp;E69,Sesiones!$E$2:$E$401,"&gt;"&amp;D69)-1)</f>
        <v/>
      </c>
      <c r="M69" s="16" t="str">
        <f aca="false">IF(A69="","",COUNTIFS(Sesiones!$C$2:$C$401,C69,Sesiones!$G$2:$G$401,G69,Sesiones!$D$2:$D$401,"&lt;"&amp;E69,Sesiones!$E$2:$E$401,"&gt;"&amp;D69)-1)</f>
        <v/>
      </c>
      <c r="N69" s="16" t="str">
        <f aca="false">IF(A69="","",IF(AND(L69&gt;0,M69&gt;0),"Aula y profesora ocupadas",IF(L69&gt;0,"Aula ocupada a esa hora",IF(M69&gt;0,"Profesora en otra clase a esa hora",IF(E69&lt;=D69,"Hora de fin anterior al inicio",IF(COUNTIF(Festivos!$A$2:$A$30,C69)&gt;0,"Clase en día festivo",""))))))</f>
        <v/>
      </c>
      <c r="O69" s="36" t="str">
        <f aca="false">IF(A69="","",COUNTIFS(Sesiones!$C$2:$C$401,C69,Sesiones!$D$2:$D$401,"&lt;"&amp;D69)+COUNTIFS(Sesiones!$C$2:$C$401,C69,Sesiones!$D$2:$D$401,D69,Sesiones!$A$2:$A$401,"&lt;"&amp;A69)+1)</f>
        <v/>
      </c>
      <c r="P69" s="36" t="str">
        <f aca="false">IF(A69="","",C69*10+O69)</f>
        <v/>
      </c>
      <c r="Q69" s="16" t="str">
        <f aca="false">IF(A69="","",TEXT(D69,"hh:mm")&amp;"–"&amp;TEXT(E69,"hh:mm")&amp;"  "&amp;B69&amp;CHAR(10)&amp;F69&amp;" · "&amp;J69&amp;IF(N69&lt;&gt;"",CHAR(10)&amp;"CHOQUE: "&amp;N69,IF(H69&lt;&gt;"",CHAR(10)&amp;H69,"")))</f>
        <v/>
      </c>
      <c r="R69" s="36" t="str">
        <f aca="false">IF(AND(A69&lt;&gt;"",N69&lt;&gt;""),ROW(),"")</f>
        <v/>
      </c>
    </row>
    <row r="70" customFormat="false" ht="15" hidden="false" customHeight="false" outlineLevel="0" collapsed="false">
      <c r="A70" s="16"/>
      <c r="B70" s="16"/>
      <c r="C70" s="32"/>
      <c r="D70" s="34"/>
      <c r="E70" s="34"/>
      <c r="F70" s="16"/>
      <c r="G70" s="16"/>
      <c r="H70" s="16"/>
      <c r="I70" s="16" t="str">
        <f aca="false">IF(A70="","",CHOOSE(WEEKDAY(C70,2),"lun","mar","mié","jue","vie","sáb","dom"))</f>
        <v/>
      </c>
      <c r="J70" s="16" t="str">
        <f aca="false">IF(A70="","",IFERROR(INDEX(Profesoras!$B$2:$B$20,MATCH(G70,Profesoras!$A$2:$A$20,0)),"Profesora no existe"))</f>
        <v/>
      </c>
      <c r="K70" s="38" t="str">
        <f aca="false">IF(A70="","",(E70-D70)*24)</f>
        <v/>
      </c>
      <c r="L70" s="16" t="str">
        <f aca="false">IF(A70="","",COUNTIFS(Sesiones!$C$2:$C$401,C70,Sesiones!$F$2:$F$401,F70,Sesiones!$D$2:$D$401,"&lt;"&amp;E70,Sesiones!$E$2:$E$401,"&gt;"&amp;D70)-1)</f>
        <v/>
      </c>
      <c r="M70" s="16" t="str">
        <f aca="false">IF(A70="","",COUNTIFS(Sesiones!$C$2:$C$401,C70,Sesiones!$G$2:$G$401,G70,Sesiones!$D$2:$D$401,"&lt;"&amp;E70,Sesiones!$E$2:$E$401,"&gt;"&amp;D70)-1)</f>
        <v/>
      </c>
      <c r="N70" s="16" t="str">
        <f aca="false">IF(A70="","",IF(AND(L70&gt;0,M70&gt;0),"Aula y profesora ocupadas",IF(L70&gt;0,"Aula ocupada a esa hora",IF(M70&gt;0,"Profesora en otra clase a esa hora",IF(E70&lt;=D70,"Hora de fin anterior al inicio",IF(COUNTIF(Festivos!$A$2:$A$30,C70)&gt;0,"Clase en día festivo",""))))))</f>
        <v/>
      </c>
      <c r="O70" s="36" t="str">
        <f aca="false">IF(A70="","",COUNTIFS(Sesiones!$C$2:$C$401,C70,Sesiones!$D$2:$D$401,"&lt;"&amp;D70)+COUNTIFS(Sesiones!$C$2:$C$401,C70,Sesiones!$D$2:$D$401,D70,Sesiones!$A$2:$A$401,"&lt;"&amp;A70)+1)</f>
        <v/>
      </c>
      <c r="P70" s="36" t="str">
        <f aca="false">IF(A70="","",C70*10+O70)</f>
        <v/>
      </c>
      <c r="Q70" s="16" t="str">
        <f aca="false">IF(A70="","",TEXT(D70,"hh:mm")&amp;"–"&amp;TEXT(E70,"hh:mm")&amp;"  "&amp;B70&amp;CHAR(10)&amp;F70&amp;" · "&amp;J70&amp;IF(N70&lt;&gt;"",CHAR(10)&amp;"CHOQUE: "&amp;N70,IF(H70&lt;&gt;"",CHAR(10)&amp;H70,"")))</f>
        <v/>
      </c>
      <c r="R70" s="36" t="str">
        <f aca="false">IF(AND(A70&lt;&gt;"",N70&lt;&gt;""),ROW(),"")</f>
        <v/>
      </c>
    </row>
    <row r="71" customFormat="false" ht="15" hidden="false" customHeight="false" outlineLevel="0" collapsed="false">
      <c r="A71" s="16"/>
      <c r="B71" s="16"/>
      <c r="C71" s="32"/>
      <c r="D71" s="34"/>
      <c r="E71" s="34"/>
      <c r="F71" s="16"/>
      <c r="G71" s="16"/>
      <c r="H71" s="16"/>
      <c r="I71" s="16" t="str">
        <f aca="false">IF(A71="","",CHOOSE(WEEKDAY(C71,2),"lun","mar","mié","jue","vie","sáb","dom"))</f>
        <v/>
      </c>
      <c r="J71" s="16" t="str">
        <f aca="false">IF(A71="","",IFERROR(INDEX(Profesoras!$B$2:$B$20,MATCH(G71,Profesoras!$A$2:$A$20,0)),"Profesora no existe"))</f>
        <v/>
      </c>
      <c r="K71" s="38" t="str">
        <f aca="false">IF(A71="","",(E71-D71)*24)</f>
        <v/>
      </c>
      <c r="L71" s="16" t="str">
        <f aca="false">IF(A71="","",COUNTIFS(Sesiones!$C$2:$C$401,C71,Sesiones!$F$2:$F$401,F71,Sesiones!$D$2:$D$401,"&lt;"&amp;E71,Sesiones!$E$2:$E$401,"&gt;"&amp;D71)-1)</f>
        <v/>
      </c>
      <c r="M71" s="16" t="str">
        <f aca="false">IF(A71="","",COUNTIFS(Sesiones!$C$2:$C$401,C71,Sesiones!$G$2:$G$401,G71,Sesiones!$D$2:$D$401,"&lt;"&amp;E71,Sesiones!$E$2:$E$401,"&gt;"&amp;D71)-1)</f>
        <v/>
      </c>
      <c r="N71" s="16" t="str">
        <f aca="false">IF(A71="","",IF(AND(L71&gt;0,M71&gt;0),"Aula y profesora ocupadas",IF(L71&gt;0,"Aula ocupada a esa hora",IF(M71&gt;0,"Profesora en otra clase a esa hora",IF(E71&lt;=D71,"Hora de fin anterior al inicio",IF(COUNTIF(Festivos!$A$2:$A$30,C71)&gt;0,"Clase en día festivo",""))))))</f>
        <v/>
      </c>
      <c r="O71" s="36" t="str">
        <f aca="false">IF(A71="","",COUNTIFS(Sesiones!$C$2:$C$401,C71,Sesiones!$D$2:$D$401,"&lt;"&amp;D71)+COUNTIFS(Sesiones!$C$2:$C$401,C71,Sesiones!$D$2:$D$401,D71,Sesiones!$A$2:$A$401,"&lt;"&amp;A71)+1)</f>
        <v/>
      </c>
      <c r="P71" s="36" t="str">
        <f aca="false">IF(A71="","",C71*10+O71)</f>
        <v/>
      </c>
      <c r="Q71" s="16" t="str">
        <f aca="false">IF(A71="","",TEXT(D71,"hh:mm")&amp;"–"&amp;TEXT(E71,"hh:mm")&amp;"  "&amp;B71&amp;CHAR(10)&amp;F71&amp;" · "&amp;J71&amp;IF(N71&lt;&gt;"",CHAR(10)&amp;"CHOQUE: "&amp;N71,IF(H71&lt;&gt;"",CHAR(10)&amp;H71,"")))</f>
        <v/>
      </c>
      <c r="R71" s="36" t="str">
        <f aca="false">IF(AND(A71&lt;&gt;"",N71&lt;&gt;""),ROW(),"")</f>
        <v/>
      </c>
    </row>
    <row r="72" customFormat="false" ht="15" hidden="false" customHeight="false" outlineLevel="0" collapsed="false">
      <c r="A72" s="16"/>
      <c r="B72" s="16"/>
      <c r="C72" s="32"/>
      <c r="D72" s="34"/>
      <c r="E72" s="34"/>
      <c r="F72" s="16"/>
      <c r="G72" s="16"/>
      <c r="H72" s="16"/>
      <c r="I72" s="16" t="str">
        <f aca="false">IF(A72="","",CHOOSE(WEEKDAY(C72,2),"lun","mar","mié","jue","vie","sáb","dom"))</f>
        <v/>
      </c>
      <c r="J72" s="16" t="str">
        <f aca="false">IF(A72="","",IFERROR(INDEX(Profesoras!$B$2:$B$20,MATCH(G72,Profesoras!$A$2:$A$20,0)),"Profesora no existe"))</f>
        <v/>
      </c>
      <c r="K72" s="38" t="str">
        <f aca="false">IF(A72="","",(E72-D72)*24)</f>
        <v/>
      </c>
      <c r="L72" s="16" t="str">
        <f aca="false">IF(A72="","",COUNTIFS(Sesiones!$C$2:$C$401,C72,Sesiones!$F$2:$F$401,F72,Sesiones!$D$2:$D$401,"&lt;"&amp;E72,Sesiones!$E$2:$E$401,"&gt;"&amp;D72)-1)</f>
        <v/>
      </c>
      <c r="M72" s="16" t="str">
        <f aca="false">IF(A72="","",COUNTIFS(Sesiones!$C$2:$C$401,C72,Sesiones!$G$2:$G$401,G72,Sesiones!$D$2:$D$401,"&lt;"&amp;E72,Sesiones!$E$2:$E$401,"&gt;"&amp;D72)-1)</f>
        <v/>
      </c>
      <c r="N72" s="16" t="str">
        <f aca="false">IF(A72="","",IF(AND(L72&gt;0,M72&gt;0),"Aula y profesora ocupadas",IF(L72&gt;0,"Aula ocupada a esa hora",IF(M72&gt;0,"Profesora en otra clase a esa hora",IF(E72&lt;=D72,"Hora de fin anterior al inicio",IF(COUNTIF(Festivos!$A$2:$A$30,C72)&gt;0,"Clase en día festivo",""))))))</f>
        <v/>
      </c>
      <c r="O72" s="36" t="str">
        <f aca="false">IF(A72="","",COUNTIFS(Sesiones!$C$2:$C$401,C72,Sesiones!$D$2:$D$401,"&lt;"&amp;D72)+COUNTIFS(Sesiones!$C$2:$C$401,C72,Sesiones!$D$2:$D$401,D72,Sesiones!$A$2:$A$401,"&lt;"&amp;A72)+1)</f>
        <v/>
      </c>
      <c r="P72" s="36" t="str">
        <f aca="false">IF(A72="","",C72*10+O72)</f>
        <v/>
      </c>
      <c r="Q72" s="16" t="str">
        <f aca="false">IF(A72="","",TEXT(D72,"hh:mm")&amp;"–"&amp;TEXT(E72,"hh:mm")&amp;"  "&amp;B72&amp;CHAR(10)&amp;F72&amp;" · "&amp;J72&amp;IF(N72&lt;&gt;"",CHAR(10)&amp;"CHOQUE: "&amp;N72,IF(H72&lt;&gt;"",CHAR(10)&amp;H72,"")))</f>
        <v/>
      </c>
      <c r="R72" s="36" t="str">
        <f aca="false">IF(AND(A72&lt;&gt;"",N72&lt;&gt;""),ROW(),"")</f>
        <v/>
      </c>
    </row>
    <row r="73" customFormat="false" ht="15" hidden="false" customHeight="false" outlineLevel="0" collapsed="false">
      <c r="A73" s="16"/>
      <c r="B73" s="16"/>
      <c r="C73" s="32"/>
      <c r="D73" s="34"/>
      <c r="E73" s="34"/>
      <c r="F73" s="16"/>
      <c r="G73" s="16"/>
      <c r="H73" s="16"/>
      <c r="I73" s="16" t="str">
        <f aca="false">IF(A73="","",CHOOSE(WEEKDAY(C73,2),"lun","mar","mié","jue","vie","sáb","dom"))</f>
        <v/>
      </c>
      <c r="J73" s="16" t="str">
        <f aca="false">IF(A73="","",IFERROR(INDEX(Profesoras!$B$2:$B$20,MATCH(G73,Profesoras!$A$2:$A$20,0)),"Profesora no existe"))</f>
        <v/>
      </c>
      <c r="K73" s="38" t="str">
        <f aca="false">IF(A73="","",(E73-D73)*24)</f>
        <v/>
      </c>
      <c r="L73" s="16" t="str">
        <f aca="false">IF(A73="","",COUNTIFS(Sesiones!$C$2:$C$401,C73,Sesiones!$F$2:$F$401,F73,Sesiones!$D$2:$D$401,"&lt;"&amp;E73,Sesiones!$E$2:$E$401,"&gt;"&amp;D73)-1)</f>
        <v/>
      </c>
      <c r="M73" s="16" t="str">
        <f aca="false">IF(A73="","",COUNTIFS(Sesiones!$C$2:$C$401,C73,Sesiones!$G$2:$G$401,G73,Sesiones!$D$2:$D$401,"&lt;"&amp;E73,Sesiones!$E$2:$E$401,"&gt;"&amp;D73)-1)</f>
        <v/>
      </c>
      <c r="N73" s="16" t="str">
        <f aca="false">IF(A73="","",IF(AND(L73&gt;0,M73&gt;0),"Aula y profesora ocupadas",IF(L73&gt;0,"Aula ocupada a esa hora",IF(M73&gt;0,"Profesora en otra clase a esa hora",IF(E73&lt;=D73,"Hora de fin anterior al inicio",IF(COUNTIF(Festivos!$A$2:$A$30,C73)&gt;0,"Clase en día festivo",""))))))</f>
        <v/>
      </c>
      <c r="O73" s="36" t="str">
        <f aca="false">IF(A73="","",COUNTIFS(Sesiones!$C$2:$C$401,C73,Sesiones!$D$2:$D$401,"&lt;"&amp;D73)+COUNTIFS(Sesiones!$C$2:$C$401,C73,Sesiones!$D$2:$D$401,D73,Sesiones!$A$2:$A$401,"&lt;"&amp;A73)+1)</f>
        <v/>
      </c>
      <c r="P73" s="36" t="str">
        <f aca="false">IF(A73="","",C73*10+O73)</f>
        <v/>
      </c>
      <c r="Q73" s="16" t="str">
        <f aca="false">IF(A73="","",TEXT(D73,"hh:mm")&amp;"–"&amp;TEXT(E73,"hh:mm")&amp;"  "&amp;B73&amp;CHAR(10)&amp;F73&amp;" · "&amp;J73&amp;IF(N73&lt;&gt;"",CHAR(10)&amp;"CHOQUE: "&amp;N73,IF(H73&lt;&gt;"",CHAR(10)&amp;H73,"")))</f>
        <v/>
      </c>
      <c r="R73" s="36" t="str">
        <f aca="false">IF(AND(A73&lt;&gt;"",N73&lt;&gt;""),ROW(),"")</f>
        <v/>
      </c>
    </row>
    <row r="74" customFormat="false" ht="15" hidden="false" customHeight="false" outlineLevel="0" collapsed="false">
      <c r="A74" s="16"/>
      <c r="B74" s="16"/>
      <c r="C74" s="32"/>
      <c r="D74" s="34"/>
      <c r="E74" s="34"/>
      <c r="F74" s="16"/>
      <c r="G74" s="16"/>
      <c r="H74" s="16"/>
      <c r="I74" s="16" t="str">
        <f aca="false">IF(A74="","",CHOOSE(WEEKDAY(C74,2),"lun","mar","mié","jue","vie","sáb","dom"))</f>
        <v/>
      </c>
      <c r="J74" s="16" t="str">
        <f aca="false">IF(A74="","",IFERROR(INDEX(Profesoras!$B$2:$B$20,MATCH(G74,Profesoras!$A$2:$A$20,0)),"Profesora no existe"))</f>
        <v/>
      </c>
      <c r="K74" s="38" t="str">
        <f aca="false">IF(A74="","",(E74-D74)*24)</f>
        <v/>
      </c>
      <c r="L74" s="16" t="str">
        <f aca="false">IF(A74="","",COUNTIFS(Sesiones!$C$2:$C$401,C74,Sesiones!$F$2:$F$401,F74,Sesiones!$D$2:$D$401,"&lt;"&amp;E74,Sesiones!$E$2:$E$401,"&gt;"&amp;D74)-1)</f>
        <v/>
      </c>
      <c r="M74" s="16" t="str">
        <f aca="false">IF(A74="","",COUNTIFS(Sesiones!$C$2:$C$401,C74,Sesiones!$G$2:$G$401,G74,Sesiones!$D$2:$D$401,"&lt;"&amp;E74,Sesiones!$E$2:$E$401,"&gt;"&amp;D74)-1)</f>
        <v/>
      </c>
      <c r="N74" s="16" t="str">
        <f aca="false">IF(A74="","",IF(AND(L74&gt;0,M74&gt;0),"Aula y profesora ocupadas",IF(L74&gt;0,"Aula ocupada a esa hora",IF(M74&gt;0,"Profesora en otra clase a esa hora",IF(E74&lt;=D74,"Hora de fin anterior al inicio",IF(COUNTIF(Festivos!$A$2:$A$30,C74)&gt;0,"Clase en día festivo",""))))))</f>
        <v/>
      </c>
      <c r="O74" s="36" t="str">
        <f aca="false">IF(A74="","",COUNTIFS(Sesiones!$C$2:$C$401,C74,Sesiones!$D$2:$D$401,"&lt;"&amp;D74)+COUNTIFS(Sesiones!$C$2:$C$401,C74,Sesiones!$D$2:$D$401,D74,Sesiones!$A$2:$A$401,"&lt;"&amp;A74)+1)</f>
        <v/>
      </c>
      <c r="P74" s="36" t="str">
        <f aca="false">IF(A74="","",C74*10+O74)</f>
        <v/>
      </c>
      <c r="Q74" s="16" t="str">
        <f aca="false">IF(A74="","",TEXT(D74,"hh:mm")&amp;"–"&amp;TEXT(E74,"hh:mm")&amp;"  "&amp;B74&amp;CHAR(10)&amp;F74&amp;" · "&amp;J74&amp;IF(N74&lt;&gt;"",CHAR(10)&amp;"CHOQUE: "&amp;N74,IF(H74&lt;&gt;"",CHAR(10)&amp;H74,"")))</f>
        <v/>
      </c>
      <c r="R74" s="36" t="str">
        <f aca="false">IF(AND(A74&lt;&gt;"",N74&lt;&gt;""),ROW(),"")</f>
        <v/>
      </c>
    </row>
    <row r="75" customFormat="false" ht="15" hidden="false" customHeight="false" outlineLevel="0" collapsed="false">
      <c r="A75" s="16"/>
      <c r="B75" s="16"/>
      <c r="C75" s="32"/>
      <c r="D75" s="34"/>
      <c r="E75" s="34"/>
      <c r="F75" s="16"/>
      <c r="G75" s="16"/>
      <c r="H75" s="16"/>
      <c r="I75" s="16" t="str">
        <f aca="false">IF(A75="","",CHOOSE(WEEKDAY(C75,2),"lun","mar","mié","jue","vie","sáb","dom"))</f>
        <v/>
      </c>
      <c r="J75" s="16" t="str">
        <f aca="false">IF(A75="","",IFERROR(INDEX(Profesoras!$B$2:$B$20,MATCH(G75,Profesoras!$A$2:$A$20,0)),"Profesora no existe"))</f>
        <v/>
      </c>
      <c r="K75" s="38" t="str">
        <f aca="false">IF(A75="","",(E75-D75)*24)</f>
        <v/>
      </c>
      <c r="L75" s="16" t="str">
        <f aca="false">IF(A75="","",COUNTIFS(Sesiones!$C$2:$C$401,C75,Sesiones!$F$2:$F$401,F75,Sesiones!$D$2:$D$401,"&lt;"&amp;E75,Sesiones!$E$2:$E$401,"&gt;"&amp;D75)-1)</f>
        <v/>
      </c>
      <c r="M75" s="16" t="str">
        <f aca="false">IF(A75="","",COUNTIFS(Sesiones!$C$2:$C$401,C75,Sesiones!$G$2:$G$401,G75,Sesiones!$D$2:$D$401,"&lt;"&amp;E75,Sesiones!$E$2:$E$401,"&gt;"&amp;D75)-1)</f>
        <v/>
      </c>
      <c r="N75" s="16" t="str">
        <f aca="false">IF(A75="","",IF(AND(L75&gt;0,M75&gt;0),"Aula y profesora ocupadas",IF(L75&gt;0,"Aula ocupada a esa hora",IF(M75&gt;0,"Profesora en otra clase a esa hora",IF(E75&lt;=D75,"Hora de fin anterior al inicio",IF(COUNTIF(Festivos!$A$2:$A$30,C75)&gt;0,"Clase en día festivo",""))))))</f>
        <v/>
      </c>
      <c r="O75" s="36" t="str">
        <f aca="false">IF(A75="","",COUNTIFS(Sesiones!$C$2:$C$401,C75,Sesiones!$D$2:$D$401,"&lt;"&amp;D75)+COUNTIFS(Sesiones!$C$2:$C$401,C75,Sesiones!$D$2:$D$401,D75,Sesiones!$A$2:$A$401,"&lt;"&amp;A75)+1)</f>
        <v/>
      </c>
      <c r="P75" s="36" t="str">
        <f aca="false">IF(A75="","",C75*10+O75)</f>
        <v/>
      </c>
      <c r="Q75" s="16" t="str">
        <f aca="false">IF(A75="","",TEXT(D75,"hh:mm")&amp;"–"&amp;TEXT(E75,"hh:mm")&amp;"  "&amp;B75&amp;CHAR(10)&amp;F75&amp;" · "&amp;J75&amp;IF(N75&lt;&gt;"",CHAR(10)&amp;"CHOQUE: "&amp;N75,IF(H75&lt;&gt;"",CHAR(10)&amp;H75,"")))</f>
        <v/>
      </c>
      <c r="R75" s="36" t="str">
        <f aca="false">IF(AND(A75&lt;&gt;"",N75&lt;&gt;""),ROW(),"")</f>
        <v/>
      </c>
    </row>
    <row r="76" customFormat="false" ht="15" hidden="false" customHeight="false" outlineLevel="0" collapsed="false">
      <c r="A76" s="16"/>
      <c r="B76" s="16"/>
      <c r="C76" s="32"/>
      <c r="D76" s="34"/>
      <c r="E76" s="34"/>
      <c r="F76" s="16"/>
      <c r="G76" s="16"/>
      <c r="H76" s="16"/>
      <c r="I76" s="16" t="str">
        <f aca="false">IF(A76="","",CHOOSE(WEEKDAY(C76,2),"lun","mar","mié","jue","vie","sáb","dom"))</f>
        <v/>
      </c>
      <c r="J76" s="16" t="str">
        <f aca="false">IF(A76="","",IFERROR(INDEX(Profesoras!$B$2:$B$20,MATCH(G76,Profesoras!$A$2:$A$20,0)),"Profesora no existe"))</f>
        <v/>
      </c>
      <c r="K76" s="38" t="str">
        <f aca="false">IF(A76="","",(E76-D76)*24)</f>
        <v/>
      </c>
      <c r="L76" s="16" t="str">
        <f aca="false">IF(A76="","",COUNTIFS(Sesiones!$C$2:$C$401,C76,Sesiones!$F$2:$F$401,F76,Sesiones!$D$2:$D$401,"&lt;"&amp;E76,Sesiones!$E$2:$E$401,"&gt;"&amp;D76)-1)</f>
        <v/>
      </c>
      <c r="M76" s="16" t="str">
        <f aca="false">IF(A76="","",COUNTIFS(Sesiones!$C$2:$C$401,C76,Sesiones!$G$2:$G$401,G76,Sesiones!$D$2:$D$401,"&lt;"&amp;E76,Sesiones!$E$2:$E$401,"&gt;"&amp;D76)-1)</f>
        <v/>
      </c>
      <c r="N76" s="16" t="str">
        <f aca="false">IF(A76="","",IF(AND(L76&gt;0,M76&gt;0),"Aula y profesora ocupadas",IF(L76&gt;0,"Aula ocupada a esa hora",IF(M76&gt;0,"Profesora en otra clase a esa hora",IF(E76&lt;=D76,"Hora de fin anterior al inicio",IF(COUNTIF(Festivos!$A$2:$A$30,C76)&gt;0,"Clase en día festivo",""))))))</f>
        <v/>
      </c>
      <c r="O76" s="36" t="str">
        <f aca="false">IF(A76="","",COUNTIFS(Sesiones!$C$2:$C$401,C76,Sesiones!$D$2:$D$401,"&lt;"&amp;D76)+COUNTIFS(Sesiones!$C$2:$C$401,C76,Sesiones!$D$2:$D$401,D76,Sesiones!$A$2:$A$401,"&lt;"&amp;A76)+1)</f>
        <v/>
      </c>
      <c r="P76" s="36" t="str">
        <f aca="false">IF(A76="","",C76*10+O76)</f>
        <v/>
      </c>
      <c r="Q76" s="16" t="str">
        <f aca="false">IF(A76="","",TEXT(D76,"hh:mm")&amp;"–"&amp;TEXT(E76,"hh:mm")&amp;"  "&amp;B76&amp;CHAR(10)&amp;F76&amp;" · "&amp;J76&amp;IF(N76&lt;&gt;"",CHAR(10)&amp;"CHOQUE: "&amp;N76,IF(H76&lt;&gt;"",CHAR(10)&amp;H76,"")))</f>
        <v/>
      </c>
      <c r="R76" s="36" t="str">
        <f aca="false">IF(AND(A76&lt;&gt;"",N76&lt;&gt;""),ROW(),"")</f>
        <v/>
      </c>
    </row>
    <row r="77" customFormat="false" ht="15" hidden="false" customHeight="false" outlineLevel="0" collapsed="false">
      <c r="A77" s="16"/>
      <c r="B77" s="16"/>
      <c r="C77" s="32"/>
      <c r="D77" s="34"/>
      <c r="E77" s="34"/>
      <c r="F77" s="16"/>
      <c r="G77" s="16"/>
      <c r="H77" s="16"/>
      <c r="I77" s="16" t="str">
        <f aca="false">IF(A77="","",CHOOSE(WEEKDAY(C77,2),"lun","mar","mié","jue","vie","sáb","dom"))</f>
        <v/>
      </c>
      <c r="J77" s="16" t="str">
        <f aca="false">IF(A77="","",IFERROR(INDEX(Profesoras!$B$2:$B$20,MATCH(G77,Profesoras!$A$2:$A$20,0)),"Profesora no existe"))</f>
        <v/>
      </c>
      <c r="K77" s="38" t="str">
        <f aca="false">IF(A77="","",(E77-D77)*24)</f>
        <v/>
      </c>
      <c r="L77" s="16" t="str">
        <f aca="false">IF(A77="","",COUNTIFS(Sesiones!$C$2:$C$401,C77,Sesiones!$F$2:$F$401,F77,Sesiones!$D$2:$D$401,"&lt;"&amp;E77,Sesiones!$E$2:$E$401,"&gt;"&amp;D77)-1)</f>
        <v/>
      </c>
      <c r="M77" s="16" t="str">
        <f aca="false">IF(A77="","",COUNTIFS(Sesiones!$C$2:$C$401,C77,Sesiones!$G$2:$G$401,G77,Sesiones!$D$2:$D$401,"&lt;"&amp;E77,Sesiones!$E$2:$E$401,"&gt;"&amp;D77)-1)</f>
        <v/>
      </c>
      <c r="N77" s="16" t="str">
        <f aca="false">IF(A77="","",IF(AND(L77&gt;0,M77&gt;0),"Aula y profesora ocupadas",IF(L77&gt;0,"Aula ocupada a esa hora",IF(M77&gt;0,"Profesora en otra clase a esa hora",IF(E77&lt;=D77,"Hora de fin anterior al inicio",IF(COUNTIF(Festivos!$A$2:$A$30,C77)&gt;0,"Clase en día festivo",""))))))</f>
        <v/>
      </c>
      <c r="O77" s="36" t="str">
        <f aca="false">IF(A77="","",COUNTIFS(Sesiones!$C$2:$C$401,C77,Sesiones!$D$2:$D$401,"&lt;"&amp;D77)+COUNTIFS(Sesiones!$C$2:$C$401,C77,Sesiones!$D$2:$D$401,D77,Sesiones!$A$2:$A$401,"&lt;"&amp;A77)+1)</f>
        <v/>
      </c>
      <c r="P77" s="36" t="str">
        <f aca="false">IF(A77="","",C77*10+O77)</f>
        <v/>
      </c>
      <c r="Q77" s="16" t="str">
        <f aca="false">IF(A77="","",TEXT(D77,"hh:mm")&amp;"–"&amp;TEXT(E77,"hh:mm")&amp;"  "&amp;B77&amp;CHAR(10)&amp;F77&amp;" · "&amp;J77&amp;IF(N77&lt;&gt;"",CHAR(10)&amp;"CHOQUE: "&amp;N77,IF(H77&lt;&gt;"",CHAR(10)&amp;H77,"")))</f>
        <v/>
      </c>
      <c r="R77" s="36" t="str">
        <f aca="false">IF(AND(A77&lt;&gt;"",N77&lt;&gt;""),ROW(),"")</f>
        <v/>
      </c>
    </row>
    <row r="78" customFormat="false" ht="15" hidden="false" customHeight="false" outlineLevel="0" collapsed="false">
      <c r="A78" s="16"/>
      <c r="B78" s="16"/>
      <c r="C78" s="32"/>
      <c r="D78" s="34"/>
      <c r="E78" s="34"/>
      <c r="F78" s="16"/>
      <c r="G78" s="16"/>
      <c r="H78" s="16"/>
      <c r="I78" s="16" t="str">
        <f aca="false">IF(A78="","",CHOOSE(WEEKDAY(C78,2),"lun","mar","mié","jue","vie","sáb","dom"))</f>
        <v/>
      </c>
      <c r="J78" s="16" t="str">
        <f aca="false">IF(A78="","",IFERROR(INDEX(Profesoras!$B$2:$B$20,MATCH(G78,Profesoras!$A$2:$A$20,0)),"Profesora no existe"))</f>
        <v/>
      </c>
      <c r="K78" s="38" t="str">
        <f aca="false">IF(A78="","",(E78-D78)*24)</f>
        <v/>
      </c>
      <c r="L78" s="16" t="str">
        <f aca="false">IF(A78="","",COUNTIFS(Sesiones!$C$2:$C$401,C78,Sesiones!$F$2:$F$401,F78,Sesiones!$D$2:$D$401,"&lt;"&amp;E78,Sesiones!$E$2:$E$401,"&gt;"&amp;D78)-1)</f>
        <v/>
      </c>
      <c r="M78" s="16" t="str">
        <f aca="false">IF(A78="","",COUNTIFS(Sesiones!$C$2:$C$401,C78,Sesiones!$G$2:$G$401,G78,Sesiones!$D$2:$D$401,"&lt;"&amp;E78,Sesiones!$E$2:$E$401,"&gt;"&amp;D78)-1)</f>
        <v/>
      </c>
      <c r="N78" s="16" t="str">
        <f aca="false">IF(A78="","",IF(AND(L78&gt;0,M78&gt;0),"Aula y profesora ocupadas",IF(L78&gt;0,"Aula ocupada a esa hora",IF(M78&gt;0,"Profesora en otra clase a esa hora",IF(E78&lt;=D78,"Hora de fin anterior al inicio",IF(COUNTIF(Festivos!$A$2:$A$30,C78)&gt;0,"Clase en día festivo",""))))))</f>
        <v/>
      </c>
      <c r="O78" s="36" t="str">
        <f aca="false">IF(A78="","",COUNTIFS(Sesiones!$C$2:$C$401,C78,Sesiones!$D$2:$D$401,"&lt;"&amp;D78)+COUNTIFS(Sesiones!$C$2:$C$401,C78,Sesiones!$D$2:$D$401,D78,Sesiones!$A$2:$A$401,"&lt;"&amp;A78)+1)</f>
        <v/>
      </c>
      <c r="P78" s="36" t="str">
        <f aca="false">IF(A78="","",C78*10+O78)</f>
        <v/>
      </c>
      <c r="Q78" s="16" t="str">
        <f aca="false">IF(A78="","",TEXT(D78,"hh:mm")&amp;"–"&amp;TEXT(E78,"hh:mm")&amp;"  "&amp;B78&amp;CHAR(10)&amp;F78&amp;" · "&amp;J78&amp;IF(N78&lt;&gt;"",CHAR(10)&amp;"CHOQUE: "&amp;N78,IF(H78&lt;&gt;"",CHAR(10)&amp;H78,"")))</f>
        <v/>
      </c>
      <c r="R78" s="36" t="str">
        <f aca="false">IF(AND(A78&lt;&gt;"",N78&lt;&gt;""),ROW(),"")</f>
        <v/>
      </c>
    </row>
    <row r="79" customFormat="false" ht="15" hidden="false" customHeight="false" outlineLevel="0" collapsed="false">
      <c r="A79" s="16"/>
      <c r="B79" s="16"/>
      <c r="C79" s="32"/>
      <c r="D79" s="34"/>
      <c r="E79" s="34"/>
      <c r="F79" s="16"/>
      <c r="G79" s="16"/>
      <c r="H79" s="16"/>
      <c r="I79" s="16" t="str">
        <f aca="false">IF(A79="","",CHOOSE(WEEKDAY(C79,2),"lun","mar","mié","jue","vie","sáb","dom"))</f>
        <v/>
      </c>
      <c r="J79" s="16" t="str">
        <f aca="false">IF(A79="","",IFERROR(INDEX(Profesoras!$B$2:$B$20,MATCH(G79,Profesoras!$A$2:$A$20,0)),"Profesora no existe"))</f>
        <v/>
      </c>
      <c r="K79" s="38" t="str">
        <f aca="false">IF(A79="","",(E79-D79)*24)</f>
        <v/>
      </c>
      <c r="L79" s="16" t="str">
        <f aca="false">IF(A79="","",COUNTIFS(Sesiones!$C$2:$C$401,C79,Sesiones!$F$2:$F$401,F79,Sesiones!$D$2:$D$401,"&lt;"&amp;E79,Sesiones!$E$2:$E$401,"&gt;"&amp;D79)-1)</f>
        <v/>
      </c>
      <c r="M79" s="16" t="str">
        <f aca="false">IF(A79="","",COUNTIFS(Sesiones!$C$2:$C$401,C79,Sesiones!$G$2:$G$401,G79,Sesiones!$D$2:$D$401,"&lt;"&amp;E79,Sesiones!$E$2:$E$401,"&gt;"&amp;D79)-1)</f>
        <v/>
      </c>
      <c r="N79" s="16" t="str">
        <f aca="false">IF(A79="","",IF(AND(L79&gt;0,M79&gt;0),"Aula y profesora ocupadas",IF(L79&gt;0,"Aula ocupada a esa hora",IF(M79&gt;0,"Profesora en otra clase a esa hora",IF(E79&lt;=D79,"Hora de fin anterior al inicio",IF(COUNTIF(Festivos!$A$2:$A$30,C79)&gt;0,"Clase en día festivo",""))))))</f>
        <v/>
      </c>
      <c r="O79" s="36" t="str">
        <f aca="false">IF(A79="","",COUNTIFS(Sesiones!$C$2:$C$401,C79,Sesiones!$D$2:$D$401,"&lt;"&amp;D79)+COUNTIFS(Sesiones!$C$2:$C$401,C79,Sesiones!$D$2:$D$401,D79,Sesiones!$A$2:$A$401,"&lt;"&amp;A79)+1)</f>
        <v/>
      </c>
      <c r="P79" s="36" t="str">
        <f aca="false">IF(A79="","",C79*10+O79)</f>
        <v/>
      </c>
      <c r="Q79" s="16" t="str">
        <f aca="false">IF(A79="","",TEXT(D79,"hh:mm")&amp;"–"&amp;TEXT(E79,"hh:mm")&amp;"  "&amp;B79&amp;CHAR(10)&amp;F79&amp;" · "&amp;J79&amp;IF(N79&lt;&gt;"",CHAR(10)&amp;"CHOQUE: "&amp;N79,IF(H79&lt;&gt;"",CHAR(10)&amp;H79,"")))</f>
        <v/>
      </c>
      <c r="R79" s="36" t="str">
        <f aca="false">IF(AND(A79&lt;&gt;"",N79&lt;&gt;""),ROW(),"")</f>
        <v/>
      </c>
    </row>
    <row r="80" customFormat="false" ht="15" hidden="false" customHeight="false" outlineLevel="0" collapsed="false">
      <c r="A80" s="16"/>
      <c r="B80" s="16"/>
      <c r="C80" s="32"/>
      <c r="D80" s="34"/>
      <c r="E80" s="34"/>
      <c r="F80" s="16"/>
      <c r="G80" s="16"/>
      <c r="H80" s="16"/>
      <c r="I80" s="16" t="str">
        <f aca="false">IF(A80="","",CHOOSE(WEEKDAY(C80,2),"lun","mar","mié","jue","vie","sáb","dom"))</f>
        <v/>
      </c>
      <c r="J80" s="16" t="str">
        <f aca="false">IF(A80="","",IFERROR(INDEX(Profesoras!$B$2:$B$20,MATCH(G80,Profesoras!$A$2:$A$20,0)),"Profesora no existe"))</f>
        <v/>
      </c>
      <c r="K80" s="38" t="str">
        <f aca="false">IF(A80="","",(E80-D80)*24)</f>
        <v/>
      </c>
      <c r="L80" s="16" t="str">
        <f aca="false">IF(A80="","",COUNTIFS(Sesiones!$C$2:$C$401,C80,Sesiones!$F$2:$F$401,F80,Sesiones!$D$2:$D$401,"&lt;"&amp;E80,Sesiones!$E$2:$E$401,"&gt;"&amp;D80)-1)</f>
        <v/>
      </c>
      <c r="M80" s="16" t="str">
        <f aca="false">IF(A80="","",COUNTIFS(Sesiones!$C$2:$C$401,C80,Sesiones!$G$2:$G$401,G80,Sesiones!$D$2:$D$401,"&lt;"&amp;E80,Sesiones!$E$2:$E$401,"&gt;"&amp;D80)-1)</f>
        <v/>
      </c>
      <c r="N80" s="16" t="str">
        <f aca="false">IF(A80="","",IF(AND(L80&gt;0,M80&gt;0),"Aula y profesora ocupadas",IF(L80&gt;0,"Aula ocupada a esa hora",IF(M80&gt;0,"Profesora en otra clase a esa hora",IF(E80&lt;=D80,"Hora de fin anterior al inicio",IF(COUNTIF(Festivos!$A$2:$A$30,C80)&gt;0,"Clase en día festivo",""))))))</f>
        <v/>
      </c>
      <c r="O80" s="36" t="str">
        <f aca="false">IF(A80="","",COUNTIFS(Sesiones!$C$2:$C$401,C80,Sesiones!$D$2:$D$401,"&lt;"&amp;D80)+COUNTIFS(Sesiones!$C$2:$C$401,C80,Sesiones!$D$2:$D$401,D80,Sesiones!$A$2:$A$401,"&lt;"&amp;A80)+1)</f>
        <v/>
      </c>
      <c r="P80" s="36" t="str">
        <f aca="false">IF(A80="","",C80*10+O80)</f>
        <v/>
      </c>
      <c r="Q80" s="16" t="str">
        <f aca="false">IF(A80="","",TEXT(D80,"hh:mm")&amp;"–"&amp;TEXT(E80,"hh:mm")&amp;"  "&amp;B80&amp;CHAR(10)&amp;F80&amp;" · "&amp;J80&amp;IF(N80&lt;&gt;"",CHAR(10)&amp;"CHOQUE: "&amp;N80,IF(H80&lt;&gt;"",CHAR(10)&amp;H80,"")))</f>
        <v/>
      </c>
      <c r="R80" s="36" t="str">
        <f aca="false">IF(AND(A80&lt;&gt;"",N80&lt;&gt;""),ROW(),"")</f>
        <v/>
      </c>
    </row>
    <row r="81" customFormat="false" ht="15" hidden="false" customHeight="false" outlineLevel="0" collapsed="false">
      <c r="A81" s="16"/>
      <c r="B81" s="16"/>
      <c r="C81" s="32"/>
      <c r="D81" s="34"/>
      <c r="E81" s="34"/>
      <c r="F81" s="16"/>
      <c r="G81" s="16"/>
      <c r="H81" s="16"/>
      <c r="I81" s="16" t="str">
        <f aca="false">IF(A81="","",CHOOSE(WEEKDAY(C81,2),"lun","mar","mié","jue","vie","sáb","dom"))</f>
        <v/>
      </c>
      <c r="J81" s="16" t="str">
        <f aca="false">IF(A81="","",IFERROR(INDEX(Profesoras!$B$2:$B$20,MATCH(G81,Profesoras!$A$2:$A$20,0)),"Profesora no existe"))</f>
        <v/>
      </c>
      <c r="K81" s="38" t="str">
        <f aca="false">IF(A81="","",(E81-D81)*24)</f>
        <v/>
      </c>
      <c r="L81" s="16" t="str">
        <f aca="false">IF(A81="","",COUNTIFS(Sesiones!$C$2:$C$401,C81,Sesiones!$F$2:$F$401,F81,Sesiones!$D$2:$D$401,"&lt;"&amp;E81,Sesiones!$E$2:$E$401,"&gt;"&amp;D81)-1)</f>
        <v/>
      </c>
      <c r="M81" s="16" t="str">
        <f aca="false">IF(A81="","",COUNTIFS(Sesiones!$C$2:$C$401,C81,Sesiones!$G$2:$G$401,G81,Sesiones!$D$2:$D$401,"&lt;"&amp;E81,Sesiones!$E$2:$E$401,"&gt;"&amp;D81)-1)</f>
        <v/>
      </c>
      <c r="N81" s="16" t="str">
        <f aca="false">IF(A81="","",IF(AND(L81&gt;0,M81&gt;0),"Aula y profesora ocupadas",IF(L81&gt;0,"Aula ocupada a esa hora",IF(M81&gt;0,"Profesora en otra clase a esa hora",IF(E81&lt;=D81,"Hora de fin anterior al inicio",IF(COUNTIF(Festivos!$A$2:$A$30,C81)&gt;0,"Clase en día festivo",""))))))</f>
        <v/>
      </c>
      <c r="O81" s="36" t="str">
        <f aca="false">IF(A81="","",COUNTIFS(Sesiones!$C$2:$C$401,C81,Sesiones!$D$2:$D$401,"&lt;"&amp;D81)+COUNTIFS(Sesiones!$C$2:$C$401,C81,Sesiones!$D$2:$D$401,D81,Sesiones!$A$2:$A$401,"&lt;"&amp;A81)+1)</f>
        <v/>
      </c>
      <c r="P81" s="36" t="str">
        <f aca="false">IF(A81="","",C81*10+O81)</f>
        <v/>
      </c>
      <c r="Q81" s="16" t="str">
        <f aca="false">IF(A81="","",TEXT(D81,"hh:mm")&amp;"–"&amp;TEXT(E81,"hh:mm")&amp;"  "&amp;B81&amp;CHAR(10)&amp;F81&amp;" · "&amp;J81&amp;IF(N81&lt;&gt;"",CHAR(10)&amp;"CHOQUE: "&amp;N81,IF(H81&lt;&gt;"",CHAR(10)&amp;H81,"")))</f>
        <v/>
      </c>
      <c r="R81" s="36" t="str">
        <f aca="false">IF(AND(A81&lt;&gt;"",N81&lt;&gt;""),ROW(),"")</f>
        <v/>
      </c>
    </row>
    <row r="82" customFormat="false" ht="15" hidden="false" customHeight="false" outlineLevel="0" collapsed="false">
      <c r="A82" s="16"/>
      <c r="B82" s="16"/>
      <c r="C82" s="32"/>
      <c r="D82" s="34"/>
      <c r="E82" s="34"/>
      <c r="F82" s="16"/>
      <c r="G82" s="16"/>
      <c r="H82" s="16"/>
      <c r="I82" s="16" t="str">
        <f aca="false">IF(A82="","",CHOOSE(WEEKDAY(C82,2),"lun","mar","mié","jue","vie","sáb","dom"))</f>
        <v/>
      </c>
      <c r="J82" s="16" t="str">
        <f aca="false">IF(A82="","",IFERROR(INDEX(Profesoras!$B$2:$B$20,MATCH(G82,Profesoras!$A$2:$A$20,0)),"Profesora no existe"))</f>
        <v/>
      </c>
      <c r="K82" s="38" t="str">
        <f aca="false">IF(A82="","",(E82-D82)*24)</f>
        <v/>
      </c>
      <c r="L82" s="16" t="str">
        <f aca="false">IF(A82="","",COUNTIFS(Sesiones!$C$2:$C$401,C82,Sesiones!$F$2:$F$401,F82,Sesiones!$D$2:$D$401,"&lt;"&amp;E82,Sesiones!$E$2:$E$401,"&gt;"&amp;D82)-1)</f>
        <v/>
      </c>
      <c r="M82" s="16" t="str">
        <f aca="false">IF(A82="","",COUNTIFS(Sesiones!$C$2:$C$401,C82,Sesiones!$G$2:$G$401,G82,Sesiones!$D$2:$D$401,"&lt;"&amp;E82,Sesiones!$E$2:$E$401,"&gt;"&amp;D82)-1)</f>
        <v/>
      </c>
      <c r="N82" s="16" t="str">
        <f aca="false">IF(A82="","",IF(AND(L82&gt;0,M82&gt;0),"Aula y profesora ocupadas",IF(L82&gt;0,"Aula ocupada a esa hora",IF(M82&gt;0,"Profesora en otra clase a esa hora",IF(E82&lt;=D82,"Hora de fin anterior al inicio",IF(COUNTIF(Festivos!$A$2:$A$30,C82)&gt;0,"Clase en día festivo",""))))))</f>
        <v/>
      </c>
      <c r="O82" s="36" t="str">
        <f aca="false">IF(A82="","",COUNTIFS(Sesiones!$C$2:$C$401,C82,Sesiones!$D$2:$D$401,"&lt;"&amp;D82)+COUNTIFS(Sesiones!$C$2:$C$401,C82,Sesiones!$D$2:$D$401,D82,Sesiones!$A$2:$A$401,"&lt;"&amp;A82)+1)</f>
        <v/>
      </c>
      <c r="P82" s="36" t="str">
        <f aca="false">IF(A82="","",C82*10+O82)</f>
        <v/>
      </c>
      <c r="Q82" s="16" t="str">
        <f aca="false">IF(A82="","",TEXT(D82,"hh:mm")&amp;"–"&amp;TEXT(E82,"hh:mm")&amp;"  "&amp;B82&amp;CHAR(10)&amp;F82&amp;" · "&amp;J82&amp;IF(N82&lt;&gt;"",CHAR(10)&amp;"CHOQUE: "&amp;N82,IF(H82&lt;&gt;"",CHAR(10)&amp;H82,"")))</f>
        <v/>
      </c>
      <c r="R82" s="36" t="str">
        <f aca="false">IF(AND(A82&lt;&gt;"",N82&lt;&gt;""),ROW(),"")</f>
        <v/>
      </c>
    </row>
    <row r="83" customFormat="false" ht="15" hidden="false" customHeight="false" outlineLevel="0" collapsed="false">
      <c r="A83" s="16"/>
      <c r="B83" s="16"/>
      <c r="C83" s="32"/>
      <c r="D83" s="34"/>
      <c r="E83" s="34"/>
      <c r="F83" s="16"/>
      <c r="G83" s="16"/>
      <c r="H83" s="16"/>
      <c r="I83" s="16" t="str">
        <f aca="false">IF(A83="","",CHOOSE(WEEKDAY(C83,2),"lun","mar","mié","jue","vie","sáb","dom"))</f>
        <v/>
      </c>
      <c r="J83" s="16" t="str">
        <f aca="false">IF(A83="","",IFERROR(INDEX(Profesoras!$B$2:$B$20,MATCH(G83,Profesoras!$A$2:$A$20,0)),"Profesora no existe"))</f>
        <v/>
      </c>
      <c r="K83" s="38" t="str">
        <f aca="false">IF(A83="","",(E83-D83)*24)</f>
        <v/>
      </c>
      <c r="L83" s="16" t="str">
        <f aca="false">IF(A83="","",COUNTIFS(Sesiones!$C$2:$C$401,C83,Sesiones!$F$2:$F$401,F83,Sesiones!$D$2:$D$401,"&lt;"&amp;E83,Sesiones!$E$2:$E$401,"&gt;"&amp;D83)-1)</f>
        <v/>
      </c>
      <c r="M83" s="16" t="str">
        <f aca="false">IF(A83="","",COUNTIFS(Sesiones!$C$2:$C$401,C83,Sesiones!$G$2:$G$401,G83,Sesiones!$D$2:$D$401,"&lt;"&amp;E83,Sesiones!$E$2:$E$401,"&gt;"&amp;D83)-1)</f>
        <v/>
      </c>
      <c r="N83" s="16" t="str">
        <f aca="false">IF(A83="","",IF(AND(L83&gt;0,M83&gt;0),"Aula y profesora ocupadas",IF(L83&gt;0,"Aula ocupada a esa hora",IF(M83&gt;0,"Profesora en otra clase a esa hora",IF(E83&lt;=D83,"Hora de fin anterior al inicio",IF(COUNTIF(Festivos!$A$2:$A$30,C83)&gt;0,"Clase en día festivo",""))))))</f>
        <v/>
      </c>
      <c r="O83" s="36" t="str">
        <f aca="false">IF(A83="","",COUNTIFS(Sesiones!$C$2:$C$401,C83,Sesiones!$D$2:$D$401,"&lt;"&amp;D83)+COUNTIFS(Sesiones!$C$2:$C$401,C83,Sesiones!$D$2:$D$401,D83,Sesiones!$A$2:$A$401,"&lt;"&amp;A83)+1)</f>
        <v/>
      </c>
      <c r="P83" s="36" t="str">
        <f aca="false">IF(A83="","",C83*10+O83)</f>
        <v/>
      </c>
      <c r="Q83" s="16" t="str">
        <f aca="false">IF(A83="","",TEXT(D83,"hh:mm")&amp;"–"&amp;TEXT(E83,"hh:mm")&amp;"  "&amp;B83&amp;CHAR(10)&amp;F83&amp;" · "&amp;J83&amp;IF(N83&lt;&gt;"",CHAR(10)&amp;"CHOQUE: "&amp;N83,IF(H83&lt;&gt;"",CHAR(10)&amp;H83,"")))</f>
        <v/>
      </c>
      <c r="R83" s="36" t="str">
        <f aca="false">IF(AND(A83&lt;&gt;"",N83&lt;&gt;""),ROW(),"")</f>
        <v/>
      </c>
    </row>
    <row r="84" customFormat="false" ht="15" hidden="false" customHeight="false" outlineLevel="0" collapsed="false">
      <c r="A84" s="16"/>
      <c r="B84" s="16"/>
      <c r="C84" s="32"/>
      <c r="D84" s="34"/>
      <c r="E84" s="34"/>
      <c r="F84" s="16"/>
      <c r="G84" s="16"/>
      <c r="H84" s="16"/>
      <c r="I84" s="16" t="str">
        <f aca="false">IF(A84="","",CHOOSE(WEEKDAY(C84,2),"lun","mar","mié","jue","vie","sáb","dom"))</f>
        <v/>
      </c>
      <c r="J84" s="16" t="str">
        <f aca="false">IF(A84="","",IFERROR(INDEX(Profesoras!$B$2:$B$20,MATCH(G84,Profesoras!$A$2:$A$20,0)),"Profesora no existe"))</f>
        <v/>
      </c>
      <c r="K84" s="38" t="str">
        <f aca="false">IF(A84="","",(E84-D84)*24)</f>
        <v/>
      </c>
      <c r="L84" s="16" t="str">
        <f aca="false">IF(A84="","",COUNTIFS(Sesiones!$C$2:$C$401,C84,Sesiones!$F$2:$F$401,F84,Sesiones!$D$2:$D$401,"&lt;"&amp;E84,Sesiones!$E$2:$E$401,"&gt;"&amp;D84)-1)</f>
        <v/>
      </c>
      <c r="M84" s="16" t="str">
        <f aca="false">IF(A84="","",COUNTIFS(Sesiones!$C$2:$C$401,C84,Sesiones!$G$2:$G$401,G84,Sesiones!$D$2:$D$401,"&lt;"&amp;E84,Sesiones!$E$2:$E$401,"&gt;"&amp;D84)-1)</f>
        <v/>
      </c>
      <c r="N84" s="16" t="str">
        <f aca="false">IF(A84="","",IF(AND(L84&gt;0,M84&gt;0),"Aula y profesora ocupadas",IF(L84&gt;0,"Aula ocupada a esa hora",IF(M84&gt;0,"Profesora en otra clase a esa hora",IF(E84&lt;=D84,"Hora de fin anterior al inicio",IF(COUNTIF(Festivos!$A$2:$A$30,C84)&gt;0,"Clase en día festivo",""))))))</f>
        <v/>
      </c>
      <c r="O84" s="36" t="str">
        <f aca="false">IF(A84="","",COUNTIFS(Sesiones!$C$2:$C$401,C84,Sesiones!$D$2:$D$401,"&lt;"&amp;D84)+COUNTIFS(Sesiones!$C$2:$C$401,C84,Sesiones!$D$2:$D$401,D84,Sesiones!$A$2:$A$401,"&lt;"&amp;A84)+1)</f>
        <v/>
      </c>
      <c r="P84" s="36" t="str">
        <f aca="false">IF(A84="","",C84*10+O84)</f>
        <v/>
      </c>
      <c r="Q84" s="16" t="str">
        <f aca="false">IF(A84="","",TEXT(D84,"hh:mm")&amp;"–"&amp;TEXT(E84,"hh:mm")&amp;"  "&amp;B84&amp;CHAR(10)&amp;F84&amp;" · "&amp;J84&amp;IF(N84&lt;&gt;"",CHAR(10)&amp;"CHOQUE: "&amp;N84,IF(H84&lt;&gt;"",CHAR(10)&amp;H84,"")))</f>
        <v/>
      </c>
      <c r="R84" s="36" t="str">
        <f aca="false">IF(AND(A84&lt;&gt;"",N84&lt;&gt;""),ROW(),"")</f>
        <v/>
      </c>
    </row>
    <row r="85" customFormat="false" ht="15" hidden="false" customHeight="false" outlineLevel="0" collapsed="false">
      <c r="A85" s="16"/>
      <c r="B85" s="16"/>
      <c r="C85" s="32"/>
      <c r="D85" s="34"/>
      <c r="E85" s="34"/>
      <c r="F85" s="16"/>
      <c r="G85" s="16"/>
      <c r="H85" s="16"/>
      <c r="I85" s="16" t="str">
        <f aca="false">IF(A85="","",CHOOSE(WEEKDAY(C85,2),"lun","mar","mié","jue","vie","sáb","dom"))</f>
        <v/>
      </c>
      <c r="J85" s="16" t="str">
        <f aca="false">IF(A85="","",IFERROR(INDEX(Profesoras!$B$2:$B$20,MATCH(G85,Profesoras!$A$2:$A$20,0)),"Profesora no existe"))</f>
        <v/>
      </c>
      <c r="K85" s="38" t="str">
        <f aca="false">IF(A85="","",(E85-D85)*24)</f>
        <v/>
      </c>
      <c r="L85" s="16" t="str">
        <f aca="false">IF(A85="","",COUNTIFS(Sesiones!$C$2:$C$401,C85,Sesiones!$F$2:$F$401,F85,Sesiones!$D$2:$D$401,"&lt;"&amp;E85,Sesiones!$E$2:$E$401,"&gt;"&amp;D85)-1)</f>
        <v/>
      </c>
      <c r="M85" s="16" t="str">
        <f aca="false">IF(A85="","",COUNTIFS(Sesiones!$C$2:$C$401,C85,Sesiones!$G$2:$G$401,G85,Sesiones!$D$2:$D$401,"&lt;"&amp;E85,Sesiones!$E$2:$E$401,"&gt;"&amp;D85)-1)</f>
        <v/>
      </c>
      <c r="N85" s="16" t="str">
        <f aca="false">IF(A85="","",IF(AND(L85&gt;0,M85&gt;0),"Aula y profesora ocupadas",IF(L85&gt;0,"Aula ocupada a esa hora",IF(M85&gt;0,"Profesora en otra clase a esa hora",IF(E85&lt;=D85,"Hora de fin anterior al inicio",IF(COUNTIF(Festivos!$A$2:$A$30,C85)&gt;0,"Clase en día festivo",""))))))</f>
        <v/>
      </c>
      <c r="O85" s="36" t="str">
        <f aca="false">IF(A85="","",COUNTIFS(Sesiones!$C$2:$C$401,C85,Sesiones!$D$2:$D$401,"&lt;"&amp;D85)+COUNTIFS(Sesiones!$C$2:$C$401,C85,Sesiones!$D$2:$D$401,D85,Sesiones!$A$2:$A$401,"&lt;"&amp;A85)+1)</f>
        <v/>
      </c>
      <c r="P85" s="36" t="str">
        <f aca="false">IF(A85="","",C85*10+O85)</f>
        <v/>
      </c>
      <c r="Q85" s="16" t="str">
        <f aca="false">IF(A85="","",TEXT(D85,"hh:mm")&amp;"–"&amp;TEXT(E85,"hh:mm")&amp;"  "&amp;B85&amp;CHAR(10)&amp;F85&amp;" · "&amp;J85&amp;IF(N85&lt;&gt;"",CHAR(10)&amp;"CHOQUE: "&amp;N85,IF(H85&lt;&gt;"",CHAR(10)&amp;H85,"")))</f>
        <v/>
      </c>
      <c r="R85" s="36" t="str">
        <f aca="false">IF(AND(A85&lt;&gt;"",N85&lt;&gt;""),ROW(),"")</f>
        <v/>
      </c>
    </row>
    <row r="86" customFormat="false" ht="15" hidden="false" customHeight="false" outlineLevel="0" collapsed="false">
      <c r="A86" s="16"/>
      <c r="B86" s="16"/>
      <c r="C86" s="32"/>
      <c r="D86" s="34"/>
      <c r="E86" s="34"/>
      <c r="F86" s="16"/>
      <c r="G86" s="16"/>
      <c r="H86" s="16"/>
      <c r="I86" s="16" t="str">
        <f aca="false">IF(A86="","",CHOOSE(WEEKDAY(C86,2),"lun","mar","mié","jue","vie","sáb","dom"))</f>
        <v/>
      </c>
      <c r="J86" s="16" t="str">
        <f aca="false">IF(A86="","",IFERROR(INDEX(Profesoras!$B$2:$B$20,MATCH(G86,Profesoras!$A$2:$A$20,0)),"Profesora no existe"))</f>
        <v/>
      </c>
      <c r="K86" s="38" t="str">
        <f aca="false">IF(A86="","",(E86-D86)*24)</f>
        <v/>
      </c>
      <c r="L86" s="16" t="str">
        <f aca="false">IF(A86="","",COUNTIFS(Sesiones!$C$2:$C$401,C86,Sesiones!$F$2:$F$401,F86,Sesiones!$D$2:$D$401,"&lt;"&amp;E86,Sesiones!$E$2:$E$401,"&gt;"&amp;D86)-1)</f>
        <v/>
      </c>
      <c r="M86" s="16" t="str">
        <f aca="false">IF(A86="","",COUNTIFS(Sesiones!$C$2:$C$401,C86,Sesiones!$G$2:$G$401,G86,Sesiones!$D$2:$D$401,"&lt;"&amp;E86,Sesiones!$E$2:$E$401,"&gt;"&amp;D86)-1)</f>
        <v/>
      </c>
      <c r="N86" s="16" t="str">
        <f aca="false">IF(A86="","",IF(AND(L86&gt;0,M86&gt;0),"Aula y profesora ocupadas",IF(L86&gt;0,"Aula ocupada a esa hora",IF(M86&gt;0,"Profesora en otra clase a esa hora",IF(E86&lt;=D86,"Hora de fin anterior al inicio",IF(COUNTIF(Festivos!$A$2:$A$30,C86)&gt;0,"Clase en día festivo",""))))))</f>
        <v/>
      </c>
      <c r="O86" s="36" t="str">
        <f aca="false">IF(A86="","",COUNTIFS(Sesiones!$C$2:$C$401,C86,Sesiones!$D$2:$D$401,"&lt;"&amp;D86)+COUNTIFS(Sesiones!$C$2:$C$401,C86,Sesiones!$D$2:$D$401,D86,Sesiones!$A$2:$A$401,"&lt;"&amp;A86)+1)</f>
        <v/>
      </c>
      <c r="P86" s="36" t="str">
        <f aca="false">IF(A86="","",C86*10+O86)</f>
        <v/>
      </c>
      <c r="Q86" s="16" t="str">
        <f aca="false">IF(A86="","",TEXT(D86,"hh:mm")&amp;"–"&amp;TEXT(E86,"hh:mm")&amp;"  "&amp;B86&amp;CHAR(10)&amp;F86&amp;" · "&amp;J86&amp;IF(N86&lt;&gt;"",CHAR(10)&amp;"CHOQUE: "&amp;N86,IF(H86&lt;&gt;"",CHAR(10)&amp;H86,"")))</f>
        <v/>
      </c>
      <c r="R86" s="36" t="str">
        <f aca="false">IF(AND(A86&lt;&gt;"",N86&lt;&gt;""),ROW(),"")</f>
        <v/>
      </c>
    </row>
    <row r="87" customFormat="false" ht="15" hidden="false" customHeight="false" outlineLevel="0" collapsed="false">
      <c r="A87" s="16"/>
      <c r="B87" s="16"/>
      <c r="C87" s="32"/>
      <c r="D87" s="34"/>
      <c r="E87" s="34"/>
      <c r="F87" s="16"/>
      <c r="G87" s="16"/>
      <c r="H87" s="16"/>
      <c r="I87" s="16" t="str">
        <f aca="false">IF(A87="","",CHOOSE(WEEKDAY(C87,2),"lun","mar","mié","jue","vie","sáb","dom"))</f>
        <v/>
      </c>
      <c r="J87" s="16" t="str">
        <f aca="false">IF(A87="","",IFERROR(INDEX(Profesoras!$B$2:$B$20,MATCH(G87,Profesoras!$A$2:$A$20,0)),"Profesora no existe"))</f>
        <v/>
      </c>
      <c r="K87" s="38" t="str">
        <f aca="false">IF(A87="","",(E87-D87)*24)</f>
        <v/>
      </c>
      <c r="L87" s="16" t="str">
        <f aca="false">IF(A87="","",COUNTIFS(Sesiones!$C$2:$C$401,C87,Sesiones!$F$2:$F$401,F87,Sesiones!$D$2:$D$401,"&lt;"&amp;E87,Sesiones!$E$2:$E$401,"&gt;"&amp;D87)-1)</f>
        <v/>
      </c>
      <c r="M87" s="16" t="str">
        <f aca="false">IF(A87="","",COUNTIFS(Sesiones!$C$2:$C$401,C87,Sesiones!$G$2:$G$401,G87,Sesiones!$D$2:$D$401,"&lt;"&amp;E87,Sesiones!$E$2:$E$401,"&gt;"&amp;D87)-1)</f>
        <v/>
      </c>
      <c r="N87" s="16" t="str">
        <f aca="false">IF(A87="","",IF(AND(L87&gt;0,M87&gt;0),"Aula y profesora ocupadas",IF(L87&gt;0,"Aula ocupada a esa hora",IF(M87&gt;0,"Profesora en otra clase a esa hora",IF(E87&lt;=D87,"Hora de fin anterior al inicio",IF(COUNTIF(Festivos!$A$2:$A$30,C87)&gt;0,"Clase en día festivo",""))))))</f>
        <v/>
      </c>
      <c r="O87" s="36" t="str">
        <f aca="false">IF(A87="","",COUNTIFS(Sesiones!$C$2:$C$401,C87,Sesiones!$D$2:$D$401,"&lt;"&amp;D87)+COUNTIFS(Sesiones!$C$2:$C$401,C87,Sesiones!$D$2:$D$401,D87,Sesiones!$A$2:$A$401,"&lt;"&amp;A87)+1)</f>
        <v/>
      </c>
      <c r="P87" s="36" t="str">
        <f aca="false">IF(A87="","",C87*10+O87)</f>
        <v/>
      </c>
      <c r="Q87" s="16" t="str">
        <f aca="false">IF(A87="","",TEXT(D87,"hh:mm")&amp;"–"&amp;TEXT(E87,"hh:mm")&amp;"  "&amp;B87&amp;CHAR(10)&amp;F87&amp;" · "&amp;J87&amp;IF(N87&lt;&gt;"",CHAR(10)&amp;"CHOQUE: "&amp;N87,IF(H87&lt;&gt;"",CHAR(10)&amp;H87,"")))</f>
        <v/>
      </c>
      <c r="R87" s="36" t="str">
        <f aca="false">IF(AND(A87&lt;&gt;"",N87&lt;&gt;""),ROW(),"")</f>
        <v/>
      </c>
    </row>
    <row r="88" customFormat="false" ht="15" hidden="false" customHeight="false" outlineLevel="0" collapsed="false">
      <c r="A88" s="16"/>
      <c r="B88" s="16"/>
      <c r="C88" s="32"/>
      <c r="D88" s="34"/>
      <c r="E88" s="34"/>
      <c r="F88" s="16"/>
      <c r="G88" s="16"/>
      <c r="H88" s="16"/>
      <c r="I88" s="16" t="str">
        <f aca="false">IF(A88="","",CHOOSE(WEEKDAY(C88,2),"lun","mar","mié","jue","vie","sáb","dom"))</f>
        <v/>
      </c>
      <c r="J88" s="16" t="str">
        <f aca="false">IF(A88="","",IFERROR(INDEX(Profesoras!$B$2:$B$20,MATCH(G88,Profesoras!$A$2:$A$20,0)),"Profesora no existe"))</f>
        <v/>
      </c>
      <c r="K88" s="38" t="str">
        <f aca="false">IF(A88="","",(E88-D88)*24)</f>
        <v/>
      </c>
      <c r="L88" s="16" t="str">
        <f aca="false">IF(A88="","",COUNTIFS(Sesiones!$C$2:$C$401,C88,Sesiones!$F$2:$F$401,F88,Sesiones!$D$2:$D$401,"&lt;"&amp;E88,Sesiones!$E$2:$E$401,"&gt;"&amp;D88)-1)</f>
        <v/>
      </c>
      <c r="M88" s="16" t="str">
        <f aca="false">IF(A88="","",COUNTIFS(Sesiones!$C$2:$C$401,C88,Sesiones!$G$2:$G$401,G88,Sesiones!$D$2:$D$401,"&lt;"&amp;E88,Sesiones!$E$2:$E$401,"&gt;"&amp;D88)-1)</f>
        <v/>
      </c>
      <c r="N88" s="16" t="str">
        <f aca="false">IF(A88="","",IF(AND(L88&gt;0,M88&gt;0),"Aula y profesora ocupadas",IF(L88&gt;0,"Aula ocupada a esa hora",IF(M88&gt;0,"Profesora en otra clase a esa hora",IF(E88&lt;=D88,"Hora de fin anterior al inicio",IF(COUNTIF(Festivos!$A$2:$A$30,C88)&gt;0,"Clase en día festivo",""))))))</f>
        <v/>
      </c>
      <c r="O88" s="36" t="str">
        <f aca="false">IF(A88="","",COUNTIFS(Sesiones!$C$2:$C$401,C88,Sesiones!$D$2:$D$401,"&lt;"&amp;D88)+COUNTIFS(Sesiones!$C$2:$C$401,C88,Sesiones!$D$2:$D$401,D88,Sesiones!$A$2:$A$401,"&lt;"&amp;A88)+1)</f>
        <v/>
      </c>
      <c r="P88" s="36" t="str">
        <f aca="false">IF(A88="","",C88*10+O88)</f>
        <v/>
      </c>
      <c r="Q88" s="16" t="str">
        <f aca="false">IF(A88="","",TEXT(D88,"hh:mm")&amp;"–"&amp;TEXT(E88,"hh:mm")&amp;"  "&amp;B88&amp;CHAR(10)&amp;F88&amp;" · "&amp;J88&amp;IF(N88&lt;&gt;"",CHAR(10)&amp;"CHOQUE: "&amp;N88,IF(H88&lt;&gt;"",CHAR(10)&amp;H88,"")))</f>
        <v/>
      </c>
      <c r="R88" s="36" t="str">
        <f aca="false">IF(AND(A88&lt;&gt;"",N88&lt;&gt;""),ROW(),"")</f>
        <v/>
      </c>
    </row>
    <row r="89" customFormat="false" ht="15" hidden="false" customHeight="false" outlineLevel="0" collapsed="false">
      <c r="A89" s="16"/>
      <c r="B89" s="16"/>
      <c r="C89" s="32"/>
      <c r="D89" s="34"/>
      <c r="E89" s="34"/>
      <c r="F89" s="16"/>
      <c r="G89" s="16"/>
      <c r="H89" s="16"/>
      <c r="I89" s="16" t="str">
        <f aca="false">IF(A89="","",CHOOSE(WEEKDAY(C89,2),"lun","mar","mié","jue","vie","sáb","dom"))</f>
        <v/>
      </c>
      <c r="J89" s="16" t="str">
        <f aca="false">IF(A89="","",IFERROR(INDEX(Profesoras!$B$2:$B$20,MATCH(G89,Profesoras!$A$2:$A$20,0)),"Profesora no existe"))</f>
        <v/>
      </c>
      <c r="K89" s="38" t="str">
        <f aca="false">IF(A89="","",(E89-D89)*24)</f>
        <v/>
      </c>
      <c r="L89" s="16" t="str">
        <f aca="false">IF(A89="","",COUNTIFS(Sesiones!$C$2:$C$401,C89,Sesiones!$F$2:$F$401,F89,Sesiones!$D$2:$D$401,"&lt;"&amp;E89,Sesiones!$E$2:$E$401,"&gt;"&amp;D89)-1)</f>
        <v/>
      </c>
      <c r="M89" s="16" t="str">
        <f aca="false">IF(A89="","",COUNTIFS(Sesiones!$C$2:$C$401,C89,Sesiones!$G$2:$G$401,G89,Sesiones!$D$2:$D$401,"&lt;"&amp;E89,Sesiones!$E$2:$E$401,"&gt;"&amp;D89)-1)</f>
        <v/>
      </c>
      <c r="N89" s="16" t="str">
        <f aca="false">IF(A89="","",IF(AND(L89&gt;0,M89&gt;0),"Aula y profesora ocupadas",IF(L89&gt;0,"Aula ocupada a esa hora",IF(M89&gt;0,"Profesora en otra clase a esa hora",IF(E89&lt;=D89,"Hora de fin anterior al inicio",IF(COUNTIF(Festivos!$A$2:$A$30,C89)&gt;0,"Clase en día festivo",""))))))</f>
        <v/>
      </c>
      <c r="O89" s="36" t="str">
        <f aca="false">IF(A89="","",COUNTIFS(Sesiones!$C$2:$C$401,C89,Sesiones!$D$2:$D$401,"&lt;"&amp;D89)+COUNTIFS(Sesiones!$C$2:$C$401,C89,Sesiones!$D$2:$D$401,D89,Sesiones!$A$2:$A$401,"&lt;"&amp;A89)+1)</f>
        <v/>
      </c>
      <c r="P89" s="36" t="str">
        <f aca="false">IF(A89="","",C89*10+O89)</f>
        <v/>
      </c>
      <c r="Q89" s="16" t="str">
        <f aca="false">IF(A89="","",TEXT(D89,"hh:mm")&amp;"–"&amp;TEXT(E89,"hh:mm")&amp;"  "&amp;B89&amp;CHAR(10)&amp;F89&amp;" · "&amp;J89&amp;IF(N89&lt;&gt;"",CHAR(10)&amp;"CHOQUE: "&amp;N89,IF(H89&lt;&gt;"",CHAR(10)&amp;H89,"")))</f>
        <v/>
      </c>
      <c r="R89" s="36" t="str">
        <f aca="false">IF(AND(A89&lt;&gt;"",N89&lt;&gt;""),ROW(),"")</f>
        <v/>
      </c>
    </row>
    <row r="90" customFormat="false" ht="15" hidden="false" customHeight="false" outlineLevel="0" collapsed="false">
      <c r="A90" s="16"/>
      <c r="B90" s="16"/>
      <c r="C90" s="32"/>
      <c r="D90" s="34"/>
      <c r="E90" s="34"/>
      <c r="F90" s="16"/>
      <c r="G90" s="16"/>
      <c r="H90" s="16"/>
      <c r="I90" s="16" t="str">
        <f aca="false">IF(A90="","",CHOOSE(WEEKDAY(C90,2),"lun","mar","mié","jue","vie","sáb","dom"))</f>
        <v/>
      </c>
      <c r="J90" s="16" t="str">
        <f aca="false">IF(A90="","",IFERROR(INDEX(Profesoras!$B$2:$B$20,MATCH(G90,Profesoras!$A$2:$A$20,0)),"Profesora no existe"))</f>
        <v/>
      </c>
      <c r="K90" s="38" t="str">
        <f aca="false">IF(A90="","",(E90-D90)*24)</f>
        <v/>
      </c>
      <c r="L90" s="16" t="str">
        <f aca="false">IF(A90="","",COUNTIFS(Sesiones!$C$2:$C$401,C90,Sesiones!$F$2:$F$401,F90,Sesiones!$D$2:$D$401,"&lt;"&amp;E90,Sesiones!$E$2:$E$401,"&gt;"&amp;D90)-1)</f>
        <v/>
      </c>
      <c r="M90" s="16" t="str">
        <f aca="false">IF(A90="","",COUNTIFS(Sesiones!$C$2:$C$401,C90,Sesiones!$G$2:$G$401,G90,Sesiones!$D$2:$D$401,"&lt;"&amp;E90,Sesiones!$E$2:$E$401,"&gt;"&amp;D90)-1)</f>
        <v/>
      </c>
      <c r="N90" s="16" t="str">
        <f aca="false">IF(A90="","",IF(AND(L90&gt;0,M90&gt;0),"Aula y profesora ocupadas",IF(L90&gt;0,"Aula ocupada a esa hora",IF(M90&gt;0,"Profesora en otra clase a esa hora",IF(E90&lt;=D90,"Hora de fin anterior al inicio",IF(COUNTIF(Festivos!$A$2:$A$30,C90)&gt;0,"Clase en día festivo",""))))))</f>
        <v/>
      </c>
      <c r="O90" s="36" t="str">
        <f aca="false">IF(A90="","",COUNTIFS(Sesiones!$C$2:$C$401,C90,Sesiones!$D$2:$D$401,"&lt;"&amp;D90)+COUNTIFS(Sesiones!$C$2:$C$401,C90,Sesiones!$D$2:$D$401,D90,Sesiones!$A$2:$A$401,"&lt;"&amp;A90)+1)</f>
        <v/>
      </c>
      <c r="P90" s="36" t="str">
        <f aca="false">IF(A90="","",C90*10+O90)</f>
        <v/>
      </c>
      <c r="Q90" s="16" t="str">
        <f aca="false">IF(A90="","",TEXT(D90,"hh:mm")&amp;"–"&amp;TEXT(E90,"hh:mm")&amp;"  "&amp;B90&amp;CHAR(10)&amp;F90&amp;" · "&amp;J90&amp;IF(N90&lt;&gt;"",CHAR(10)&amp;"CHOQUE: "&amp;N90,IF(H90&lt;&gt;"",CHAR(10)&amp;H90,"")))</f>
        <v/>
      </c>
      <c r="R90" s="36" t="str">
        <f aca="false">IF(AND(A90&lt;&gt;"",N90&lt;&gt;""),ROW(),"")</f>
        <v/>
      </c>
    </row>
    <row r="91" customFormat="false" ht="15" hidden="false" customHeight="false" outlineLevel="0" collapsed="false">
      <c r="A91" s="16"/>
      <c r="B91" s="16"/>
      <c r="C91" s="32"/>
      <c r="D91" s="34"/>
      <c r="E91" s="34"/>
      <c r="F91" s="16"/>
      <c r="G91" s="16"/>
      <c r="H91" s="16"/>
      <c r="I91" s="16" t="str">
        <f aca="false">IF(A91="","",CHOOSE(WEEKDAY(C91,2),"lun","mar","mié","jue","vie","sáb","dom"))</f>
        <v/>
      </c>
      <c r="J91" s="16" t="str">
        <f aca="false">IF(A91="","",IFERROR(INDEX(Profesoras!$B$2:$B$20,MATCH(G91,Profesoras!$A$2:$A$20,0)),"Profesora no existe"))</f>
        <v/>
      </c>
      <c r="K91" s="38" t="str">
        <f aca="false">IF(A91="","",(E91-D91)*24)</f>
        <v/>
      </c>
      <c r="L91" s="16" t="str">
        <f aca="false">IF(A91="","",COUNTIFS(Sesiones!$C$2:$C$401,C91,Sesiones!$F$2:$F$401,F91,Sesiones!$D$2:$D$401,"&lt;"&amp;E91,Sesiones!$E$2:$E$401,"&gt;"&amp;D91)-1)</f>
        <v/>
      </c>
      <c r="M91" s="16" t="str">
        <f aca="false">IF(A91="","",COUNTIFS(Sesiones!$C$2:$C$401,C91,Sesiones!$G$2:$G$401,G91,Sesiones!$D$2:$D$401,"&lt;"&amp;E91,Sesiones!$E$2:$E$401,"&gt;"&amp;D91)-1)</f>
        <v/>
      </c>
      <c r="N91" s="16" t="str">
        <f aca="false">IF(A91="","",IF(AND(L91&gt;0,M91&gt;0),"Aula y profesora ocupadas",IF(L91&gt;0,"Aula ocupada a esa hora",IF(M91&gt;0,"Profesora en otra clase a esa hora",IF(E91&lt;=D91,"Hora de fin anterior al inicio",IF(COUNTIF(Festivos!$A$2:$A$30,C91)&gt;0,"Clase en día festivo",""))))))</f>
        <v/>
      </c>
      <c r="O91" s="36" t="str">
        <f aca="false">IF(A91="","",COUNTIFS(Sesiones!$C$2:$C$401,C91,Sesiones!$D$2:$D$401,"&lt;"&amp;D91)+COUNTIFS(Sesiones!$C$2:$C$401,C91,Sesiones!$D$2:$D$401,D91,Sesiones!$A$2:$A$401,"&lt;"&amp;A91)+1)</f>
        <v/>
      </c>
      <c r="P91" s="36" t="str">
        <f aca="false">IF(A91="","",C91*10+O91)</f>
        <v/>
      </c>
      <c r="Q91" s="16" t="str">
        <f aca="false">IF(A91="","",TEXT(D91,"hh:mm")&amp;"–"&amp;TEXT(E91,"hh:mm")&amp;"  "&amp;B91&amp;CHAR(10)&amp;F91&amp;" · "&amp;J91&amp;IF(N91&lt;&gt;"",CHAR(10)&amp;"CHOQUE: "&amp;N91,IF(H91&lt;&gt;"",CHAR(10)&amp;H91,"")))</f>
        <v/>
      </c>
      <c r="R91" s="36" t="str">
        <f aca="false">IF(AND(A91&lt;&gt;"",N91&lt;&gt;""),ROW(),"")</f>
        <v/>
      </c>
    </row>
    <row r="92" customFormat="false" ht="15" hidden="false" customHeight="false" outlineLevel="0" collapsed="false">
      <c r="A92" s="16"/>
      <c r="B92" s="16"/>
      <c r="C92" s="32"/>
      <c r="D92" s="34"/>
      <c r="E92" s="34"/>
      <c r="F92" s="16"/>
      <c r="G92" s="16"/>
      <c r="H92" s="16"/>
      <c r="I92" s="16" t="str">
        <f aca="false">IF(A92="","",CHOOSE(WEEKDAY(C92,2),"lun","mar","mié","jue","vie","sáb","dom"))</f>
        <v/>
      </c>
      <c r="J92" s="16" t="str">
        <f aca="false">IF(A92="","",IFERROR(INDEX(Profesoras!$B$2:$B$20,MATCH(G92,Profesoras!$A$2:$A$20,0)),"Profesora no existe"))</f>
        <v/>
      </c>
      <c r="K92" s="38" t="str">
        <f aca="false">IF(A92="","",(E92-D92)*24)</f>
        <v/>
      </c>
      <c r="L92" s="16" t="str">
        <f aca="false">IF(A92="","",COUNTIFS(Sesiones!$C$2:$C$401,C92,Sesiones!$F$2:$F$401,F92,Sesiones!$D$2:$D$401,"&lt;"&amp;E92,Sesiones!$E$2:$E$401,"&gt;"&amp;D92)-1)</f>
        <v/>
      </c>
      <c r="M92" s="16" t="str">
        <f aca="false">IF(A92="","",COUNTIFS(Sesiones!$C$2:$C$401,C92,Sesiones!$G$2:$G$401,G92,Sesiones!$D$2:$D$401,"&lt;"&amp;E92,Sesiones!$E$2:$E$401,"&gt;"&amp;D92)-1)</f>
        <v/>
      </c>
      <c r="N92" s="16" t="str">
        <f aca="false">IF(A92="","",IF(AND(L92&gt;0,M92&gt;0),"Aula y profesora ocupadas",IF(L92&gt;0,"Aula ocupada a esa hora",IF(M92&gt;0,"Profesora en otra clase a esa hora",IF(E92&lt;=D92,"Hora de fin anterior al inicio",IF(COUNTIF(Festivos!$A$2:$A$30,C92)&gt;0,"Clase en día festivo",""))))))</f>
        <v/>
      </c>
      <c r="O92" s="36" t="str">
        <f aca="false">IF(A92="","",COUNTIFS(Sesiones!$C$2:$C$401,C92,Sesiones!$D$2:$D$401,"&lt;"&amp;D92)+COUNTIFS(Sesiones!$C$2:$C$401,C92,Sesiones!$D$2:$D$401,D92,Sesiones!$A$2:$A$401,"&lt;"&amp;A92)+1)</f>
        <v/>
      </c>
      <c r="P92" s="36" t="str">
        <f aca="false">IF(A92="","",C92*10+O92)</f>
        <v/>
      </c>
      <c r="Q92" s="16" t="str">
        <f aca="false">IF(A92="","",TEXT(D92,"hh:mm")&amp;"–"&amp;TEXT(E92,"hh:mm")&amp;"  "&amp;B92&amp;CHAR(10)&amp;F92&amp;" · "&amp;J92&amp;IF(N92&lt;&gt;"",CHAR(10)&amp;"CHOQUE: "&amp;N92,IF(H92&lt;&gt;"",CHAR(10)&amp;H92,"")))</f>
        <v/>
      </c>
      <c r="R92" s="36" t="str">
        <f aca="false">IF(AND(A92&lt;&gt;"",N92&lt;&gt;""),ROW(),"")</f>
        <v/>
      </c>
    </row>
    <row r="93" customFormat="false" ht="15" hidden="false" customHeight="false" outlineLevel="0" collapsed="false">
      <c r="A93" s="16"/>
      <c r="B93" s="16"/>
      <c r="C93" s="32"/>
      <c r="D93" s="34"/>
      <c r="E93" s="34"/>
      <c r="F93" s="16"/>
      <c r="G93" s="16"/>
      <c r="H93" s="16"/>
      <c r="I93" s="16" t="str">
        <f aca="false">IF(A93="","",CHOOSE(WEEKDAY(C93,2),"lun","mar","mié","jue","vie","sáb","dom"))</f>
        <v/>
      </c>
      <c r="J93" s="16" t="str">
        <f aca="false">IF(A93="","",IFERROR(INDEX(Profesoras!$B$2:$B$20,MATCH(G93,Profesoras!$A$2:$A$20,0)),"Profesora no existe"))</f>
        <v/>
      </c>
      <c r="K93" s="38" t="str">
        <f aca="false">IF(A93="","",(E93-D93)*24)</f>
        <v/>
      </c>
      <c r="L93" s="16" t="str">
        <f aca="false">IF(A93="","",COUNTIFS(Sesiones!$C$2:$C$401,C93,Sesiones!$F$2:$F$401,F93,Sesiones!$D$2:$D$401,"&lt;"&amp;E93,Sesiones!$E$2:$E$401,"&gt;"&amp;D93)-1)</f>
        <v/>
      </c>
      <c r="M93" s="16" t="str">
        <f aca="false">IF(A93="","",COUNTIFS(Sesiones!$C$2:$C$401,C93,Sesiones!$G$2:$G$401,G93,Sesiones!$D$2:$D$401,"&lt;"&amp;E93,Sesiones!$E$2:$E$401,"&gt;"&amp;D93)-1)</f>
        <v/>
      </c>
      <c r="N93" s="16" t="str">
        <f aca="false">IF(A93="","",IF(AND(L93&gt;0,M93&gt;0),"Aula y profesora ocupadas",IF(L93&gt;0,"Aula ocupada a esa hora",IF(M93&gt;0,"Profesora en otra clase a esa hora",IF(E93&lt;=D93,"Hora de fin anterior al inicio",IF(COUNTIF(Festivos!$A$2:$A$30,C93)&gt;0,"Clase en día festivo",""))))))</f>
        <v/>
      </c>
      <c r="O93" s="36" t="str">
        <f aca="false">IF(A93="","",COUNTIFS(Sesiones!$C$2:$C$401,C93,Sesiones!$D$2:$D$401,"&lt;"&amp;D93)+COUNTIFS(Sesiones!$C$2:$C$401,C93,Sesiones!$D$2:$D$401,D93,Sesiones!$A$2:$A$401,"&lt;"&amp;A93)+1)</f>
        <v/>
      </c>
      <c r="P93" s="36" t="str">
        <f aca="false">IF(A93="","",C93*10+O93)</f>
        <v/>
      </c>
      <c r="Q93" s="16" t="str">
        <f aca="false">IF(A93="","",TEXT(D93,"hh:mm")&amp;"–"&amp;TEXT(E93,"hh:mm")&amp;"  "&amp;B93&amp;CHAR(10)&amp;F93&amp;" · "&amp;J93&amp;IF(N93&lt;&gt;"",CHAR(10)&amp;"CHOQUE: "&amp;N93,IF(H93&lt;&gt;"",CHAR(10)&amp;H93,"")))</f>
        <v/>
      </c>
      <c r="R93" s="36" t="str">
        <f aca="false">IF(AND(A93&lt;&gt;"",N93&lt;&gt;""),ROW(),"")</f>
        <v/>
      </c>
    </row>
    <row r="94" customFormat="false" ht="15" hidden="false" customHeight="false" outlineLevel="0" collapsed="false">
      <c r="A94" s="16"/>
      <c r="B94" s="16"/>
      <c r="C94" s="32"/>
      <c r="D94" s="34"/>
      <c r="E94" s="34"/>
      <c r="F94" s="16"/>
      <c r="G94" s="16"/>
      <c r="H94" s="16"/>
      <c r="I94" s="16" t="str">
        <f aca="false">IF(A94="","",CHOOSE(WEEKDAY(C94,2),"lun","mar","mié","jue","vie","sáb","dom"))</f>
        <v/>
      </c>
      <c r="J94" s="16" t="str">
        <f aca="false">IF(A94="","",IFERROR(INDEX(Profesoras!$B$2:$B$20,MATCH(G94,Profesoras!$A$2:$A$20,0)),"Profesora no existe"))</f>
        <v/>
      </c>
      <c r="K94" s="38" t="str">
        <f aca="false">IF(A94="","",(E94-D94)*24)</f>
        <v/>
      </c>
      <c r="L94" s="16" t="str">
        <f aca="false">IF(A94="","",COUNTIFS(Sesiones!$C$2:$C$401,C94,Sesiones!$F$2:$F$401,F94,Sesiones!$D$2:$D$401,"&lt;"&amp;E94,Sesiones!$E$2:$E$401,"&gt;"&amp;D94)-1)</f>
        <v/>
      </c>
      <c r="M94" s="16" t="str">
        <f aca="false">IF(A94="","",COUNTIFS(Sesiones!$C$2:$C$401,C94,Sesiones!$G$2:$G$401,G94,Sesiones!$D$2:$D$401,"&lt;"&amp;E94,Sesiones!$E$2:$E$401,"&gt;"&amp;D94)-1)</f>
        <v/>
      </c>
      <c r="N94" s="16" t="str">
        <f aca="false">IF(A94="","",IF(AND(L94&gt;0,M94&gt;0),"Aula y profesora ocupadas",IF(L94&gt;0,"Aula ocupada a esa hora",IF(M94&gt;0,"Profesora en otra clase a esa hora",IF(E94&lt;=D94,"Hora de fin anterior al inicio",IF(COUNTIF(Festivos!$A$2:$A$30,C94)&gt;0,"Clase en día festivo",""))))))</f>
        <v/>
      </c>
      <c r="O94" s="36" t="str">
        <f aca="false">IF(A94="","",COUNTIFS(Sesiones!$C$2:$C$401,C94,Sesiones!$D$2:$D$401,"&lt;"&amp;D94)+COUNTIFS(Sesiones!$C$2:$C$401,C94,Sesiones!$D$2:$D$401,D94,Sesiones!$A$2:$A$401,"&lt;"&amp;A94)+1)</f>
        <v/>
      </c>
      <c r="P94" s="36" t="str">
        <f aca="false">IF(A94="","",C94*10+O94)</f>
        <v/>
      </c>
      <c r="Q94" s="16" t="str">
        <f aca="false">IF(A94="","",TEXT(D94,"hh:mm")&amp;"–"&amp;TEXT(E94,"hh:mm")&amp;"  "&amp;B94&amp;CHAR(10)&amp;F94&amp;" · "&amp;J94&amp;IF(N94&lt;&gt;"",CHAR(10)&amp;"CHOQUE: "&amp;N94,IF(H94&lt;&gt;"",CHAR(10)&amp;H94,"")))</f>
        <v/>
      </c>
      <c r="R94" s="36" t="str">
        <f aca="false">IF(AND(A94&lt;&gt;"",N94&lt;&gt;""),ROW(),"")</f>
        <v/>
      </c>
    </row>
    <row r="95" customFormat="false" ht="15" hidden="false" customHeight="false" outlineLevel="0" collapsed="false">
      <c r="A95" s="16"/>
      <c r="B95" s="16"/>
      <c r="C95" s="32"/>
      <c r="D95" s="34"/>
      <c r="E95" s="34"/>
      <c r="F95" s="16"/>
      <c r="G95" s="16"/>
      <c r="H95" s="16"/>
      <c r="I95" s="16" t="str">
        <f aca="false">IF(A95="","",CHOOSE(WEEKDAY(C95,2),"lun","mar","mié","jue","vie","sáb","dom"))</f>
        <v/>
      </c>
      <c r="J95" s="16" t="str">
        <f aca="false">IF(A95="","",IFERROR(INDEX(Profesoras!$B$2:$B$20,MATCH(G95,Profesoras!$A$2:$A$20,0)),"Profesora no existe"))</f>
        <v/>
      </c>
      <c r="K95" s="38" t="str">
        <f aca="false">IF(A95="","",(E95-D95)*24)</f>
        <v/>
      </c>
      <c r="L95" s="16" t="str">
        <f aca="false">IF(A95="","",COUNTIFS(Sesiones!$C$2:$C$401,C95,Sesiones!$F$2:$F$401,F95,Sesiones!$D$2:$D$401,"&lt;"&amp;E95,Sesiones!$E$2:$E$401,"&gt;"&amp;D95)-1)</f>
        <v/>
      </c>
      <c r="M95" s="16" t="str">
        <f aca="false">IF(A95="","",COUNTIFS(Sesiones!$C$2:$C$401,C95,Sesiones!$G$2:$G$401,G95,Sesiones!$D$2:$D$401,"&lt;"&amp;E95,Sesiones!$E$2:$E$401,"&gt;"&amp;D95)-1)</f>
        <v/>
      </c>
      <c r="N95" s="16" t="str">
        <f aca="false">IF(A95="","",IF(AND(L95&gt;0,M95&gt;0),"Aula y profesora ocupadas",IF(L95&gt;0,"Aula ocupada a esa hora",IF(M95&gt;0,"Profesora en otra clase a esa hora",IF(E95&lt;=D95,"Hora de fin anterior al inicio",IF(COUNTIF(Festivos!$A$2:$A$30,C95)&gt;0,"Clase en día festivo",""))))))</f>
        <v/>
      </c>
      <c r="O95" s="36" t="str">
        <f aca="false">IF(A95="","",COUNTIFS(Sesiones!$C$2:$C$401,C95,Sesiones!$D$2:$D$401,"&lt;"&amp;D95)+COUNTIFS(Sesiones!$C$2:$C$401,C95,Sesiones!$D$2:$D$401,D95,Sesiones!$A$2:$A$401,"&lt;"&amp;A95)+1)</f>
        <v/>
      </c>
      <c r="P95" s="36" t="str">
        <f aca="false">IF(A95="","",C95*10+O95)</f>
        <v/>
      </c>
      <c r="Q95" s="16" t="str">
        <f aca="false">IF(A95="","",TEXT(D95,"hh:mm")&amp;"–"&amp;TEXT(E95,"hh:mm")&amp;"  "&amp;B95&amp;CHAR(10)&amp;F95&amp;" · "&amp;J95&amp;IF(N95&lt;&gt;"",CHAR(10)&amp;"CHOQUE: "&amp;N95,IF(H95&lt;&gt;"",CHAR(10)&amp;H95,"")))</f>
        <v/>
      </c>
      <c r="R95" s="36" t="str">
        <f aca="false">IF(AND(A95&lt;&gt;"",N95&lt;&gt;""),ROW(),"")</f>
        <v/>
      </c>
    </row>
    <row r="96" customFormat="false" ht="15" hidden="false" customHeight="false" outlineLevel="0" collapsed="false">
      <c r="A96" s="16"/>
      <c r="B96" s="16"/>
      <c r="C96" s="32"/>
      <c r="D96" s="34"/>
      <c r="E96" s="34"/>
      <c r="F96" s="16"/>
      <c r="G96" s="16"/>
      <c r="H96" s="16"/>
      <c r="I96" s="16" t="str">
        <f aca="false">IF(A96="","",CHOOSE(WEEKDAY(C96,2),"lun","mar","mié","jue","vie","sáb","dom"))</f>
        <v/>
      </c>
      <c r="J96" s="16" t="str">
        <f aca="false">IF(A96="","",IFERROR(INDEX(Profesoras!$B$2:$B$20,MATCH(G96,Profesoras!$A$2:$A$20,0)),"Profesora no existe"))</f>
        <v/>
      </c>
      <c r="K96" s="38" t="str">
        <f aca="false">IF(A96="","",(E96-D96)*24)</f>
        <v/>
      </c>
      <c r="L96" s="16" t="str">
        <f aca="false">IF(A96="","",COUNTIFS(Sesiones!$C$2:$C$401,C96,Sesiones!$F$2:$F$401,F96,Sesiones!$D$2:$D$401,"&lt;"&amp;E96,Sesiones!$E$2:$E$401,"&gt;"&amp;D96)-1)</f>
        <v/>
      </c>
      <c r="M96" s="16" t="str">
        <f aca="false">IF(A96="","",COUNTIFS(Sesiones!$C$2:$C$401,C96,Sesiones!$G$2:$G$401,G96,Sesiones!$D$2:$D$401,"&lt;"&amp;E96,Sesiones!$E$2:$E$401,"&gt;"&amp;D96)-1)</f>
        <v/>
      </c>
      <c r="N96" s="16" t="str">
        <f aca="false">IF(A96="","",IF(AND(L96&gt;0,M96&gt;0),"Aula y profesora ocupadas",IF(L96&gt;0,"Aula ocupada a esa hora",IF(M96&gt;0,"Profesora en otra clase a esa hora",IF(E96&lt;=D96,"Hora de fin anterior al inicio",IF(COUNTIF(Festivos!$A$2:$A$30,C96)&gt;0,"Clase en día festivo",""))))))</f>
        <v/>
      </c>
      <c r="O96" s="36" t="str">
        <f aca="false">IF(A96="","",COUNTIFS(Sesiones!$C$2:$C$401,C96,Sesiones!$D$2:$D$401,"&lt;"&amp;D96)+COUNTIFS(Sesiones!$C$2:$C$401,C96,Sesiones!$D$2:$D$401,D96,Sesiones!$A$2:$A$401,"&lt;"&amp;A96)+1)</f>
        <v/>
      </c>
      <c r="P96" s="36" t="str">
        <f aca="false">IF(A96="","",C96*10+O96)</f>
        <v/>
      </c>
      <c r="Q96" s="16" t="str">
        <f aca="false">IF(A96="","",TEXT(D96,"hh:mm")&amp;"–"&amp;TEXT(E96,"hh:mm")&amp;"  "&amp;B96&amp;CHAR(10)&amp;F96&amp;" · "&amp;J96&amp;IF(N96&lt;&gt;"",CHAR(10)&amp;"CHOQUE: "&amp;N96,IF(H96&lt;&gt;"",CHAR(10)&amp;H96,"")))</f>
        <v/>
      </c>
      <c r="R96" s="36" t="str">
        <f aca="false">IF(AND(A96&lt;&gt;"",N96&lt;&gt;""),ROW(),"")</f>
        <v/>
      </c>
    </row>
    <row r="97" customFormat="false" ht="15" hidden="false" customHeight="false" outlineLevel="0" collapsed="false">
      <c r="A97" s="16"/>
      <c r="B97" s="16"/>
      <c r="C97" s="32"/>
      <c r="D97" s="34"/>
      <c r="E97" s="34"/>
      <c r="F97" s="16"/>
      <c r="G97" s="16"/>
      <c r="H97" s="16"/>
      <c r="I97" s="16" t="str">
        <f aca="false">IF(A97="","",CHOOSE(WEEKDAY(C97,2),"lun","mar","mié","jue","vie","sáb","dom"))</f>
        <v/>
      </c>
      <c r="J97" s="16" t="str">
        <f aca="false">IF(A97="","",IFERROR(INDEX(Profesoras!$B$2:$B$20,MATCH(G97,Profesoras!$A$2:$A$20,0)),"Profesora no existe"))</f>
        <v/>
      </c>
      <c r="K97" s="38" t="str">
        <f aca="false">IF(A97="","",(E97-D97)*24)</f>
        <v/>
      </c>
      <c r="L97" s="16" t="str">
        <f aca="false">IF(A97="","",COUNTIFS(Sesiones!$C$2:$C$401,C97,Sesiones!$F$2:$F$401,F97,Sesiones!$D$2:$D$401,"&lt;"&amp;E97,Sesiones!$E$2:$E$401,"&gt;"&amp;D97)-1)</f>
        <v/>
      </c>
      <c r="M97" s="16" t="str">
        <f aca="false">IF(A97="","",COUNTIFS(Sesiones!$C$2:$C$401,C97,Sesiones!$G$2:$G$401,G97,Sesiones!$D$2:$D$401,"&lt;"&amp;E97,Sesiones!$E$2:$E$401,"&gt;"&amp;D97)-1)</f>
        <v/>
      </c>
      <c r="N97" s="16" t="str">
        <f aca="false">IF(A97="","",IF(AND(L97&gt;0,M97&gt;0),"Aula y profesora ocupadas",IF(L97&gt;0,"Aula ocupada a esa hora",IF(M97&gt;0,"Profesora en otra clase a esa hora",IF(E97&lt;=D97,"Hora de fin anterior al inicio",IF(COUNTIF(Festivos!$A$2:$A$30,C97)&gt;0,"Clase en día festivo",""))))))</f>
        <v/>
      </c>
      <c r="O97" s="36" t="str">
        <f aca="false">IF(A97="","",COUNTIFS(Sesiones!$C$2:$C$401,C97,Sesiones!$D$2:$D$401,"&lt;"&amp;D97)+COUNTIFS(Sesiones!$C$2:$C$401,C97,Sesiones!$D$2:$D$401,D97,Sesiones!$A$2:$A$401,"&lt;"&amp;A97)+1)</f>
        <v/>
      </c>
      <c r="P97" s="36" t="str">
        <f aca="false">IF(A97="","",C97*10+O97)</f>
        <v/>
      </c>
      <c r="Q97" s="16" t="str">
        <f aca="false">IF(A97="","",TEXT(D97,"hh:mm")&amp;"–"&amp;TEXT(E97,"hh:mm")&amp;"  "&amp;B97&amp;CHAR(10)&amp;F97&amp;" · "&amp;J97&amp;IF(N97&lt;&gt;"",CHAR(10)&amp;"CHOQUE: "&amp;N97,IF(H97&lt;&gt;"",CHAR(10)&amp;H97,"")))</f>
        <v/>
      </c>
      <c r="R97" s="36" t="str">
        <f aca="false">IF(AND(A97&lt;&gt;"",N97&lt;&gt;""),ROW(),"")</f>
        <v/>
      </c>
    </row>
    <row r="98" customFormat="false" ht="15" hidden="false" customHeight="false" outlineLevel="0" collapsed="false">
      <c r="A98" s="16"/>
      <c r="B98" s="16"/>
      <c r="C98" s="32"/>
      <c r="D98" s="34"/>
      <c r="E98" s="34"/>
      <c r="F98" s="16"/>
      <c r="G98" s="16"/>
      <c r="H98" s="16"/>
      <c r="I98" s="16" t="str">
        <f aca="false">IF(A98="","",CHOOSE(WEEKDAY(C98,2),"lun","mar","mié","jue","vie","sáb","dom"))</f>
        <v/>
      </c>
      <c r="J98" s="16" t="str">
        <f aca="false">IF(A98="","",IFERROR(INDEX(Profesoras!$B$2:$B$20,MATCH(G98,Profesoras!$A$2:$A$20,0)),"Profesora no existe"))</f>
        <v/>
      </c>
      <c r="K98" s="38" t="str">
        <f aca="false">IF(A98="","",(E98-D98)*24)</f>
        <v/>
      </c>
      <c r="L98" s="16" t="str">
        <f aca="false">IF(A98="","",COUNTIFS(Sesiones!$C$2:$C$401,C98,Sesiones!$F$2:$F$401,F98,Sesiones!$D$2:$D$401,"&lt;"&amp;E98,Sesiones!$E$2:$E$401,"&gt;"&amp;D98)-1)</f>
        <v/>
      </c>
      <c r="M98" s="16" t="str">
        <f aca="false">IF(A98="","",COUNTIFS(Sesiones!$C$2:$C$401,C98,Sesiones!$G$2:$G$401,G98,Sesiones!$D$2:$D$401,"&lt;"&amp;E98,Sesiones!$E$2:$E$401,"&gt;"&amp;D98)-1)</f>
        <v/>
      </c>
      <c r="N98" s="16" t="str">
        <f aca="false">IF(A98="","",IF(AND(L98&gt;0,M98&gt;0),"Aula y profesora ocupadas",IF(L98&gt;0,"Aula ocupada a esa hora",IF(M98&gt;0,"Profesora en otra clase a esa hora",IF(E98&lt;=D98,"Hora de fin anterior al inicio",IF(COUNTIF(Festivos!$A$2:$A$30,C98)&gt;0,"Clase en día festivo",""))))))</f>
        <v/>
      </c>
      <c r="O98" s="36" t="str">
        <f aca="false">IF(A98="","",COUNTIFS(Sesiones!$C$2:$C$401,C98,Sesiones!$D$2:$D$401,"&lt;"&amp;D98)+COUNTIFS(Sesiones!$C$2:$C$401,C98,Sesiones!$D$2:$D$401,D98,Sesiones!$A$2:$A$401,"&lt;"&amp;A98)+1)</f>
        <v/>
      </c>
      <c r="P98" s="36" t="str">
        <f aca="false">IF(A98="","",C98*10+O98)</f>
        <v/>
      </c>
      <c r="Q98" s="16" t="str">
        <f aca="false">IF(A98="","",TEXT(D98,"hh:mm")&amp;"–"&amp;TEXT(E98,"hh:mm")&amp;"  "&amp;B98&amp;CHAR(10)&amp;F98&amp;" · "&amp;J98&amp;IF(N98&lt;&gt;"",CHAR(10)&amp;"CHOQUE: "&amp;N98,IF(H98&lt;&gt;"",CHAR(10)&amp;H98,"")))</f>
        <v/>
      </c>
      <c r="R98" s="36" t="str">
        <f aca="false">IF(AND(A98&lt;&gt;"",N98&lt;&gt;""),ROW(),"")</f>
        <v/>
      </c>
    </row>
    <row r="99" customFormat="false" ht="15" hidden="false" customHeight="false" outlineLevel="0" collapsed="false">
      <c r="A99" s="16"/>
      <c r="B99" s="16"/>
      <c r="C99" s="32"/>
      <c r="D99" s="34"/>
      <c r="E99" s="34"/>
      <c r="F99" s="16"/>
      <c r="G99" s="16"/>
      <c r="H99" s="16"/>
      <c r="I99" s="16" t="str">
        <f aca="false">IF(A99="","",CHOOSE(WEEKDAY(C99,2),"lun","mar","mié","jue","vie","sáb","dom"))</f>
        <v/>
      </c>
      <c r="J99" s="16" t="str">
        <f aca="false">IF(A99="","",IFERROR(INDEX(Profesoras!$B$2:$B$20,MATCH(G99,Profesoras!$A$2:$A$20,0)),"Profesora no existe"))</f>
        <v/>
      </c>
      <c r="K99" s="38" t="str">
        <f aca="false">IF(A99="","",(E99-D99)*24)</f>
        <v/>
      </c>
      <c r="L99" s="16" t="str">
        <f aca="false">IF(A99="","",COUNTIFS(Sesiones!$C$2:$C$401,C99,Sesiones!$F$2:$F$401,F99,Sesiones!$D$2:$D$401,"&lt;"&amp;E99,Sesiones!$E$2:$E$401,"&gt;"&amp;D99)-1)</f>
        <v/>
      </c>
      <c r="M99" s="16" t="str">
        <f aca="false">IF(A99="","",COUNTIFS(Sesiones!$C$2:$C$401,C99,Sesiones!$G$2:$G$401,G99,Sesiones!$D$2:$D$401,"&lt;"&amp;E99,Sesiones!$E$2:$E$401,"&gt;"&amp;D99)-1)</f>
        <v/>
      </c>
      <c r="N99" s="16" t="str">
        <f aca="false">IF(A99="","",IF(AND(L99&gt;0,M99&gt;0),"Aula y profesora ocupadas",IF(L99&gt;0,"Aula ocupada a esa hora",IF(M99&gt;0,"Profesora en otra clase a esa hora",IF(E99&lt;=D99,"Hora de fin anterior al inicio",IF(COUNTIF(Festivos!$A$2:$A$30,C99)&gt;0,"Clase en día festivo",""))))))</f>
        <v/>
      </c>
      <c r="O99" s="36" t="str">
        <f aca="false">IF(A99="","",COUNTIFS(Sesiones!$C$2:$C$401,C99,Sesiones!$D$2:$D$401,"&lt;"&amp;D99)+COUNTIFS(Sesiones!$C$2:$C$401,C99,Sesiones!$D$2:$D$401,D99,Sesiones!$A$2:$A$401,"&lt;"&amp;A99)+1)</f>
        <v/>
      </c>
      <c r="P99" s="36" t="str">
        <f aca="false">IF(A99="","",C99*10+O99)</f>
        <v/>
      </c>
      <c r="Q99" s="16" t="str">
        <f aca="false">IF(A99="","",TEXT(D99,"hh:mm")&amp;"–"&amp;TEXT(E99,"hh:mm")&amp;"  "&amp;B99&amp;CHAR(10)&amp;F99&amp;" · "&amp;J99&amp;IF(N99&lt;&gt;"",CHAR(10)&amp;"CHOQUE: "&amp;N99,IF(H99&lt;&gt;"",CHAR(10)&amp;H99,"")))</f>
        <v/>
      </c>
      <c r="R99" s="36" t="str">
        <f aca="false">IF(AND(A99&lt;&gt;"",N99&lt;&gt;""),ROW(),"")</f>
        <v/>
      </c>
    </row>
    <row r="100" customFormat="false" ht="15" hidden="false" customHeight="false" outlineLevel="0" collapsed="false">
      <c r="A100" s="16"/>
      <c r="B100" s="16"/>
      <c r="C100" s="32"/>
      <c r="D100" s="34"/>
      <c r="E100" s="34"/>
      <c r="F100" s="16"/>
      <c r="G100" s="16"/>
      <c r="H100" s="16"/>
      <c r="I100" s="16" t="str">
        <f aca="false">IF(A100="","",CHOOSE(WEEKDAY(C100,2),"lun","mar","mié","jue","vie","sáb","dom"))</f>
        <v/>
      </c>
      <c r="J100" s="16" t="str">
        <f aca="false">IF(A100="","",IFERROR(INDEX(Profesoras!$B$2:$B$20,MATCH(G100,Profesoras!$A$2:$A$20,0)),"Profesora no existe"))</f>
        <v/>
      </c>
      <c r="K100" s="38" t="str">
        <f aca="false">IF(A100="","",(E100-D100)*24)</f>
        <v/>
      </c>
      <c r="L100" s="16" t="str">
        <f aca="false">IF(A100="","",COUNTIFS(Sesiones!$C$2:$C$401,C100,Sesiones!$F$2:$F$401,F100,Sesiones!$D$2:$D$401,"&lt;"&amp;E100,Sesiones!$E$2:$E$401,"&gt;"&amp;D100)-1)</f>
        <v/>
      </c>
      <c r="M100" s="16" t="str">
        <f aca="false">IF(A100="","",COUNTIFS(Sesiones!$C$2:$C$401,C100,Sesiones!$G$2:$G$401,G100,Sesiones!$D$2:$D$401,"&lt;"&amp;E100,Sesiones!$E$2:$E$401,"&gt;"&amp;D100)-1)</f>
        <v/>
      </c>
      <c r="N100" s="16" t="str">
        <f aca="false">IF(A100="","",IF(AND(L100&gt;0,M100&gt;0),"Aula y profesora ocupadas",IF(L100&gt;0,"Aula ocupada a esa hora",IF(M100&gt;0,"Profesora en otra clase a esa hora",IF(E100&lt;=D100,"Hora de fin anterior al inicio",IF(COUNTIF(Festivos!$A$2:$A$30,C100)&gt;0,"Clase en día festivo",""))))))</f>
        <v/>
      </c>
      <c r="O100" s="36" t="str">
        <f aca="false">IF(A100="","",COUNTIFS(Sesiones!$C$2:$C$401,C100,Sesiones!$D$2:$D$401,"&lt;"&amp;D100)+COUNTIFS(Sesiones!$C$2:$C$401,C100,Sesiones!$D$2:$D$401,D100,Sesiones!$A$2:$A$401,"&lt;"&amp;A100)+1)</f>
        <v/>
      </c>
      <c r="P100" s="36" t="str">
        <f aca="false">IF(A100="","",C100*10+O100)</f>
        <v/>
      </c>
      <c r="Q100" s="16" t="str">
        <f aca="false">IF(A100="","",TEXT(D100,"hh:mm")&amp;"–"&amp;TEXT(E100,"hh:mm")&amp;"  "&amp;B100&amp;CHAR(10)&amp;F100&amp;" · "&amp;J100&amp;IF(N100&lt;&gt;"",CHAR(10)&amp;"CHOQUE: "&amp;N100,IF(H100&lt;&gt;"",CHAR(10)&amp;H100,"")))</f>
        <v/>
      </c>
      <c r="R100" s="36" t="str">
        <f aca="false">IF(AND(A100&lt;&gt;"",N100&lt;&gt;""),ROW(),"")</f>
        <v/>
      </c>
    </row>
    <row r="101" customFormat="false" ht="15" hidden="false" customHeight="false" outlineLevel="0" collapsed="false">
      <c r="A101" s="16"/>
      <c r="B101" s="16"/>
      <c r="C101" s="32"/>
      <c r="D101" s="34"/>
      <c r="E101" s="34"/>
      <c r="F101" s="16"/>
      <c r="G101" s="16"/>
      <c r="H101" s="16"/>
      <c r="I101" s="16" t="str">
        <f aca="false">IF(A101="","",CHOOSE(WEEKDAY(C101,2),"lun","mar","mié","jue","vie","sáb","dom"))</f>
        <v/>
      </c>
      <c r="J101" s="16" t="str">
        <f aca="false">IF(A101="","",IFERROR(INDEX(Profesoras!$B$2:$B$20,MATCH(G101,Profesoras!$A$2:$A$20,0)),"Profesora no existe"))</f>
        <v/>
      </c>
      <c r="K101" s="38" t="str">
        <f aca="false">IF(A101="","",(E101-D101)*24)</f>
        <v/>
      </c>
      <c r="L101" s="16" t="str">
        <f aca="false">IF(A101="","",COUNTIFS(Sesiones!$C$2:$C$401,C101,Sesiones!$F$2:$F$401,F101,Sesiones!$D$2:$D$401,"&lt;"&amp;E101,Sesiones!$E$2:$E$401,"&gt;"&amp;D101)-1)</f>
        <v/>
      </c>
      <c r="M101" s="16" t="str">
        <f aca="false">IF(A101="","",COUNTIFS(Sesiones!$C$2:$C$401,C101,Sesiones!$G$2:$G$401,G101,Sesiones!$D$2:$D$401,"&lt;"&amp;E101,Sesiones!$E$2:$E$401,"&gt;"&amp;D101)-1)</f>
        <v/>
      </c>
      <c r="N101" s="16" t="str">
        <f aca="false">IF(A101="","",IF(AND(L101&gt;0,M101&gt;0),"Aula y profesora ocupadas",IF(L101&gt;0,"Aula ocupada a esa hora",IF(M101&gt;0,"Profesora en otra clase a esa hora",IF(E101&lt;=D101,"Hora de fin anterior al inicio",IF(COUNTIF(Festivos!$A$2:$A$30,C101)&gt;0,"Clase en día festivo",""))))))</f>
        <v/>
      </c>
      <c r="O101" s="36" t="str">
        <f aca="false">IF(A101="","",COUNTIFS(Sesiones!$C$2:$C$401,C101,Sesiones!$D$2:$D$401,"&lt;"&amp;D101)+COUNTIFS(Sesiones!$C$2:$C$401,C101,Sesiones!$D$2:$D$401,D101,Sesiones!$A$2:$A$401,"&lt;"&amp;A101)+1)</f>
        <v/>
      </c>
      <c r="P101" s="36" t="str">
        <f aca="false">IF(A101="","",C101*10+O101)</f>
        <v/>
      </c>
      <c r="Q101" s="16" t="str">
        <f aca="false">IF(A101="","",TEXT(D101,"hh:mm")&amp;"–"&amp;TEXT(E101,"hh:mm")&amp;"  "&amp;B101&amp;CHAR(10)&amp;F101&amp;" · "&amp;J101&amp;IF(N101&lt;&gt;"",CHAR(10)&amp;"CHOQUE: "&amp;N101,IF(H101&lt;&gt;"",CHAR(10)&amp;H101,"")))</f>
        <v/>
      </c>
      <c r="R101" s="36" t="str">
        <f aca="false">IF(AND(A101&lt;&gt;"",N101&lt;&gt;""),ROW(),"")</f>
        <v/>
      </c>
    </row>
    <row r="102" customFormat="false" ht="15" hidden="false" customHeight="false" outlineLevel="0" collapsed="false">
      <c r="A102" s="16"/>
      <c r="B102" s="16"/>
      <c r="C102" s="32"/>
      <c r="D102" s="34"/>
      <c r="E102" s="34"/>
      <c r="F102" s="16"/>
      <c r="G102" s="16"/>
      <c r="H102" s="16"/>
      <c r="I102" s="16" t="str">
        <f aca="false">IF(A102="","",CHOOSE(WEEKDAY(C102,2),"lun","mar","mié","jue","vie","sáb","dom"))</f>
        <v/>
      </c>
      <c r="J102" s="16" t="str">
        <f aca="false">IF(A102="","",IFERROR(INDEX(Profesoras!$B$2:$B$20,MATCH(G102,Profesoras!$A$2:$A$20,0)),"Profesora no existe"))</f>
        <v/>
      </c>
      <c r="K102" s="38" t="str">
        <f aca="false">IF(A102="","",(E102-D102)*24)</f>
        <v/>
      </c>
      <c r="L102" s="16" t="str">
        <f aca="false">IF(A102="","",COUNTIFS(Sesiones!$C$2:$C$401,C102,Sesiones!$F$2:$F$401,F102,Sesiones!$D$2:$D$401,"&lt;"&amp;E102,Sesiones!$E$2:$E$401,"&gt;"&amp;D102)-1)</f>
        <v/>
      </c>
      <c r="M102" s="16" t="str">
        <f aca="false">IF(A102="","",COUNTIFS(Sesiones!$C$2:$C$401,C102,Sesiones!$G$2:$G$401,G102,Sesiones!$D$2:$D$401,"&lt;"&amp;E102,Sesiones!$E$2:$E$401,"&gt;"&amp;D102)-1)</f>
        <v/>
      </c>
      <c r="N102" s="16" t="str">
        <f aca="false">IF(A102="","",IF(AND(L102&gt;0,M102&gt;0),"Aula y profesora ocupadas",IF(L102&gt;0,"Aula ocupada a esa hora",IF(M102&gt;0,"Profesora en otra clase a esa hora",IF(E102&lt;=D102,"Hora de fin anterior al inicio",IF(COUNTIF(Festivos!$A$2:$A$30,C102)&gt;0,"Clase en día festivo",""))))))</f>
        <v/>
      </c>
      <c r="O102" s="36" t="str">
        <f aca="false">IF(A102="","",COUNTIFS(Sesiones!$C$2:$C$401,C102,Sesiones!$D$2:$D$401,"&lt;"&amp;D102)+COUNTIFS(Sesiones!$C$2:$C$401,C102,Sesiones!$D$2:$D$401,D102,Sesiones!$A$2:$A$401,"&lt;"&amp;A102)+1)</f>
        <v/>
      </c>
      <c r="P102" s="36" t="str">
        <f aca="false">IF(A102="","",C102*10+O102)</f>
        <v/>
      </c>
      <c r="Q102" s="16" t="str">
        <f aca="false">IF(A102="","",TEXT(D102,"hh:mm")&amp;"–"&amp;TEXT(E102,"hh:mm")&amp;"  "&amp;B102&amp;CHAR(10)&amp;F102&amp;" · "&amp;J102&amp;IF(N102&lt;&gt;"",CHAR(10)&amp;"CHOQUE: "&amp;N102,IF(H102&lt;&gt;"",CHAR(10)&amp;H102,"")))</f>
        <v/>
      </c>
      <c r="R102" s="36" t="str">
        <f aca="false">IF(AND(A102&lt;&gt;"",N102&lt;&gt;""),ROW(),"")</f>
        <v/>
      </c>
    </row>
    <row r="103" customFormat="false" ht="15" hidden="false" customHeight="false" outlineLevel="0" collapsed="false">
      <c r="A103" s="16"/>
      <c r="B103" s="16"/>
      <c r="C103" s="32"/>
      <c r="D103" s="34"/>
      <c r="E103" s="34"/>
      <c r="F103" s="16"/>
      <c r="G103" s="16"/>
      <c r="H103" s="16"/>
      <c r="I103" s="16" t="str">
        <f aca="false">IF(A103="","",CHOOSE(WEEKDAY(C103,2),"lun","mar","mié","jue","vie","sáb","dom"))</f>
        <v/>
      </c>
      <c r="J103" s="16" t="str">
        <f aca="false">IF(A103="","",IFERROR(INDEX(Profesoras!$B$2:$B$20,MATCH(G103,Profesoras!$A$2:$A$20,0)),"Profesora no existe"))</f>
        <v/>
      </c>
      <c r="K103" s="38" t="str">
        <f aca="false">IF(A103="","",(E103-D103)*24)</f>
        <v/>
      </c>
      <c r="L103" s="16" t="str">
        <f aca="false">IF(A103="","",COUNTIFS(Sesiones!$C$2:$C$401,C103,Sesiones!$F$2:$F$401,F103,Sesiones!$D$2:$D$401,"&lt;"&amp;E103,Sesiones!$E$2:$E$401,"&gt;"&amp;D103)-1)</f>
        <v/>
      </c>
      <c r="M103" s="16" t="str">
        <f aca="false">IF(A103="","",COUNTIFS(Sesiones!$C$2:$C$401,C103,Sesiones!$G$2:$G$401,G103,Sesiones!$D$2:$D$401,"&lt;"&amp;E103,Sesiones!$E$2:$E$401,"&gt;"&amp;D103)-1)</f>
        <v/>
      </c>
      <c r="N103" s="16" t="str">
        <f aca="false">IF(A103="","",IF(AND(L103&gt;0,M103&gt;0),"Aula y profesora ocupadas",IF(L103&gt;0,"Aula ocupada a esa hora",IF(M103&gt;0,"Profesora en otra clase a esa hora",IF(E103&lt;=D103,"Hora de fin anterior al inicio",IF(COUNTIF(Festivos!$A$2:$A$30,C103)&gt;0,"Clase en día festivo",""))))))</f>
        <v/>
      </c>
      <c r="O103" s="36" t="str">
        <f aca="false">IF(A103="","",COUNTIFS(Sesiones!$C$2:$C$401,C103,Sesiones!$D$2:$D$401,"&lt;"&amp;D103)+COUNTIFS(Sesiones!$C$2:$C$401,C103,Sesiones!$D$2:$D$401,D103,Sesiones!$A$2:$A$401,"&lt;"&amp;A103)+1)</f>
        <v/>
      </c>
      <c r="P103" s="36" t="str">
        <f aca="false">IF(A103="","",C103*10+O103)</f>
        <v/>
      </c>
      <c r="Q103" s="16" t="str">
        <f aca="false">IF(A103="","",TEXT(D103,"hh:mm")&amp;"–"&amp;TEXT(E103,"hh:mm")&amp;"  "&amp;B103&amp;CHAR(10)&amp;F103&amp;" · "&amp;J103&amp;IF(N103&lt;&gt;"",CHAR(10)&amp;"CHOQUE: "&amp;N103,IF(H103&lt;&gt;"",CHAR(10)&amp;H103,"")))</f>
        <v/>
      </c>
      <c r="R103" s="36" t="str">
        <f aca="false">IF(AND(A103&lt;&gt;"",N103&lt;&gt;""),ROW(),"")</f>
        <v/>
      </c>
    </row>
    <row r="104" customFormat="false" ht="15" hidden="false" customHeight="false" outlineLevel="0" collapsed="false">
      <c r="A104" s="16"/>
      <c r="B104" s="16"/>
      <c r="C104" s="32"/>
      <c r="D104" s="34"/>
      <c r="E104" s="34"/>
      <c r="F104" s="16"/>
      <c r="G104" s="16"/>
      <c r="H104" s="16"/>
      <c r="I104" s="16" t="str">
        <f aca="false">IF(A104="","",CHOOSE(WEEKDAY(C104,2),"lun","mar","mié","jue","vie","sáb","dom"))</f>
        <v/>
      </c>
      <c r="J104" s="16" t="str">
        <f aca="false">IF(A104="","",IFERROR(INDEX(Profesoras!$B$2:$B$20,MATCH(G104,Profesoras!$A$2:$A$20,0)),"Profesora no existe"))</f>
        <v/>
      </c>
      <c r="K104" s="38" t="str">
        <f aca="false">IF(A104="","",(E104-D104)*24)</f>
        <v/>
      </c>
      <c r="L104" s="16" t="str">
        <f aca="false">IF(A104="","",COUNTIFS(Sesiones!$C$2:$C$401,C104,Sesiones!$F$2:$F$401,F104,Sesiones!$D$2:$D$401,"&lt;"&amp;E104,Sesiones!$E$2:$E$401,"&gt;"&amp;D104)-1)</f>
        <v/>
      </c>
      <c r="M104" s="16" t="str">
        <f aca="false">IF(A104="","",COUNTIFS(Sesiones!$C$2:$C$401,C104,Sesiones!$G$2:$G$401,G104,Sesiones!$D$2:$D$401,"&lt;"&amp;E104,Sesiones!$E$2:$E$401,"&gt;"&amp;D104)-1)</f>
        <v/>
      </c>
      <c r="N104" s="16" t="str">
        <f aca="false">IF(A104="","",IF(AND(L104&gt;0,M104&gt;0),"Aula y profesora ocupadas",IF(L104&gt;0,"Aula ocupada a esa hora",IF(M104&gt;0,"Profesora en otra clase a esa hora",IF(E104&lt;=D104,"Hora de fin anterior al inicio",IF(COUNTIF(Festivos!$A$2:$A$30,C104)&gt;0,"Clase en día festivo",""))))))</f>
        <v/>
      </c>
      <c r="O104" s="36" t="str">
        <f aca="false">IF(A104="","",COUNTIFS(Sesiones!$C$2:$C$401,C104,Sesiones!$D$2:$D$401,"&lt;"&amp;D104)+COUNTIFS(Sesiones!$C$2:$C$401,C104,Sesiones!$D$2:$D$401,D104,Sesiones!$A$2:$A$401,"&lt;"&amp;A104)+1)</f>
        <v/>
      </c>
      <c r="P104" s="36" t="str">
        <f aca="false">IF(A104="","",C104*10+O104)</f>
        <v/>
      </c>
      <c r="Q104" s="16" t="str">
        <f aca="false">IF(A104="","",TEXT(D104,"hh:mm")&amp;"–"&amp;TEXT(E104,"hh:mm")&amp;"  "&amp;B104&amp;CHAR(10)&amp;F104&amp;" · "&amp;J104&amp;IF(N104&lt;&gt;"",CHAR(10)&amp;"CHOQUE: "&amp;N104,IF(H104&lt;&gt;"",CHAR(10)&amp;H104,"")))</f>
        <v/>
      </c>
      <c r="R104" s="36" t="str">
        <f aca="false">IF(AND(A104&lt;&gt;"",N104&lt;&gt;""),ROW(),"")</f>
        <v/>
      </c>
    </row>
    <row r="105" customFormat="false" ht="15" hidden="false" customHeight="false" outlineLevel="0" collapsed="false">
      <c r="A105" s="16"/>
      <c r="B105" s="16"/>
      <c r="C105" s="32"/>
      <c r="D105" s="34"/>
      <c r="E105" s="34"/>
      <c r="F105" s="16"/>
      <c r="G105" s="16"/>
      <c r="H105" s="16"/>
      <c r="I105" s="16" t="str">
        <f aca="false">IF(A105="","",CHOOSE(WEEKDAY(C105,2),"lun","mar","mié","jue","vie","sáb","dom"))</f>
        <v/>
      </c>
      <c r="J105" s="16" t="str">
        <f aca="false">IF(A105="","",IFERROR(INDEX(Profesoras!$B$2:$B$20,MATCH(G105,Profesoras!$A$2:$A$20,0)),"Profesora no existe"))</f>
        <v/>
      </c>
      <c r="K105" s="38" t="str">
        <f aca="false">IF(A105="","",(E105-D105)*24)</f>
        <v/>
      </c>
      <c r="L105" s="16" t="str">
        <f aca="false">IF(A105="","",COUNTIFS(Sesiones!$C$2:$C$401,C105,Sesiones!$F$2:$F$401,F105,Sesiones!$D$2:$D$401,"&lt;"&amp;E105,Sesiones!$E$2:$E$401,"&gt;"&amp;D105)-1)</f>
        <v/>
      </c>
      <c r="M105" s="16" t="str">
        <f aca="false">IF(A105="","",COUNTIFS(Sesiones!$C$2:$C$401,C105,Sesiones!$G$2:$G$401,G105,Sesiones!$D$2:$D$401,"&lt;"&amp;E105,Sesiones!$E$2:$E$401,"&gt;"&amp;D105)-1)</f>
        <v/>
      </c>
      <c r="N105" s="16" t="str">
        <f aca="false">IF(A105="","",IF(AND(L105&gt;0,M105&gt;0),"Aula y profesora ocupadas",IF(L105&gt;0,"Aula ocupada a esa hora",IF(M105&gt;0,"Profesora en otra clase a esa hora",IF(E105&lt;=D105,"Hora de fin anterior al inicio",IF(COUNTIF(Festivos!$A$2:$A$30,C105)&gt;0,"Clase en día festivo",""))))))</f>
        <v/>
      </c>
      <c r="O105" s="36" t="str">
        <f aca="false">IF(A105="","",COUNTIFS(Sesiones!$C$2:$C$401,C105,Sesiones!$D$2:$D$401,"&lt;"&amp;D105)+COUNTIFS(Sesiones!$C$2:$C$401,C105,Sesiones!$D$2:$D$401,D105,Sesiones!$A$2:$A$401,"&lt;"&amp;A105)+1)</f>
        <v/>
      </c>
      <c r="P105" s="36" t="str">
        <f aca="false">IF(A105="","",C105*10+O105)</f>
        <v/>
      </c>
      <c r="Q105" s="16" t="str">
        <f aca="false">IF(A105="","",TEXT(D105,"hh:mm")&amp;"–"&amp;TEXT(E105,"hh:mm")&amp;"  "&amp;B105&amp;CHAR(10)&amp;F105&amp;" · "&amp;J105&amp;IF(N105&lt;&gt;"",CHAR(10)&amp;"CHOQUE: "&amp;N105,IF(H105&lt;&gt;"",CHAR(10)&amp;H105,"")))</f>
        <v/>
      </c>
      <c r="R105" s="36" t="str">
        <f aca="false">IF(AND(A105&lt;&gt;"",N105&lt;&gt;""),ROW(),"")</f>
        <v/>
      </c>
    </row>
    <row r="106" customFormat="false" ht="15" hidden="false" customHeight="false" outlineLevel="0" collapsed="false">
      <c r="A106" s="16"/>
      <c r="B106" s="16"/>
      <c r="C106" s="32"/>
      <c r="D106" s="34"/>
      <c r="E106" s="34"/>
      <c r="F106" s="16"/>
      <c r="G106" s="16"/>
      <c r="H106" s="16"/>
      <c r="I106" s="16" t="str">
        <f aca="false">IF(A106="","",CHOOSE(WEEKDAY(C106,2),"lun","mar","mié","jue","vie","sáb","dom"))</f>
        <v/>
      </c>
      <c r="J106" s="16" t="str">
        <f aca="false">IF(A106="","",IFERROR(INDEX(Profesoras!$B$2:$B$20,MATCH(G106,Profesoras!$A$2:$A$20,0)),"Profesora no existe"))</f>
        <v/>
      </c>
      <c r="K106" s="38" t="str">
        <f aca="false">IF(A106="","",(E106-D106)*24)</f>
        <v/>
      </c>
      <c r="L106" s="16" t="str">
        <f aca="false">IF(A106="","",COUNTIFS(Sesiones!$C$2:$C$401,C106,Sesiones!$F$2:$F$401,F106,Sesiones!$D$2:$D$401,"&lt;"&amp;E106,Sesiones!$E$2:$E$401,"&gt;"&amp;D106)-1)</f>
        <v/>
      </c>
      <c r="M106" s="16" t="str">
        <f aca="false">IF(A106="","",COUNTIFS(Sesiones!$C$2:$C$401,C106,Sesiones!$G$2:$G$401,G106,Sesiones!$D$2:$D$401,"&lt;"&amp;E106,Sesiones!$E$2:$E$401,"&gt;"&amp;D106)-1)</f>
        <v/>
      </c>
      <c r="N106" s="16" t="str">
        <f aca="false">IF(A106="","",IF(AND(L106&gt;0,M106&gt;0),"Aula y profesora ocupadas",IF(L106&gt;0,"Aula ocupada a esa hora",IF(M106&gt;0,"Profesora en otra clase a esa hora",IF(E106&lt;=D106,"Hora de fin anterior al inicio",IF(COUNTIF(Festivos!$A$2:$A$30,C106)&gt;0,"Clase en día festivo",""))))))</f>
        <v/>
      </c>
      <c r="O106" s="36" t="str">
        <f aca="false">IF(A106="","",COUNTIFS(Sesiones!$C$2:$C$401,C106,Sesiones!$D$2:$D$401,"&lt;"&amp;D106)+COUNTIFS(Sesiones!$C$2:$C$401,C106,Sesiones!$D$2:$D$401,D106,Sesiones!$A$2:$A$401,"&lt;"&amp;A106)+1)</f>
        <v/>
      </c>
      <c r="P106" s="36" t="str">
        <f aca="false">IF(A106="","",C106*10+O106)</f>
        <v/>
      </c>
      <c r="Q106" s="16" t="str">
        <f aca="false">IF(A106="","",TEXT(D106,"hh:mm")&amp;"–"&amp;TEXT(E106,"hh:mm")&amp;"  "&amp;B106&amp;CHAR(10)&amp;F106&amp;" · "&amp;J106&amp;IF(N106&lt;&gt;"",CHAR(10)&amp;"CHOQUE: "&amp;N106,IF(H106&lt;&gt;"",CHAR(10)&amp;H106,"")))</f>
        <v/>
      </c>
      <c r="R106" s="36" t="str">
        <f aca="false">IF(AND(A106&lt;&gt;"",N106&lt;&gt;""),ROW(),"")</f>
        <v/>
      </c>
    </row>
    <row r="107" customFormat="false" ht="15" hidden="false" customHeight="false" outlineLevel="0" collapsed="false">
      <c r="A107" s="16"/>
      <c r="B107" s="16"/>
      <c r="C107" s="32"/>
      <c r="D107" s="34"/>
      <c r="E107" s="34"/>
      <c r="F107" s="16"/>
      <c r="G107" s="16"/>
      <c r="H107" s="16"/>
      <c r="I107" s="16" t="str">
        <f aca="false">IF(A107="","",CHOOSE(WEEKDAY(C107,2),"lun","mar","mié","jue","vie","sáb","dom"))</f>
        <v/>
      </c>
      <c r="J107" s="16" t="str">
        <f aca="false">IF(A107="","",IFERROR(INDEX(Profesoras!$B$2:$B$20,MATCH(G107,Profesoras!$A$2:$A$20,0)),"Profesora no existe"))</f>
        <v/>
      </c>
      <c r="K107" s="38" t="str">
        <f aca="false">IF(A107="","",(E107-D107)*24)</f>
        <v/>
      </c>
      <c r="L107" s="16" t="str">
        <f aca="false">IF(A107="","",COUNTIFS(Sesiones!$C$2:$C$401,C107,Sesiones!$F$2:$F$401,F107,Sesiones!$D$2:$D$401,"&lt;"&amp;E107,Sesiones!$E$2:$E$401,"&gt;"&amp;D107)-1)</f>
        <v/>
      </c>
      <c r="M107" s="16" t="str">
        <f aca="false">IF(A107="","",COUNTIFS(Sesiones!$C$2:$C$401,C107,Sesiones!$G$2:$G$401,G107,Sesiones!$D$2:$D$401,"&lt;"&amp;E107,Sesiones!$E$2:$E$401,"&gt;"&amp;D107)-1)</f>
        <v/>
      </c>
      <c r="N107" s="16" t="str">
        <f aca="false">IF(A107="","",IF(AND(L107&gt;0,M107&gt;0),"Aula y profesora ocupadas",IF(L107&gt;0,"Aula ocupada a esa hora",IF(M107&gt;0,"Profesora en otra clase a esa hora",IF(E107&lt;=D107,"Hora de fin anterior al inicio",IF(COUNTIF(Festivos!$A$2:$A$30,C107)&gt;0,"Clase en día festivo",""))))))</f>
        <v/>
      </c>
      <c r="O107" s="36" t="str">
        <f aca="false">IF(A107="","",COUNTIFS(Sesiones!$C$2:$C$401,C107,Sesiones!$D$2:$D$401,"&lt;"&amp;D107)+COUNTIFS(Sesiones!$C$2:$C$401,C107,Sesiones!$D$2:$D$401,D107,Sesiones!$A$2:$A$401,"&lt;"&amp;A107)+1)</f>
        <v/>
      </c>
      <c r="P107" s="36" t="str">
        <f aca="false">IF(A107="","",C107*10+O107)</f>
        <v/>
      </c>
      <c r="Q107" s="16" t="str">
        <f aca="false">IF(A107="","",TEXT(D107,"hh:mm")&amp;"–"&amp;TEXT(E107,"hh:mm")&amp;"  "&amp;B107&amp;CHAR(10)&amp;F107&amp;" · "&amp;J107&amp;IF(N107&lt;&gt;"",CHAR(10)&amp;"CHOQUE: "&amp;N107,IF(H107&lt;&gt;"",CHAR(10)&amp;H107,"")))</f>
        <v/>
      </c>
      <c r="R107" s="36" t="str">
        <f aca="false">IF(AND(A107&lt;&gt;"",N107&lt;&gt;""),ROW(),"")</f>
        <v/>
      </c>
    </row>
    <row r="108" customFormat="false" ht="15" hidden="false" customHeight="false" outlineLevel="0" collapsed="false">
      <c r="A108" s="16"/>
      <c r="B108" s="16"/>
      <c r="C108" s="32"/>
      <c r="D108" s="34"/>
      <c r="E108" s="34"/>
      <c r="F108" s="16"/>
      <c r="G108" s="16"/>
      <c r="H108" s="16"/>
      <c r="I108" s="16" t="str">
        <f aca="false">IF(A108="","",CHOOSE(WEEKDAY(C108,2),"lun","mar","mié","jue","vie","sáb","dom"))</f>
        <v/>
      </c>
      <c r="J108" s="16" t="str">
        <f aca="false">IF(A108="","",IFERROR(INDEX(Profesoras!$B$2:$B$20,MATCH(G108,Profesoras!$A$2:$A$20,0)),"Profesora no existe"))</f>
        <v/>
      </c>
      <c r="K108" s="38" t="str">
        <f aca="false">IF(A108="","",(E108-D108)*24)</f>
        <v/>
      </c>
      <c r="L108" s="16" t="str">
        <f aca="false">IF(A108="","",COUNTIFS(Sesiones!$C$2:$C$401,C108,Sesiones!$F$2:$F$401,F108,Sesiones!$D$2:$D$401,"&lt;"&amp;E108,Sesiones!$E$2:$E$401,"&gt;"&amp;D108)-1)</f>
        <v/>
      </c>
      <c r="M108" s="16" t="str">
        <f aca="false">IF(A108="","",COUNTIFS(Sesiones!$C$2:$C$401,C108,Sesiones!$G$2:$G$401,G108,Sesiones!$D$2:$D$401,"&lt;"&amp;E108,Sesiones!$E$2:$E$401,"&gt;"&amp;D108)-1)</f>
        <v/>
      </c>
      <c r="N108" s="16" t="str">
        <f aca="false">IF(A108="","",IF(AND(L108&gt;0,M108&gt;0),"Aula y profesora ocupadas",IF(L108&gt;0,"Aula ocupada a esa hora",IF(M108&gt;0,"Profesora en otra clase a esa hora",IF(E108&lt;=D108,"Hora de fin anterior al inicio",IF(COUNTIF(Festivos!$A$2:$A$30,C108)&gt;0,"Clase en día festivo",""))))))</f>
        <v/>
      </c>
      <c r="O108" s="36" t="str">
        <f aca="false">IF(A108="","",COUNTIFS(Sesiones!$C$2:$C$401,C108,Sesiones!$D$2:$D$401,"&lt;"&amp;D108)+COUNTIFS(Sesiones!$C$2:$C$401,C108,Sesiones!$D$2:$D$401,D108,Sesiones!$A$2:$A$401,"&lt;"&amp;A108)+1)</f>
        <v/>
      </c>
      <c r="P108" s="36" t="str">
        <f aca="false">IF(A108="","",C108*10+O108)</f>
        <v/>
      </c>
      <c r="Q108" s="16" t="str">
        <f aca="false">IF(A108="","",TEXT(D108,"hh:mm")&amp;"–"&amp;TEXT(E108,"hh:mm")&amp;"  "&amp;B108&amp;CHAR(10)&amp;F108&amp;" · "&amp;J108&amp;IF(N108&lt;&gt;"",CHAR(10)&amp;"CHOQUE: "&amp;N108,IF(H108&lt;&gt;"",CHAR(10)&amp;H108,"")))</f>
        <v/>
      </c>
      <c r="R108" s="36" t="str">
        <f aca="false">IF(AND(A108&lt;&gt;"",N108&lt;&gt;""),ROW(),"")</f>
        <v/>
      </c>
    </row>
    <row r="109" customFormat="false" ht="15" hidden="false" customHeight="false" outlineLevel="0" collapsed="false">
      <c r="A109" s="16"/>
      <c r="B109" s="16"/>
      <c r="C109" s="32"/>
      <c r="D109" s="34"/>
      <c r="E109" s="34"/>
      <c r="F109" s="16"/>
      <c r="G109" s="16"/>
      <c r="H109" s="16"/>
      <c r="I109" s="16" t="str">
        <f aca="false">IF(A109="","",CHOOSE(WEEKDAY(C109,2),"lun","mar","mié","jue","vie","sáb","dom"))</f>
        <v/>
      </c>
      <c r="J109" s="16" t="str">
        <f aca="false">IF(A109="","",IFERROR(INDEX(Profesoras!$B$2:$B$20,MATCH(G109,Profesoras!$A$2:$A$20,0)),"Profesora no existe"))</f>
        <v/>
      </c>
      <c r="K109" s="38" t="str">
        <f aca="false">IF(A109="","",(E109-D109)*24)</f>
        <v/>
      </c>
      <c r="L109" s="16" t="str">
        <f aca="false">IF(A109="","",COUNTIFS(Sesiones!$C$2:$C$401,C109,Sesiones!$F$2:$F$401,F109,Sesiones!$D$2:$D$401,"&lt;"&amp;E109,Sesiones!$E$2:$E$401,"&gt;"&amp;D109)-1)</f>
        <v/>
      </c>
      <c r="M109" s="16" t="str">
        <f aca="false">IF(A109="","",COUNTIFS(Sesiones!$C$2:$C$401,C109,Sesiones!$G$2:$G$401,G109,Sesiones!$D$2:$D$401,"&lt;"&amp;E109,Sesiones!$E$2:$E$401,"&gt;"&amp;D109)-1)</f>
        <v/>
      </c>
      <c r="N109" s="16" t="str">
        <f aca="false">IF(A109="","",IF(AND(L109&gt;0,M109&gt;0),"Aula y profesora ocupadas",IF(L109&gt;0,"Aula ocupada a esa hora",IF(M109&gt;0,"Profesora en otra clase a esa hora",IF(E109&lt;=D109,"Hora de fin anterior al inicio",IF(COUNTIF(Festivos!$A$2:$A$30,C109)&gt;0,"Clase en día festivo",""))))))</f>
        <v/>
      </c>
      <c r="O109" s="36" t="str">
        <f aca="false">IF(A109="","",COUNTIFS(Sesiones!$C$2:$C$401,C109,Sesiones!$D$2:$D$401,"&lt;"&amp;D109)+COUNTIFS(Sesiones!$C$2:$C$401,C109,Sesiones!$D$2:$D$401,D109,Sesiones!$A$2:$A$401,"&lt;"&amp;A109)+1)</f>
        <v/>
      </c>
      <c r="P109" s="36" t="str">
        <f aca="false">IF(A109="","",C109*10+O109)</f>
        <v/>
      </c>
      <c r="Q109" s="16" t="str">
        <f aca="false">IF(A109="","",TEXT(D109,"hh:mm")&amp;"–"&amp;TEXT(E109,"hh:mm")&amp;"  "&amp;B109&amp;CHAR(10)&amp;F109&amp;" · "&amp;J109&amp;IF(N109&lt;&gt;"",CHAR(10)&amp;"CHOQUE: "&amp;N109,IF(H109&lt;&gt;"",CHAR(10)&amp;H109,"")))</f>
        <v/>
      </c>
      <c r="R109" s="36" t="str">
        <f aca="false">IF(AND(A109&lt;&gt;"",N109&lt;&gt;""),ROW(),"")</f>
        <v/>
      </c>
    </row>
    <row r="110" customFormat="false" ht="15" hidden="false" customHeight="false" outlineLevel="0" collapsed="false">
      <c r="A110" s="16"/>
      <c r="B110" s="16"/>
      <c r="C110" s="32"/>
      <c r="D110" s="34"/>
      <c r="E110" s="34"/>
      <c r="F110" s="16"/>
      <c r="G110" s="16"/>
      <c r="H110" s="16"/>
      <c r="I110" s="16" t="str">
        <f aca="false">IF(A110="","",CHOOSE(WEEKDAY(C110,2),"lun","mar","mié","jue","vie","sáb","dom"))</f>
        <v/>
      </c>
      <c r="J110" s="16" t="str">
        <f aca="false">IF(A110="","",IFERROR(INDEX(Profesoras!$B$2:$B$20,MATCH(G110,Profesoras!$A$2:$A$20,0)),"Profesora no existe"))</f>
        <v/>
      </c>
      <c r="K110" s="38" t="str">
        <f aca="false">IF(A110="","",(E110-D110)*24)</f>
        <v/>
      </c>
      <c r="L110" s="16" t="str">
        <f aca="false">IF(A110="","",COUNTIFS(Sesiones!$C$2:$C$401,C110,Sesiones!$F$2:$F$401,F110,Sesiones!$D$2:$D$401,"&lt;"&amp;E110,Sesiones!$E$2:$E$401,"&gt;"&amp;D110)-1)</f>
        <v/>
      </c>
      <c r="M110" s="16" t="str">
        <f aca="false">IF(A110="","",COUNTIFS(Sesiones!$C$2:$C$401,C110,Sesiones!$G$2:$G$401,G110,Sesiones!$D$2:$D$401,"&lt;"&amp;E110,Sesiones!$E$2:$E$401,"&gt;"&amp;D110)-1)</f>
        <v/>
      </c>
      <c r="N110" s="16" t="str">
        <f aca="false">IF(A110="","",IF(AND(L110&gt;0,M110&gt;0),"Aula y profesora ocupadas",IF(L110&gt;0,"Aula ocupada a esa hora",IF(M110&gt;0,"Profesora en otra clase a esa hora",IF(E110&lt;=D110,"Hora de fin anterior al inicio",IF(COUNTIF(Festivos!$A$2:$A$30,C110)&gt;0,"Clase en día festivo",""))))))</f>
        <v/>
      </c>
      <c r="O110" s="36" t="str">
        <f aca="false">IF(A110="","",COUNTIFS(Sesiones!$C$2:$C$401,C110,Sesiones!$D$2:$D$401,"&lt;"&amp;D110)+COUNTIFS(Sesiones!$C$2:$C$401,C110,Sesiones!$D$2:$D$401,D110,Sesiones!$A$2:$A$401,"&lt;"&amp;A110)+1)</f>
        <v/>
      </c>
      <c r="P110" s="36" t="str">
        <f aca="false">IF(A110="","",C110*10+O110)</f>
        <v/>
      </c>
      <c r="Q110" s="16" t="str">
        <f aca="false">IF(A110="","",TEXT(D110,"hh:mm")&amp;"–"&amp;TEXT(E110,"hh:mm")&amp;"  "&amp;B110&amp;CHAR(10)&amp;F110&amp;" · "&amp;J110&amp;IF(N110&lt;&gt;"",CHAR(10)&amp;"CHOQUE: "&amp;N110,IF(H110&lt;&gt;"",CHAR(10)&amp;H110,"")))</f>
        <v/>
      </c>
      <c r="R110" s="36" t="str">
        <f aca="false">IF(AND(A110&lt;&gt;"",N110&lt;&gt;""),ROW(),"")</f>
        <v/>
      </c>
    </row>
    <row r="111" customFormat="false" ht="15" hidden="false" customHeight="false" outlineLevel="0" collapsed="false">
      <c r="A111" s="16"/>
      <c r="B111" s="16"/>
      <c r="C111" s="32"/>
      <c r="D111" s="34"/>
      <c r="E111" s="34"/>
      <c r="F111" s="16"/>
      <c r="G111" s="16"/>
      <c r="H111" s="16"/>
      <c r="I111" s="16" t="str">
        <f aca="false">IF(A111="","",CHOOSE(WEEKDAY(C111,2),"lun","mar","mié","jue","vie","sáb","dom"))</f>
        <v/>
      </c>
      <c r="J111" s="16" t="str">
        <f aca="false">IF(A111="","",IFERROR(INDEX(Profesoras!$B$2:$B$20,MATCH(G111,Profesoras!$A$2:$A$20,0)),"Profesora no existe"))</f>
        <v/>
      </c>
      <c r="K111" s="38" t="str">
        <f aca="false">IF(A111="","",(E111-D111)*24)</f>
        <v/>
      </c>
      <c r="L111" s="16" t="str">
        <f aca="false">IF(A111="","",COUNTIFS(Sesiones!$C$2:$C$401,C111,Sesiones!$F$2:$F$401,F111,Sesiones!$D$2:$D$401,"&lt;"&amp;E111,Sesiones!$E$2:$E$401,"&gt;"&amp;D111)-1)</f>
        <v/>
      </c>
      <c r="M111" s="16" t="str">
        <f aca="false">IF(A111="","",COUNTIFS(Sesiones!$C$2:$C$401,C111,Sesiones!$G$2:$G$401,G111,Sesiones!$D$2:$D$401,"&lt;"&amp;E111,Sesiones!$E$2:$E$401,"&gt;"&amp;D111)-1)</f>
        <v/>
      </c>
      <c r="N111" s="16" t="str">
        <f aca="false">IF(A111="","",IF(AND(L111&gt;0,M111&gt;0),"Aula y profesora ocupadas",IF(L111&gt;0,"Aula ocupada a esa hora",IF(M111&gt;0,"Profesora en otra clase a esa hora",IF(E111&lt;=D111,"Hora de fin anterior al inicio",IF(COUNTIF(Festivos!$A$2:$A$30,C111)&gt;0,"Clase en día festivo",""))))))</f>
        <v/>
      </c>
      <c r="O111" s="36" t="str">
        <f aca="false">IF(A111="","",COUNTIFS(Sesiones!$C$2:$C$401,C111,Sesiones!$D$2:$D$401,"&lt;"&amp;D111)+COUNTIFS(Sesiones!$C$2:$C$401,C111,Sesiones!$D$2:$D$401,D111,Sesiones!$A$2:$A$401,"&lt;"&amp;A111)+1)</f>
        <v/>
      </c>
      <c r="P111" s="36" t="str">
        <f aca="false">IF(A111="","",C111*10+O111)</f>
        <v/>
      </c>
      <c r="Q111" s="16" t="str">
        <f aca="false">IF(A111="","",TEXT(D111,"hh:mm")&amp;"–"&amp;TEXT(E111,"hh:mm")&amp;"  "&amp;B111&amp;CHAR(10)&amp;F111&amp;" · "&amp;J111&amp;IF(N111&lt;&gt;"",CHAR(10)&amp;"CHOQUE: "&amp;N111,IF(H111&lt;&gt;"",CHAR(10)&amp;H111,"")))</f>
        <v/>
      </c>
      <c r="R111" s="36" t="str">
        <f aca="false">IF(AND(A111&lt;&gt;"",N111&lt;&gt;""),ROW(),"")</f>
        <v/>
      </c>
    </row>
    <row r="112" customFormat="false" ht="15" hidden="false" customHeight="false" outlineLevel="0" collapsed="false">
      <c r="A112" s="16"/>
      <c r="B112" s="16"/>
      <c r="C112" s="32"/>
      <c r="D112" s="34"/>
      <c r="E112" s="34"/>
      <c r="F112" s="16"/>
      <c r="G112" s="16"/>
      <c r="H112" s="16"/>
      <c r="I112" s="16" t="str">
        <f aca="false">IF(A112="","",CHOOSE(WEEKDAY(C112,2),"lun","mar","mié","jue","vie","sáb","dom"))</f>
        <v/>
      </c>
      <c r="J112" s="16" t="str">
        <f aca="false">IF(A112="","",IFERROR(INDEX(Profesoras!$B$2:$B$20,MATCH(G112,Profesoras!$A$2:$A$20,0)),"Profesora no existe"))</f>
        <v/>
      </c>
      <c r="K112" s="38" t="str">
        <f aca="false">IF(A112="","",(E112-D112)*24)</f>
        <v/>
      </c>
      <c r="L112" s="16" t="str">
        <f aca="false">IF(A112="","",COUNTIFS(Sesiones!$C$2:$C$401,C112,Sesiones!$F$2:$F$401,F112,Sesiones!$D$2:$D$401,"&lt;"&amp;E112,Sesiones!$E$2:$E$401,"&gt;"&amp;D112)-1)</f>
        <v/>
      </c>
      <c r="M112" s="16" t="str">
        <f aca="false">IF(A112="","",COUNTIFS(Sesiones!$C$2:$C$401,C112,Sesiones!$G$2:$G$401,G112,Sesiones!$D$2:$D$401,"&lt;"&amp;E112,Sesiones!$E$2:$E$401,"&gt;"&amp;D112)-1)</f>
        <v/>
      </c>
      <c r="N112" s="16" t="str">
        <f aca="false">IF(A112="","",IF(AND(L112&gt;0,M112&gt;0),"Aula y profesora ocupadas",IF(L112&gt;0,"Aula ocupada a esa hora",IF(M112&gt;0,"Profesora en otra clase a esa hora",IF(E112&lt;=D112,"Hora de fin anterior al inicio",IF(COUNTIF(Festivos!$A$2:$A$30,C112)&gt;0,"Clase en día festivo",""))))))</f>
        <v/>
      </c>
      <c r="O112" s="36" t="str">
        <f aca="false">IF(A112="","",COUNTIFS(Sesiones!$C$2:$C$401,C112,Sesiones!$D$2:$D$401,"&lt;"&amp;D112)+COUNTIFS(Sesiones!$C$2:$C$401,C112,Sesiones!$D$2:$D$401,D112,Sesiones!$A$2:$A$401,"&lt;"&amp;A112)+1)</f>
        <v/>
      </c>
      <c r="P112" s="36" t="str">
        <f aca="false">IF(A112="","",C112*10+O112)</f>
        <v/>
      </c>
      <c r="Q112" s="16" t="str">
        <f aca="false">IF(A112="","",TEXT(D112,"hh:mm")&amp;"–"&amp;TEXT(E112,"hh:mm")&amp;"  "&amp;B112&amp;CHAR(10)&amp;F112&amp;" · "&amp;J112&amp;IF(N112&lt;&gt;"",CHAR(10)&amp;"CHOQUE: "&amp;N112,IF(H112&lt;&gt;"",CHAR(10)&amp;H112,"")))</f>
        <v/>
      </c>
      <c r="R112" s="36" t="str">
        <f aca="false">IF(AND(A112&lt;&gt;"",N112&lt;&gt;""),ROW(),"")</f>
        <v/>
      </c>
    </row>
    <row r="113" customFormat="false" ht="15" hidden="false" customHeight="false" outlineLevel="0" collapsed="false">
      <c r="A113" s="16"/>
      <c r="B113" s="16"/>
      <c r="C113" s="32"/>
      <c r="D113" s="34"/>
      <c r="E113" s="34"/>
      <c r="F113" s="16"/>
      <c r="G113" s="16"/>
      <c r="H113" s="16"/>
      <c r="I113" s="16" t="str">
        <f aca="false">IF(A113="","",CHOOSE(WEEKDAY(C113,2),"lun","mar","mié","jue","vie","sáb","dom"))</f>
        <v/>
      </c>
      <c r="J113" s="16" t="str">
        <f aca="false">IF(A113="","",IFERROR(INDEX(Profesoras!$B$2:$B$20,MATCH(G113,Profesoras!$A$2:$A$20,0)),"Profesora no existe"))</f>
        <v/>
      </c>
      <c r="K113" s="38" t="str">
        <f aca="false">IF(A113="","",(E113-D113)*24)</f>
        <v/>
      </c>
      <c r="L113" s="16" t="str">
        <f aca="false">IF(A113="","",COUNTIFS(Sesiones!$C$2:$C$401,C113,Sesiones!$F$2:$F$401,F113,Sesiones!$D$2:$D$401,"&lt;"&amp;E113,Sesiones!$E$2:$E$401,"&gt;"&amp;D113)-1)</f>
        <v/>
      </c>
      <c r="M113" s="16" t="str">
        <f aca="false">IF(A113="","",COUNTIFS(Sesiones!$C$2:$C$401,C113,Sesiones!$G$2:$G$401,G113,Sesiones!$D$2:$D$401,"&lt;"&amp;E113,Sesiones!$E$2:$E$401,"&gt;"&amp;D113)-1)</f>
        <v/>
      </c>
      <c r="N113" s="16" t="str">
        <f aca="false">IF(A113="","",IF(AND(L113&gt;0,M113&gt;0),"Aula y profesora ocupadas",IF(L113&gt;0,"Aula ocupada a esa hora",IF(M113&gt;0,"Profesora en otra clase a esa hora",IF(E113&lt;=D113,"Hora de fin anterior al inicio",IF(COUNTIF(Festivos!$A$2:$A$30,C113)&gt;0,"Clase en día festivo",""))))))</f>
        <v/>
      </c>
      <c r="O113" s="36" t="str">
        <f aca="false">IF(A113="","",COUNTIFS(Sesiones!$C$2:$C$401,C113,Sesiones!$D$2:$D$401,"&lt;"&amp;D113)+COUNTIFS(Sesiones!$C$2:$C$401,C113,Sesiones!$D$2:$D$401,D113,Sesiones!$A$2:$A$401,"&lt;"&amp;A113)+1)</f>
        <v/>
      </c>
      <c r="P113" s="36" t="str">
        <f aca="false">IF(A113="","",C113*10+O113)</f>
        <v/>
      </c>
      <c r="Q113" s="16" t="str">
        <f aca="false">IF(A113="","",TEXT(D113,"hh:mm")&amp;"–"&amp;TEXT(E113,"hh:mm")&amp;"  "&amp;B113&amp;CHAR(10)&amp;F113&amp;" · "&amp;J113&amp;IF(N113&lt;&gt;"",CHAR(10)&amp;"CHOQUE: "&amp;N113,IF(H113&lt;&gt;"",CHAR(10)&amp;H113,"")))</f>
        <v/>
      </c>
      <c r="R113" s="36" t="str">
        <f aca="false">IF(AND(A113&lt;&gt;"",N113&lt;&gt;""),ROW(),"")</f>
        <v/>
      </c>
    </row>
    <row r="114" customFormat="false" ht="15" hidden="false" customHeight="false" outlineLevel="0" collapsed="false">
      <c r="A114" s="16"/>
      <c r="B114" s="16"/>
      <c r="C114" s="32"/>
      <c r="D114" s="34"/>
      <c r="E114" s="34"/>
      <c r="F114" s="16"/>
      <c r="G114" s="16"/>
      <c r="H114" s="16"/>
      <c r="I114" s="16" t="str">
        <f aca="false">IF(A114="","",CHOOSE(WEEKDAY(C114,2),"lun","mar","mié","jue","vie","sáb","dom"))</f>
        <v/>
      </c>
      <c r="J114" s="16" t="str">
        <f aca="false">IF(A114="","",IFERROR(INDEX(Profesoras!$B$2:$B$20,MATCH(G114,Profesoras!$A$2:$A$20,0)),"Profesora no existe"))</f>
        <v/>
      </c>
      <c r="K114" s="38" t="str">
        <f aca="false">IF(A114="","",(E114-D114)*24)</f>
        <v/>
      </c>
      <c r="L114" s="16" t="str">
        <f aca="false">IF(A114="","",COUNTIFS(Sesiones!$C$2:$C$401,C114,Sesiones!$F$2:$F$401,F114,Sesiones!$D$2:$D$401,"&lt;"&amp;E114,Sesiones!$E$2:$E$401,"&gt;"&amp;D114)-1)</f>
        <v/>
      </c>
      <c r="M114" s="16" t="str">
        <f aca="false">IF(A114="","",COUNTIFS(Sesiones!$C$2:$C$401,C114,Sesiones!$G$2:$G$401,G114,Sesiones!$D$2:$D$401,"&lt;"&amp;E114,Sesiones!$E$2:$E$401,"&gt;"&amp;D114)-1)</f>
        <v/>
      </c>
      <c r="N114" s="16" t="str">
        <f aca="false">IF(A114="","",IF(AND(L114&gt;0,M114&gt;0),"Aula y profesora ocupadas",IF(L114&gt;0,"Aula ocupada a esa hora",IF(M114&gt;0,"Profesora en otra clase a esa hora",IF(E114&lt;=D114,"Hora de fin anterior al inicio",IF(COUNTIF(Festivos!$A$2:$A$30,C114)&gt;0,"Clase en día festivo",""))))))</f>
        <v/>
      </c>
      <c r="O114" s="36" t="str">
        <f aca="false">IF(A114="","",COUNTIFS(Sesiones!$C$2:$C$401,C114,Sesiones!$D$2:$D$401,"&lt;"&amp;D114)+COUNTIFS(Sesiones!$C$2:$C$401,C114,Sesiones!$D$2:$D$401,D114,Sesiones!$A$2:$A$401,"&lt;"&amp;A114)+1)</f>
        <v/>
      </c>
      <c r="P114" s="36" t="str">
        <f aca="false">IF(A114="","",C114*10+O114)</f>
        <v/>
      </c>
      <c r="Q114" s="16" t="str">
        <f aca="false">IF(A114="","",TEXT(D114,"hh:mm")&amp;"–"&amp;TEXT(E114,"hh:mm")&amp;"  "&amp;B114&amp;CHAR(10)&amp;F114&amp;" · "&amp;J114&amp;IF(N114&lt;&gt;"",CHAR(10)&amp;"CHOQUE: "&amp;N114,IF(H114&lt;&gt;"",CHAR(10)&amp;H114,"")))</f>
        <v/>
      </c>
      <c r="R114" s="36" t="str">
        <f aca="false">IF(AND(A114&lt;&gt;"",N114&lt;&gt;""),ROW(),"")</f>
        <v/>
      </c>
    </row>
    <row r="115" customFormat="false" ht="15" hidden="false" customHeight="false" outlineLevel="0" collapsed="false">
      <c r="A115" s="16"/>
      <c r="B115" s="16"/>
      <c r="C115" s="32"/>
      <c r="D115" s="34"/>
      <c r="E115" s="34"/>
      <c r="F115" s="16"/>
      <c r="G115" s="16"/>
      <c r="H115" s="16"/>
      <c r="I115" s="16" t="str">
        <f aca="false">IF(A115="","",CHOOSE(WEEKDAY(C115,2),"lun","mar","mié","jue","vie","sáb","dom"))</f>
        <v/>
      </c>
      <c r="J115" s="16" t="str">
        <f aca="false">IF(A115="","",IFERROR(INDEX(Profesoras!$B$2:$B$20,MATCH(G115,Profesoras!$A$2:$A$20,0)),"Profesora no existe"))</f>
        <v/>
      </c>
      <c r="K115" s="38" t="str">
        <f aca="false">IF(A115="","",(E115-D115)*24)</f>
        <v/>
      </c>
      <c r="L115" s="16" t="str">
        <f aca="false">IF(A115="","",COUNTIFS(Sesiones!$C$2:$C$401,C115,Sesiones!$F$2:$F$401,F115,Sesiones!$D$2:$D$401,"&lt;"&amp;E115,Sesiones!$E$2:$E$401,"&gt;"&amp;D115)-1)</f>
        <v/>
      </c>
      <c r="M115" s="16" t="str">
        <f aca="false">IF(A115="","",COUNTIFS(Sesiones!$C$2:$C$401,C115,Sesiones!$G$2:$G$401,G115,Sesiones!$D$2:$D$401,"&lt;"&amp;E115,Sesiones!$E$2:$E$401,"&gt;"&amp;D115)-1)</f>
        <v/>
      </c>
      <c r="N115" s="16" t="str">
        <f aca="false">IF(A115="","",IF(AND(L115&gt;0,M115&gt;0),"Aula y profesora ocupadas",IF(L115&gt;0,"Aula ocupada a esa hora",IF(M115&gt;0,"Profesora en otra clase a esa hora",IF(E115&lt;=D115,"Hora de fin anterior al inicio",IF(COUNTIF(Festivos!$A$2:$A$30,C115)&gt;0,"Clase en día festivo",""))))))</f>
        <v/>
      </c>
      <c r="O115" s="36" t="str">
        <f aca="false">IF(A115="","",COUNTIFS(Sesiones!$C$2:$C$401,C115,Sesiones!$D$2:$D$401,"&lt;"&amp;D115)+COUNTIFS(Sesiones!$C$2:$C$401,C115,Sesiones!$D$2:$D$401,D115,Sesiones!$A$2:$A$401,"&lt;"&amp;A115)+1)</f>
        <v/>
      </c>
      <c r="P115" s="36" t="str">
        <f aca="false">IF(A115="","",C115*10+O115)</f>
        <v/>
      </c>
      <c r="Q115" s="16" t="str">
        <f aca="false">IF(A115="","",TEXT(D115,"hh:mm")&amp;"–"&amp;TEXT(E115,"hh:mm")&amp;"  "&amp;B115&amp;CHAR(10)&amp;F115&amp;" · "&amp;J115&amp;IF(N115&lt;&gt;"",CHAR(10)&amp;"CHOQUE: "&amp;N115,IF(H115&lt;&gt;"",CHAR(10)&amp;H115,"")))</f>
        <v/>
      </c>
      <c r="R115" s="36" t="str">
        <f aca="false">IF(AND(A115&lt;&gt;"",N115&lt;&gt;""),ROW(),"")</f>
        <v/>
      </c>
    </row>
    <row r="116" customFormat="false" ht="15" hidden="false" customHeight="false" outlineLevel="0" collapsed="false">
      <c r="A116" s="16"/>
      <c r="B116" s="16"/>
      <c r="C116" s="32"/>
      <c r="D116" s="34"/>
      <c r="E116" s="34"/>
      <c r="F116" s="16"/>
      <c r="G116" s="16"/>
      <c r="H116" s="16"/>
      <c r="I116" s="16" t="str">
        <f aca="false">IF(A116="","",CHOOSE(WEEKDAY(C116,2),"lun","mar","mié","jue","vie","sáb","dom"))</f>
        <v/>
      </c>
      <c r="J116" s="16" t="str">
        <f aca="false">IF(A116="","",IFERROR(INDEX(Profesoras!$B$2:$B$20,MATCH(G116,Profesoras!$A$2:$A$20,0)),"Profesora no existe"))</f>
        <v/>
      </c>
      <c r="K116" s="38" t="str">
        <f aca="false">IF(A116="","",(E116-D116)*24)</f>
        <v/>
      </c>
      <c r="L116" s="16" t="str">
        <f aca="false">IF(A116="","",COUNTIFS(Sesiones!$C$2:$C$401,C116,Sesiones!$F$2:$F$401,F116,Sesiones!$D$2:$D$401,"&lt;"&amp;E116,Sesiones!$E$2:$E$401,"&gt;"&amp;D116)-1)</f>
        <v/>
      </c>
      <c r="M116" s="16" t="str">
        <f aca="false">IF(A116="","",COUNTIFS(Sesiones!$C$2:$C$401,C116,Sesiones!$G$2:$G$401,G116,Sesiones!$D$2:$D$401,"&lt;"&amp;E116,Sesiones!$E$2:$E$401,"&gt;"&amp;D116)-1)</f>
        <v/>
      </c>
      <c r="N116" s="16" t="str">
        <f aca="false">IF(A116="","",IF(AND(L116&gt;0,M116&gt;0),"Aula y profesora ocupadas",IF(L116&gt;0,"Aula ocupada a esa hora",IF(M116&gt;0,"Profesora en otra clase a esa hora",IF(E116&lt;=D116,"Hora de fin anterior al inicio",IF(COUNTIF(Festivos!$A$2:$A$30,C116)&gt;0,"Clase en día festivo",""))))))</f>
        <v/>
      </c>
      <c r="O116" s="36" t="str">
        <f aca="false">IF(A116="","",COUNTIFS(Sesiones!$C$2:$C$401,C116,Sesiones!$D$2:$D$401,"&lt;"&amp;D116)+COUNTIFS(Sesiones!$C$2:$C$401,C116,Sesiones!$D$2:$D$401,D116,Sesiones!$A$2:$A$401,"&lt;"&amp;A116)+1)</f>
        <v/>
      </c>
      <c r="P116" s="36" t="str">
        <f aca="false">IF(A116="","",C116*10+O116)</f>
        <v/>
      </c>
      <c r="Q116" s="16" t="str">
        <f aca="false">IF(A116="","",TEXT(D116,"hh:mm")&amp;"–"&amp;TEXT(E116,"hh:mm")&amp;"  "&amp;B116&amp;CHAR(10)&amp;F116&amp;" · "&amp;J116&amp;IF(N116&lt;&gt;"",CHAR(10)&amp;"CHOQUE: "&amp;N116,IF(H116&lt;&gt;"",CHAR(10)&amp;H116,"")))</f>
        <v/>
      </c>
      <c r="R116" s="36" t="str">
        <f aca="false">IF(AND(A116&lt;&gt;"",N116&lt;&gt;""),ROW(),"")</f>
        <v/>
      </c>
    </row>
    <row r="117" customFormat="false" ht="15" hidden="false" customHeight="false" outlineLevel="0" collapsed="false">
      <c r="A117" s="16"/>
      <c r="B117" s="16"/>
      <c r="C117" s="32"/>
      <c r="D117" s="34"/>
      <c r="E117" s="34"/>
      <c r="F117" s="16"/>
      <c r="G117" s="16"/>
      <c r="H117" s="16"/>
      <c r="I117" s="16" t="str">
        <f aca="false">IF(A117="","",CHOOSE(WEEKDAY(C117,2),"lun","mar","mié","jue","vie","sáb","dom"))</f>
        <v/>
      </c>
      <c r="J117" s="16" t="str">
        <f aca="false">IF(A117="","",IFERROR(INDEX(Profesoras!$B$2:$B$20,MATCH(G117,Profesoras!$A$2:$A$20,0)),"Profesora no existe"))</f>
        <v/>
      </c>
      <c r="K117" s="38" t="str">
        <f aca="false">IF(A117="","",(E117-D117)*24)</f>
        <v/>
      </c>
      <c r="L117" s="16" t="str">
        <f aca="false">IF(A117="","",COUNTIFS(Sesiones!$C$2:$C$401,C117,Sesiones!$F$2:$F$401,F117,Sesiones!$D$2:$D$401,"&lt;"&amp;E117,Sesiones!$E$2:$E$401,"&gt;"&amp;D117)-1)</f>
        <v/>
      </c>
      <c r="M117" s="16" t="str">
        <f aca="false">IF(A117="","",COUNTIFS(Sesiones!$C$2:$C$401,C117,Sesiones!$G$2:$G$401,G117,Sesiones!$D$2:$D$401,"&lt;"&amp;E117,Sesiones!$E$2:$E$401,"&gt;"&amp;D117)-1)</f>
        <v/>
      </c>
      <c r="N117" s="16" t="str">
        <f aca="false">IF(A117="","",IF(AND(L117&gt;0,M117&gt;0),"Aula y profesora ocupadas",IF(L117&gt;0,"Aula ocupada a esa hora",IF(M117&gt;0,"Profesora en otra clase a esa hora",IF(E117&lt;=D117,"Hora de fin anterior al inicio",IF(COUNTIF(Festivos!$A$2:$A$30,C117)&gt;0,"Clase en día festivo",""))))))</f>
        <v/>
      </c>
      <c r="O117" s="36" t="str">
        <f aca="false">IF(A117="","",COUNTIFS(Sesiones!$C$2:$C$401,C117,Sesiones!$D$2:$D$401,"&lt;"&amp;D117)+COUNTIFS(Sesiones!$C$2:$C$401,C117,Sesiones!$D$2:$D$401,D117,Sesiones!$A$2:$A$401,"&lt;"&amp;A117)+1)</f>
        <v/>
      </c>
      <c r="P117" s="36" t="str">
        <f aca="false">IF(A117="","",C117*10+O117)</f>
        <v/>
      </c>
      <c r="Q117" s="16" t="str">
        <f aca="false">IF(A117="","",TEXT(D117,"hh:mm")&amp;"–"&amp;TEXT(E117,"hh:mm")&amp;"  "&amp;B117&amp;CHAR(10)&amp;F117&amp;" · "&amp;J117&amp;IF(N117&lt;&gt;"",CHAR(10)&amp;"CHOQUE: "&amp;N117,IF(H117&lt;&gt;"",CHAR(10)&amp;H117,"")))</f>
        <v/>
      </c>
      <c r="R117" s="36" t="str">
        <f aca="false">IF(AND(A117&lt;&gt;"",N117&lt;&gt;""),ROW(),"")</f>
        <v/>
      </c>
    </row>
    <row r="118" customFormat="false" ht="15" hidden="false" customHeight="false" outlineLevel="0" collapsed="false">
      <c r="A118" s="16"/>
      <c r="B118" s="16"/>
      <c r="C118" s="32"/>
      <c r="D118" s="34"/>
      <c r="E118" s="34"/>
      <c r="F118" s="16"/>
      <c r="G118" s="16"/>
      <c r="H118" s="16"/>
      <c r="I118" s="16" t="str">
        <f aca="false">IF(A118="","",CHOOSE(WEEKDAY(C118,2),"lun","mar","mié","jue","vie","sáb","dom"))</f>
        <v/>
      </c>
      <c r="J118" s="16" t="str">
        <f aca="false">IF(A118="","",IFERROR(INDEX(Profesoras!$B$2:$B$20,MATCH(G118,Profesoras!$A$2:$A$20,0)),"Profesora no existe"))</f>
        <v/>
      </c>
      <c r="K118" s="38" t="str">
        <f aca="false">IF(A118="","",(E118-D118)*24)</f>
        <v/>
      </c>
      <c r="L118" s="16" t="str">
        <f aca="false">IF(A118="","",COUNTIFS(Sesiones!$C$2:$C$401,C118,Sesiones!$F$2:$F$401,F118,Sesiones!$D$2:$D$401,"&lt;"&amp;E118,Sesiones!$E$2:$E$401,"&gt;"&amp;D118)-1)</f>
        <v/>
      </c>
      <c r="M118" s="16" t="str">
        <f aca="false">IF(A118="","",COUNTIFS(Sesiones!$C$2:$C$401,C118,Sesiones!$G$2:$G$401,G118,Sesiones!$D$2:$D$401,"&lt;"&amp;E118,Sesiones!$E$2:$E$401,"&gt;"&amp;D118)-1)</f>
        <v/>
      </c>
      <c r="N118" s="16" t="str">
        <f aca="false">IF(A118="","",IF(AND(L118&gt;0,M118&gt;0),"Aula y profesora ocupadas",IF(L118&gt;0,"Aula ocupada a esa hora",IF(M118&gt;0,"Profesora en otra clase a esa hora",IF(E118&lt;=D118,"Hora de fin anterior al inicio",IF(COUNTIF(Festivos!$A$2:$A$30,C118)&gt;0,"Clase en día festivo",""))))))</f>
        <v/>
      </c>
      <c r="O118" s="36" t="str">
        <f aca="false">IF(A118="","",COUNTIFS(Sesiones!$C$2:$C$401,C118,Sesiones!$D$2:$D$401,"&lt;"&amp;D118)+COUNTIFS(Sesiones!$C$2:$C$401,C118,Sesiones!$D$2:$D$401,D118,Sesiones!$A$2:$A$401,"&lt;"&amp;A118)+1)</f>
        <v/>
      </c>
      <c r="P118" s="36" t="str">
        <f aca="false">IF(A118="","",C118*10+O118)</f>
        <v/>
      </c>
      <c r="Q118" s="16" t="str">
        <f aca="false">IF(A118="","",TEXT(D118,"hh:mm")&amp;"–"&amp;TEXT(E118,"hh:mm")&amp;"  "&amp;B118&amp;CHAR(10)&amp;F118&amp;" · "&amp;J118&amp;IF(N118&lt;&gt;"",CHAR(10)&amp;"CHOQUE: "&amp;N118,IF(H118&lt;&gt;"",CHAR(10)&amp;H118,"")))</f>
        <v/>
      </c>
      <c r="R118" s="36" t="str">
        <f aca="false">IF(AND(A118&lt;&gt;"",N118&lt;&gt;""),ROW(),"")</f>
        <v/>
      </c>
    </row>
    <row r="119" customFormat="false" ht="15" hidden="false" customHeight="false" outlineLevel="0" collapsed="false">
      <c r="A119" s="16"/>
      <c r="B119" s="16"/>
      <c r="C119" s="32"/>
      <c r="D119" s="34"/>
      <c r="E119" s="34"/>
      <c r="F119" s="16"/>
      <c r="G119" s="16"/>
      <c r="H119" s="16"/>
      <c r="I119" s="16" t="str">
        <f aca="false">IF(A119="","",CHOOSE(WEEKDAY(C119,2),"lun","mar","mié","jue","vie","sáb","dom"))</f>
        <v/>
      </c>
      <c r="J119" s="16" t="str">
        <f aca="false">IF(A119="","",IFERROR(INDEX(Profesoras!$B$2:$B$20,MATCH(G119,Profesoras!$A$2:$A$20,0)),"Profesora no existe"))</f>
        <v/>
      </c>
      <c r="K119" s="38" t="str">
        <f aca="false">IF(A119="","",(E119-D119)*24)</f>
        <v/>
      </c>
      <c r="L119" s="16" t="str">
        <f aca="false">IF(A119="","",COUNTIFS(Sesiones!$C$2:$C$401,C119,Sesiones!$F$2:$F$401,F119,Sesiones!$D$2:$D$401,"&lt;"&amp;E119,Sesiones!$E$2:$E$401,"&gt;"&amp;D119)-1)</f>
        <v/>
      </c>
      <c r="M119" s="16" t="str">
        <f aca="false">IF(A119="","",COUNTIFS(Sesiones!$C$2:$C$401,C119,Sesiones!$G$2:$G$401,G119,Sesiones!$D$2:$D$401,"&lt;"&amp;E119,Sesiones!$E$2:$E$401,"&gt;"&amp;D119)-1)</f>
        <v/>
      </c>
      <c r="N119" s="16" t="str">
        <f aca="false">IF(A119="","",IF(AND(L119&gt;0,M119&gt;0),"Aula y profesora ocupadas",IF(L119&gt;0,"Aula ocupada a esa hora",IF(M119&gt;0,"Profesora en otra clase a esa hora",IF(E119&lt;=D119,"Hora de fin anterior al inicio",IF(COUNTIF(Festivos!$A$2:$A$30,C119)&gt;0,"Clase en día festivo",""))))))</f>
        <v/>
      </c>
      <c r="O119" s="36" t="str">
        <f aca="false">IF(A119="","",COUNTIFS(Sesiones!$C$2:$C$401,C119,Sesiones!$D$2:$D$401,"&lt;"&amp;D119)+COUNTIFS(Sesiones!$C$2:$C$401,C119,Sesiones!$D$2:$D$401,D119,Sesiones!$A$2:$A$401,"&lt;"&amp;A119)+1)</f>
        <v/>
      </c>
      <c r="P119" s="36" t="str">
        <f aca="false">IF(A119="","",C119*10+O119)</f>
        <v/>
      </c>
      <c r="Q119" s="16" t="str">
        <f aca="false">IF(A119="","",TEXT(D119,"hh:mm")&amp;"–"&amp;TEXT(E119,"hh:mm")&amp;"  "&amp;B119&amp;CHAR(10)&amp;F119&amp;" · "&amp;J119&amp;IF(N119&lt;&gt;"",CHAR(10)&amp;"CHOQUE: "&amp;N119,IF(H119&lt;&gt;"",CHAR(10)&amp;H119,"")))</f>
        <v/>
      </c>
      <c r="R119" s="36" t="str">
        <f aca="false">IF(AND(A119&lt;&gt;"",N119&lt;&gt;""),ROW(),"")</f>
        <v/>
      </c>
    </row>
    <row r="120" customFormat="false" ht="15" hidden="false" customHeight="false" outlineLevel="0" collapsed="false">
      <c r="A120" s="16"/>
      <c r="B120" s="16"/>
      <c r="C120" s="32"/>
      <c r="D120" s="34"/>
      <c r="E120" s="34"/>
      <c r="F120" s="16"/>
      <c r="G120" s="16"/>
      <c r="H120" s="16"/>
      <c r="I120" s="16" t="str">
        <f aca="false">IF(A120="","",CHOOSE(WEEKDAY(C120,2),"lun","mar","mié","jue","vie","sáb","dom"))</f>
        <v/>
      </c>
      <c r="J120" s="16" t="str">
        <f aca="false">IF(A120="","",IFERROR(INDEX(Profesoras!$B$2:$B$20,MATCH(G120,Profesoras!$A$2:$A$20,0)),"Profesora no existe"))</f>
        <v/>
      </c>
      <c r="K120" s="38" t="str">
        <f aca="false">IF(A120="","",(E120-D120)*24)</f>
        <v/>
      </c>
      <c r="L120" s="16" t="str">
        <f aca="false">IF(A120="","",COUNTIFS(Sesiones!$C$2:$C$401,C120,Sesiones!$F$2:$F$401,F120,Sesiones!$D$2:$D$401,"&lt;"&amp;E120,Sesiones!$E$2:$E$401,"&gt;"&amp;D120)-1)</f>
        <v/>
      </c>
      <c r="M120" s="16" t="str">
        <f aca="false">IF(A120="","",COUNTIFS(Sesiones!$C$2:$C$401,C120,Sesiones!$G$2:$G$401,G120,Sesiones!$D$2:$D$401,"&lt;"&amp;E120,Sesiones!$E$2:$E$401,"&gt;"&amp;D120)-1)</f>
        <v/>
      </c>
      <c r="N120" s="16" t="str">
        <f aca="false">IF(A120="","",IF(AND(L120&gt;0,M120&gt;0),"Aula y profesora ocupadas",IF(L120&gt;0,"Aula ocupada a esa hora",IF(M120&gt;0,"Profesora en otra clase a esa hora",IF(E120&lt;=D120,"Hora de fin anterior al inicio",IF(COUNTIF(Festivos!$A$2:$A$30,C120)&gt;0,"Clase en día festivo",""))))))</f>
        <v/>
      </c>
      <c r="O120" s="36" t="str">
        <f aca="false">IF(A120="","",COUNTIFS(Sesiones!$C$2:$C$401,C120,Sesiones!$D$2:$D$401,"&lt;"&amp;D120)+COUNTIFS(Sesiones!$C$2:$C$401,C120,Sesiones!$D$2:$D$401,D120,Sesiones!$A$2:$A$401,"&lt;"&amp;A120)+1)</f>
        <v/>
      </c>
      <c r="P120" s="36" t="str">
        <f aca="false">IF(A120="","",C120*10+O120)</f>
        <v/>
      </c>
      <c r="Q120" s="16" t="str">
        <f aca="false">IF(A120="","",TEXT(D120,"hh:mm")&amp;"–"&amp;TEXT(E120,"hh:mm")&amp;"  "&amp;B120&amp;CHAR(10)&amp;F120&amp;" · "&amp;J120&amp;IF(N120&lt;&gt;"",CHAR(10)&amp;"CHOQUE: "&amp;N120,IF(H120&lt;&gt;"",CHAR(10)&amp;H120,"")))</f>
        <v/>
      </c>
      <c r="R120" s="36" t="str">
        <f aca="false">IF(AND(A120&lt;&gt;"",N120&lt;&gt;""),ROW(),"")</f>
        <v/>
      </c>
    </row>
    <row r="121" customFormat="false" ht="15" hidden="false" customHeight="false" outlineLevel="0" collapsed="false">
      <c r="A121" s="16"/>
      <c r="B121" s="16"/>
      <c r="C121" s="32"/>
      <c r="D121" s="34"/>
      <c r="E121" s="34"/>
      <c r="F121" s="16"/>
      <c r="G121" s="16"/>
      <c r="H121" s="16"/>
      <c r="I121" s="16" t="str">
        <f aca="false">IF(A121="","",CHOOSE(WEEKDAY(C121,2),"lun","mar","mié","jue","vie","sáb","dom"))</f>
        <v/>
      </c>
      <c r="J121" s="16" t="str">
        <f aca="false">IF(A121="","",IFERROR(INDEX(Profesoras!$B$2:$B$20,MATCH(G121,Profesoras!$A$2:$A$20,0)),"Profesora no existe"))</f>
        <v/>
      </c>
      <c r="K121" s="38" t="str">
        <f aca="false">IF(A121="","",(E121-D121)*24)</f>
        <v/>
      </c>
      <c r="L121" s="16" t="str">
        <f aca="false">IF(A121="","",COUNTIFS(Sesiones!$C$2:$C$401,C121,Sesiones!$F$2:$F$401,F121,Sesiones!$D$2:$D$401,"&lt;"&amp;E121,Sesiones!$E$2:$E$401,"&gt;"&amp;D121)-1)</f>
        <v/>
      </c>
      <c r="M121" s="16" t="str">
        <f aca="false">IF(A121="","",COUNTIFS(Sesiones!$C$2:$C$401,C121,Sesiones!$G$2:$G$401,G121,Sesiones!$D$2:$D$401,"&lt;"&amp;E121,Sesiones!$E$2:$E$401,"&gt;"&amp;D121)-1)</f>
        <v/>
      </c>
      <c r="N121" s="16" t="str">
        <f aca="false">IF(A121="","",IF(AND(L121&gt;0,M121&gt;0),"Aula y profesora ocupadas",IF(L121&gt;0,"Aula ocupada a esa hora",IF(M121&gt;0,"Profesora en otra clase a esa hora",IF(E121&lt;=D121,"Hora de fin anterior al inicio",IF(COUNTIF(Festivos!$A$2:$A$30,C121)&gt;0,"Clase en día festivo",""))))))</f>
        <v/>
      </c>
      <c r="O121" s="36" t="str">
        <f aca="false">IF(A121="","",COUNTIFS(Sesiones!$C$2:$C$401,C121,Sesiones!$D$2:$D$401,"&lt;"&amp;D121)+COUNTIFS(Sesiones!$C$2:$C$401,C121,Sesiones!$D$2:$D$401,D121,Sesiones!$A$2:$A$401,"&lt;"&amp;A121)+1)</f>
        <v/>
      </c>
      <c r="P121" s="36" t="str">
        <f aca="false">IF(A121="","",C121*10+O121)</f>
        <v/>
      </c>
      <c r="Q121" s="16" t="str">
        <f aca="false">IF(A121="","",TEXT(D121,"hh:mm")&amp;"–"&amp;TEXT(E121,"hh:mm")&amp;"  "&amp;B121&amp;CHAR(10)&amp;F121&amp;" · "&amp;J121&amp;IF(N121&lt;&gt;"",CHAR(10)&amp;"CHOQUE: "&amp;N121,IF(H121&lt;&gt;"",CHAR(10)&amp;H121,"")))</f>
        <v/>
      </c>
      <c r="R121" s="36" t="str">
        <f aca="false">IF(AND(A121&lt;&gt;"",N121&lt;&gt;""),ROW(),"")</f>
        <v/>
      </c>
    </row>
    <row r="122" customFormat="false" ht="15" hidden="false" customHeight="false" outlineLevel="0" collapsed="false">
      <c r="A122" s="16"/>
      <c r="B122" s="16"/>
      <c r="C122" s="32"/>
      <c r="D122" s="34"/>
      <c r="E122" s="34"/>
      <c r="F122" s="16"/>
      <c r="G122" s="16"/>
      <c r="H122" s="16"/>
      <c r="I122" s="16" t="str">
        <f aca="false">IF(A122="","",CHOOSE(WEEKDAY(C122,2),"lun","mar","mié","jue","vie","sáb","dom"))</f>
        <v/>
      </c>
      <c r="J122" s="16" t="str">
        <f aca="false">IF(A122="","",IFERROR(INDEX(Profesoras!$B$2:$B$20,MATCH(G122,Profesoras!$A$2:$A$20,0)),"Profesora no existe"))</f>
        <v/>
      </c>
      <c r="K122" s="38" t="str">
        <f aca="false">IF(A122="","",(E122-D122)*24)</f>
        <v/>
      </c>
      <c r="L122" s="16" t="str">
        <f aca="false">IF(A122="","",COUNTIFS(Sesiones!$C$2:$C$401,C122,Sesiones!$F$2:$F$401,F122,Sesiones!$D$2:$D$401,"&lt;"&amp;E122,Sesiones!$E$2:$E$401,"&gt;"&amp;D122)-1)</f>
        <v/>
      </c>
      <c r="M122" s="16" t="str">
        <f aca="false">IF(A122="","",COUNTIFS(Sesiones!$C$2:$C$401,C122,Sesiones!$G$2:$G$401,G122,Sesiones!$D$2:$D$401,"&lt;"&amp;E122,Sesiones!$E$2:$E$401,"&gt;"&amp;D122)-1)</f>
        <v/>
      </c>
      <c r="N122" s="16" t="str">
        <f aca="false">IF(A122="","",IF(AND(L122&gt;0,M122&gt;0),"Aula y profesora ocupadas",IF(L122&gt;0,"Aula ocupada a esa hora",IF(M122&gt;0,"Profesora en otra clase a esa hora",IF(E122&lt;=D122,"Hora de fin anterior al inicio",IF(COUNTIF(Festivos!$A$2:$A$30,C122)&gt;0,"Clase en día festivo",""))))))</f>
        <v/>
      </c>
      <c r="O122" s="36" t="str">
        <f aca="false">IF(A122="","",COUNTIFS(Sesiones!$C$2:$C$401,C122,Sesiones!$D$2:$D$401,"&lt;"&amp;D122)+COUNTIFS(Sesiones!$C$2:$C$401,C122,Sesiones!$D$2:$D$401,D122,Sesiones!$A$2:$A$401,"&lt;"&amp;A122)+1)</f>
        <v/>
      </c>
      <c r="P122" s="36" t="str">
        <f aca="false">IF(A122="","",C122*10+O122)</f>
        <v/>
      </c>
      <c r="Q122" s="16" t="str">
        <f aca="false">IF(A122="","",TEXT(D122,"hh:mm")&amp;"–"&amp;TEXT(E122,"hh:mm")&amp;"  "&amp;B122&amp;CHAR(10)&amp;F122&amp;" · "&amp;J122&amp;IF(N122&lt;&gt;"",CHAR(10)&amp;"CHOQUE: "&amp;N122,IF(H122&lt;&gt;"",CHAR(10)&amp;H122,"")))</f>
        <v/>
      </c>
      <c r="R122" s="36" t="str">
        <f aca="false">IF(AND(A122&lt;&gt;"",N122&lt;&gt;""),ROW(),"")</f>
        <v/>
      </c>
    </row>
    <row r="123" customFormat="false" ht="15" hidden="false" customHeight="false" outlineLevel="0" collapsed="false">
      <c r="A123" s="16"/>
      <c r="B123" s="16"/>
      <c r="C123" s="32"/>
      <c r="D123" s="34"/>
      <c r="E123" s="34"/>
      <c r="F123" s="16"/>
      <c r="G123" s="16"/>
      <c r="H123" s="16"/>
      <c r="I123" s="16" t="str">
        <f aca="false">IF(A123="","",CHOOSE(WEEKDAY(C123,2),"lun","mar","mié","jue","vie","sáb","dom"))</f>
        <v/>
      </c>
      <c r="J123" s="16" t="str">
        <f aca="false">IF(A123="","",IFERROR(INDEX(Profesoras!$B$2:$B$20,MATCH(G123,Profesoras!$A$2:$A$20,0)),"Profesora no existe"))</f>
        <v/>
      </c>
      <c r="K123" s="38" t="str">
        <f aca="false">IF(A123="","",(E123-D123)*24)</f>
        <v/>
      </c>
      <c r="L123" s="16" t="str">
        <f aca="false">IF(A123="","",COUNTIFS(Sesiones!$C$2:$C$401,C123,Sesiones!$F$2:$F$401,F123,Sesiones!$D$2:$D$401,"&lt;"&amp;E123,Sesiones!$E$2:$E$401,"&gt;"&amp;D123)-1)</f>
        <v/>
      </c>
      <c r="M123" s="16" t="str">
        <f aca="false">IF(A123="","",COUNTIFS(Sesiones!$C$2:$C$401,C123,Sesiones!$G$2:$G$401,G123,Sesiones!$D$2:$D$401,"&lt;"&amp;E123,Sesiones!$E$2:$E$401,"&gt;"&amp;D123)-1)</f>
        <v/>
      </c>
      <c r="N123" s="16" t="str">
        <f aca="false">IF(A123="","",IF(AND(L123&gt;0,M123&gt;0),"Aula y profesora ocupadas",IF(L123&gt;0,"Aula ocupada a esa hora",IF(M123&gt;0,"Profesora en otra clase a esa hora",IF(E123&lt;=D123,"Hora de fin anterior al inicio",IF(COUNTIF(Festivos!$A$2:$A$30,C123)&gt;0,"Clase en día festivo",""))))))</f>
        <v/>
      </c>
      <c r="O123" s="36" t="str">
        <f aca="false">IF(A123="","",COUNTIFS(Sesiones!$C$2:$C$401,C123,Sesiones!$D$2:$D$401,"&lt;"&amp;D123)+COUNTIFS(Sesiones!$C$2:$C$401,C123,Sesiones!$D$2:$D$401,D123,Sesiones!$A$2:$A$401,"&lt;"&amp;A123)+1)</f>
        <v/>
      </c>
      <c r="P123" s="36" t="str">
        <f aca="false">IF(A123="","",C123*10+O123)</f>
        <v/>
      </c>
      <c r="Q123" s="16" t="str">
        <f aca="false">IF(A123="","",TEXT(D123,"hh:mm")&amp;"–"&amp;TEXT(E123,"hh:mm")&amp;"  "&amp;B123&amp;CHAR(10)&amp;F123&amp;" · "&amp;J123&amp;IF(N123&lt;&gt;"",CHAR(10)&amp;"CHOQUE: "&amp;N123,IF(H123&lt;&gt;"",CHAR(10)&amp;H123,"")))</f>
        <v/>
      </c>
      <c r="R123" s="36" t="str">
        <f aca="false">IF(AND(A123&lt;&gt;"",N123&lt;&gt;""),ROW(),"")</f>
        <v/>
      </c>
    </row>
    <row r="124" customFormat="false" ht="15" hidden="false" customHeight="false" outlineLevel="0" collapsed="false">
      <c r="A124" s="16"/>
      <c r="B124" s="16"/>
      <c r="C124" s="32"/>
      <c r="D124" s="34"/>
      <c r="E124" s="34"/>
      <c r="F124" s="16"/>
      <c r="G124" s="16"/>
      <c r="H124" s="16"/>
      <c r="I124" s="16" t="str">
        <f aca="false">IF(A124="","",CHOOSE(WEEKDAY(C124,2),"lun","mar","mié","jue","vie","sáb","dom"))</f>
        <v/>
      </c>
      <c r="J124" s="16" t="str">
        <f aca="false">IF(A124="","",IFERROR(INDEX(Profesoras!$B$2:$B$20,MATCH(G124,Profesoras!$A$2:$A$20,0)),"Profesora no existe"))</f>
        <v/>
      </c>
      <c r="K124" s="38" t="str">
        <f aca="false">IF(A124="","",(E124-D124)*24)</f>
        <v/>
      </c>
      <c r="L124" s="16" t="str">
        <f aca="false">IF(A124="","",COUNTIFS(Sesiones!$C$2:$C$401,C124,Sesiones!$F$2:$F$401,F124,Sesiones!$D$2:$D$401,"&lt;"&amp;E124,Sesiones!$E$2:$E$401,"&gt;"&amp;D124)-1)</f>
        <v/>
      </c>
      <c r="M124" s="16" t="str">
        <f aca="false">IF(A124="","",COUNTIFS(Sesiones!$C$2:$C$401,C124,Sesiones!$G$2:$G$401,G124,Sesiones!$D$2:$D$401,"&lt;"&amp;E124,Sesiones!$E$2:$E$401,"&gt;"&amp;D124)-1)</f>
        <v/>
      </c>
      <c r="N124" s="16" t="str">
        <f aca="false">IF(A124="","",IF(AND(L124&gt;0,M124&gt;0),"Aula y profesora ocupadas",IF(L124&gt;0,"Aula ocupada a esa hora",IF(M124&gt;0,"Profesora en otra clase a esa hora",IF(E124&lt;=D124,"Hora de fin anterior al inicio",IF(COUNTIF(Festivos!$A$2:$A$30,C124)&gt;0,"Clase en día festivo",""))))))</f>
        <v/>
      </c>
      <c r="O124" s="36" t="str">
        <f aca="false">IF(A124="","",COUNTIFS(Sesiones!$C$2:$C$401,C124,Sesiones!$D$2:$D$401,"&lt;"&amp;D124)+COUNTIFS(Sesiones!$C$2:$C$401,C124,Sesiones!$D$2:$D$401,D124,Sesiones!$A$2:$A$401,"&lt;"&amp;A124)+1)</f>
        <v/>
      </c>
      <c r="P124" s="36" t="str">
        <f aca="false">IF(A124="","",C124*10+O124)</f>
        <v/>
      </c>
      <c r="Q124" s="16" t="str">
        <f aca="false">IF(A124="","",TEXT(D124,"hh:mm")&amp;"–"&amp;TEXT(E124,"hh:mm")&amp;"  "&amp;B124&amp;CHAR(10)&amp;F124&amp;" · "&amp;J124&amp;IF(N124&lt;&gt;"",CHAR(10)&amp;"CHOQUE: "&amp;N124,IF(H124&lt;&gt;"",CHAR(10)&amp;H124,"")))</f>
        <v/>
      </c>
      <c r="R124" s="36" t="str">
        <f aca="false">IF(AND(A124&lt;&gt;"",N124&lt;&gt;""),ROW(),"")</f>
        <v/>
      </c>
    </row>
    <row r="125" customFormat="false" ht="15" hidden="false" customHeight="false" outlineLevel="0" collapsed="false">
      <c r="A125" s="16"/>
      <c r="B125" s="16"/>
      <c r="C125" s="32"/>
      <c r="D125" s="34"/>
      <c r="E125" s="34"/>
      <c r="F125" s="16"/>
      <c r="G125" s="16"/>
      <c r="H125" s="16"/>
      <c r="I125" s="16" t="str">
        <f aca="false">IF(A125="","",CHOOSE(WEEKDAY(C125,2),"lun","mar","mié","jue","vie","sáb","dom"))</f>
        <v/>
      </c>
      <c r="J125" s="16" t="str">
        <f aca="false">IF(A125="","",IFERROR(INDEX(Profesoras!$B$2:$B$20,MATCH(G125,Profesoras!$A$2:$A$20,0)),"Profesora no existe"))</f>
        <v/>
      </c>
      <c r="K125" s="38" t="str">
        <f aca="false">IF(A125="","",(E125-D125)*24)</f>
        <v/>
      </c>
      <c r="L125" s="16" t="str">
        <f aca="false">IF(A125="","",COUNTIFS(Sesiones!$C$2:$C$401,C125,Sesiones!$F$2:$F$401,F125,Sesiones!$D$2:$D$401,"&lt;"&amp;E125,Sesiones!$E$2:$E$401,"&gt;"&amp;D125)-1)</f>
        <v/>
      </c>
      <c r="M125" s="16" t="str">
        <f aca="false">IF(A125="","",COUNTIFS(Sesiones!$C$2:$C$401,C125,Sesiones!$G$2:$G$401,G125,Sesiones!$D$2:$D$401,"&lt;"&amp;E125,Sesiones!$E$2:$E$401,"&gt;"&amp;D125)-1)</f>
        <v/>
      </c>
      <c r="N125" s="16" t="str">
        <f aca="false">IF(A125="","",IF(AND(L125&gt;0,M125&gt;0),"Aula y profesora ocupadas",IF(L125&gt;0,"Aula ocupada a esa hora",IF(M125&gt;0,"Profesora en otra clase a esa hora",IF(E125&lt;=D125,"Hora de fin anterior al inicio",IF(COUNTIF(Festivos!$A$2:$A$30,C125)&gt;0,"Clase en día festivo",""))))))</f>
        <v/>
      </c>
      <c r="O125" s="36" t="str">
        <f aca="false">IF(A125="","",COUNTIFS(Sesiones!$C$2:$C$401,C125,Sesiones!$D$2:$D$401,"&lt;"&amp;D125)+COUNTIFS(Sesiones!$C$2:$C$401,C125,Sesiones!$D$2:$D$401,D125,Sesiones!$A$2:$A$401,"&lt;"&amp;A125)+1)</f>
        <v/>
      </c>
      <c r="P125" s="36" t="str">
        <f aca="false">IF(A125="","",C125*10+O125)</f>
        <v/>
      </c>
      <c r="Q125" s="16" t="str">
        <f aca="false">IF(A125="","",TEXT(D125,"hh:mm")&amp;"–"&amp;TEXT(E125,"hh:mm")&amp;"  "&amp;B125&amp;CHAR(10)&amp;F125&amp;" · "&amp;J125&amp;IF(N125&lt;&gt;"",CHAR(10)&amp;"CHOQUE: "&amp;N125,IF(H125&lt;&gt;"",CHAR(10)&amp;H125,"")))</f>
        <v/>
      </c>
      <c r="R125" s="36" t="str">
        <f aca="false">IF(AND(A125&lt;&gt;"",N125&lt;&gt;""),ROW(),"")</f>
        <v/>
      </c>
    </row>
    <row r="126" customFormat="false" ht="15" hidden="false" customHeight="false" outlineLevel="0" collapsed="false">
      <c r="A126" s="16"/>
      <c r="B126" s="16"/>
      <c r="C126" s="32"/>
      <c r="D126" s="34"/>
      <c r="E126" s="34"/>
      <c r="F126" s="16"/>
      <c r="G126" s="16"/>
      <c r="H126" s="16"/>
      <c r="I126" s="16" t="str">
        <f aca="false">IF(A126="","",CHOOSE(WEEKDAY(C126,2),"lun","mar","mié","jue","vie","sáb","dom"))</f>
        <v/>
      </c>
      <c r="J126" s="16" t="str">
        <f aca="false">IF(A126="","",IFERROR(INDEX(Profesoras!$B$2:$B$20,MATCH(G126,Profesoras!$A$2:$A$20,0)),"Profesora no existe"))</f>
        <v/>
      </c>
      <c r="K126" s="38" t="str">
        <f aca="false">IF(A126="","",(E126-D126)*24)</f>
        <v/>
      </c>
      <c r="L126" s="16" t="str">
        <f aca="false">IF(A126="","",COUNTIFS(Sesiones!$C$2:$C$401,C126,Sesiones!$F$2:$F$401,F126,Sesiones!$D$2:$D$401,"&lt;"&amp;E126,Sesiones!$E$2:$E$401,"&gt;"&amp;D126)-1)</f>
        <v/>
      </c>
      <c r="M126" s="16" t="str">
        <f aca="false">IF(A126="","",COUNTIFS(Sesiones!$C$2:$C$401,C126,Sesiones!$G$2:$G$401,G126,Sesiones!$D$2:$D$401,"&lt;"&amp;E126,Sesiones!$E$2:$E$401,"&gt;"&amp;D126)-1)</f>
        <v/>
      </c>
      <c r="N126" s="16" t="str">
        <f aca="false">IF(A126="","",IF(AND(L126&gt;0,M126&gt;0),"Aula y profesora ocupadas",IF(L126&gt;0,"Aula ocupada a esa hora",IF(M126&gt;0,"Profesora en otra clase a esa hora",IF(E126&lt;=D126,"Hora de fin anterior al inicio",IF(COUNTIF(Festivos!$A$2:$A$30,C126)&gt;0,"Clase en día festivo",""))))))</f>
        <v/>
      </c>
      <c r="O126" s="36" t="str">
        <f aca="false">IF(A126="","",COUNTIFS(Sesiones!$C$2:$C$401,C126,Sesiones!$D$2:$D$401,"&lt;"&amp;D126)+COUNTIFS(Sesiones!$C$2:$C$401,C126,Sesiones!$D$2:$D$401,D126,Sesiones!$A$2:$A$401,"&lt;"&amp;A126)+1)</f>
        <v/>
      </c>
      <c r="P126" s="36" t="str">
        <f aca="false">IF(A126="","",C126*10+O126)</f>
        <v/>
      </c>
      <c r="Q126" s="16" t="str">
        <f aca="false">IF(A126="","",TEXT(D126,"hh:mm")&amp;"–"&amp;TEXT(E126,"hh:mm")&amp;"  "&amp;B126&amp;CHAR(10)&amp;F126&amp;" · "&amp;J126&amp;IF(N126&lt;&gt;"",CHAR(10)&amp;"CHOQUE: "&amp;N126,IF(H126&lt;&gt;"",CHAR(10)&amp;H126,"")))</f>
        <v/>
      </c>
      <c r="R126" s="36" t="str">
        <f aca="false">IF(AND(A126&lt;&gt;"",N126&lt;&gt;""),ROW(),"")</f>
        <v/>
      </c>
    </row>
    <row r="127" customFormat="false" ht="15" hidden="false" customHeight="false" outlineLevel="0" collapsed="false">
      <c r="A127" s="16"/>
      <c r="B127" s="16"/>
      <c r="C127" s="32"/>
      <c r="D127" s="34"/>
      <c r="E127" s="34"/>
      <c r="F127" s="16"/>
      <c r="G127" s="16"/>
      <c r="H127" s="16"/>
      <c r="I127" s="16" t="str">
        <f aca="false">IF(A127="","",CHOOSE(WEEKDAY(C127,2),"lun","mar","mié","jue","vie","sáb","dom"))</f>
        <v/>
      </c>
      <c r="J127" s="16" t="str">
        <f aca="false">IF(A127="","",IFERROR(INDEX(Profesoras!$B$2:$B$20,MATCH(G127,Profesoras!$A$2:$A$20,0)),"Profesora no existe"))</f>
        <v/>
      </c>
      <c r="K127" s="38" t="str">
        <f aca="false">IF(A127="","",(E127-D127)*24)</f>
        <v/>
      </c>
      <c r="L127" s="16" t="str">
        <f aca="false">IF(A127="","",COUNTIFS(Sesiones!$C$2:$C$401,C127,Sesiones!$F$2:$F$401,F127,Sesiones!$D$2:$D$401,"&lt;"&amp;E127,Sesiones!$E$2:$E$401,"&gt;"&amp;D127)-1)</f>
        <v/>
      </c>
      <c r="M127" s="16" t="str">
        <f aca="false">IF(A127="","",COUNTIFS(Sesiones!$C$2:$C$401,C127,Sesiones!$G$2:$G$401,G127,Sesiones!$D$2:$D$401,"&lt;"&amp;E127,Sesiones!$E$2:$E$401,"&gt;"&amp;D127)-1)</f>
        <v/>
      </c>
      <c r="N127" s="16" t="str">
        <f aca="false">IF(A127="","",IF(AND(L127&gt;0,M127&gt;0),"Aula y profesora ocupadas",IF(L127&gt;0,"Aula ocupada a esa hora",IF(M127&gt;0,"Profesora en otra clase a esa hora",IF(E127&lt;=D127,"Hora de fin anterior al inicio",IF(COUNTIF(Festivos!$A$2:$A$30,C127)&gt;0,"Clase en día festivo",""))))))</f>
        <v/>
      </c>
      <c r="O127" s="36" t="str">
        <f aca="false">IF(A127="","",COUNTIFS(Sesiones!$C$2:$C$401,C127,Sesiones!$D$2:$D$401,"&lt;"&amp;D127)+COUNTIFS(Sesiones!$C$2:$C$401,C127,Sesiones!$D$2:$D$401,D127,Sesiones!$A$2:$A$401,"&lt;"&amp;A127)+1)</f>
        <v/>
      </c>
      <c r="P127" s="36" t="str">
        <f aca="false">IF(A127="","",C127*10+O127)</f>
        <v/>
      </c>
      <c r="Q127" s="16" t="str">
        <f aca="false">IF(A127="","",TEXT(D127,"hh:mm")&amp;"–"&amp;TEXT(E127,"hh:mm")&amp;"  "&amp;B127&amp;CHAR(10)&amp;F127&amp;" · "&amp;J127&amp;IF(N127&lt;&gt;"",CHAR(10)&amp;"CHOQUE: "&amp;N127,IF(H127&lt;&gt;"",CHAR(10)&amp;H127,"")))</f>
        <v/>
      </c>
      <c r="R127" s="36" t="str">
        <f aca="false">IF(AND(A127&lt;&gt;"",N127&lt;&gt;""),ROW(),"")</f>
        <v/>
      </c>
    </row>
    <row r="128" customFormat="false" ht="15" hidden="false" customHeight="false" outlineLevel="0" collapsed="false">
      <c r="A128" s="16"/>
      <c r="B128" s="16"/>
      <c r="C128" s="32"/>
      <c r="D128" s="34"/>
      <c r="E128" s="34"/>
      <c r="F128" s="16"/>
      <c r="G128" s="16"/>
      <c r="H128" s="16"/>
      <c r="I128" s="16" t="str">
        <f aca="false">IF(A128="","",CHOOSE(WEEKDAY(C128,2),"lun","mar","mié","jue","vie","sáb","dom"))</f>
        <v/>
      </c>
      <c r="J128" s="16" t="str">
        <f aca="false">IF(A128="","",IFERROR(INDEX(Profesoras!$B$2:$B$20,MATCH(G128,Profesoras!$A$2:$A$20,0)),"Profesora no existe"))</f>
        <v/>
      </c>
      <c r="K128" s="38" t="str">
        <f aca="false">IF(A128="","",(E128-D128)*24)</f>
        <v/>
      </c>
      <c r="L128" s="16" t="str">
        <f aca="false">IF(A128="","",COUNTIFS(Sesiones!$C$2:$C$401,C128,Sesiones!$F$2:$F$401,F128,Sesiones!$D$2:$D$401,"&lt;"&amp;E128,Sesiones!$E$2:$E$401,"&gt;"&amp;D128)-1)</f>
        <v/>
      </c>
      <c r="M128" s="16" t="str">
        <f aca="false">IF(A128="","",COUNTIFS(Sesiones!$C$2:$C$401,C128,Sesiones!$G$2:$G$401,G128,Sesiones!$D$2:$D$401,"&lt;"&amp;E128,Sesiones!$E$2:$E$401,"&gt;"&amp;D128)-1)</f>
        <v/>
      </c>
      <c r="N128" s="16" t="str">
        <f aca="false">IF(A128="","",IF(AND(L128&gt;0,M128&gt;0),"Aula y profesora ocupadas",IF(L128&gt;0,"Aula ocupada a esa hora",IF(M128&gt;0,"Profesora en otra clase a esa hora",IF(E128&lt;=D128,"Hora de fin anterior al inicio",IF(COUNTIF(Festivos!$A$2:$A$30,C128)&gt;0,"Clase en día festivo",""))))))</f>
        <v/>
      </c>
      <c r="O128" s="36" t="str">
        <f aca="false">IF(A128="","",COUNTIFS(Sesiones!$C$2:$C$401,C128,Sesiones!$D$2:$D$401,"&lt;"&amp;D128)+COUNTIFS(Sesiones!$C$2:$C$401,C128,Sesiones!$D$2:$D$401,D128,Sesiones!$A$2:$A$401,"&lt;"&amp;A128)+1)</f>
        <v/>
      </c>
      <c r="P128" s="36" t="str">
        <f aca="false">IF(A128="","",C128*10+O128)</f>
        <v/>
      </c>
      <c r="Q128" s="16" t="str">
        <f aca="false">IF(A128="","",TEXT(D128,"hh:mm")&amp;"–"&amp;TEXT(E128,"hh:mm")&amp;"  "&amp;B128&amp;CHAR(10)&amp;F128&amp;" · "&amp;J128&amp;IF(N128&lt;&gt;"",CHAR(10)&amp;"CHOQUE: "&amp;N128,IF(H128&lt;&gt;"",CHAR(10)&amp;H128,"")))</f>
        <v/>
      </c>
      <c r="R128" s="36" t="str">
        <f aca="false">IF(AND(A128&lt;&gt;"",N128&lt;&gt;""),ROW(),"")</f>
        <v/>
      </c>
    </row>
    <row r="129" customFormat="false" ht="15" hidden="false" customHeight="false" outlineLevel="0" collapsed="false">
      <c r="A129" s="16"/>
      <c r="B129" s="16"/>
      <c r="C129" s="32"/>
      <c r="D129" s="34"/>
      <c r="E129" s="34"/>
      <c r="F129" s="16"/>
      <c r="G129" s="16"/>
      <c r="H129" s="16"/>
      <c r="I129" s="16" t="str">
        <f aca="false">IF(A129="","",CHOOSE(WEEKDAY(C129,2),"lun","mar","mié","jue","vie","sáb","dom"))</f>
        <v/>
      </c>
      <c r="J129" s="16" t="str">
        <f aca="false">IF(A129="","",IFERROR(INDEX(Profesoras!$B$2:$B$20,MATCH(G129,Profesoras!$A$2:$A$20,0)),"Profesora no existe"))</f>
        <v/>
      </c>
      <c r="K129" s="38" t="str">
        <f aca="false">IF(A129="","",(E129-D129)*24)</f>
        <v/>
      </c>
      <c r="L129" s="16" t="str">
        <f aca="false">IF(A129="","",COUNTIFS(Sesiones!$C$2:$C$401,C129,Sesiones!$F$2:$F$401,F129,Sesiones!$D$2:$D$401,"&lt;"&amp;E129,Sesiones!$E$2:$E$401,"&gt;"&amp;D129)-1)</f>
        <v/>
      </c>
      <c r="M129" s="16" t="str">
        <f aca="false">IF(A129="","",COUNTIFS(Sesiones!$C$2:$C$401,C129,Sesiones!$G$2:$G$401,G129,Sesiones!$D$2:$D$401,"&lt;"&amp;E129,Sesiones!$E$2:$E$401,"&gt;"&amp;D129)-1)</f>
        <v/>
      </c>
      <c r="N129" s="16" t="str">
        <f aca="false">IF(A129="","",IF(AND(L129&gt;0,M129&gt;0),"Aula y profesora ocupadas",IF(L129&gt;0,"Aula ocupada a esa hora",IF(M129&gt;0,"Profesora en otra clase a esa hora",IF(E129&lt;=D129,"Hora de fin anterior al inicio",IF(COUNTIF(Festivos!$A$2:$A$30,C129)&gt;0,"Clase en día festivo",""))))))</f>
        <v/>
      </c>
      <c r="O129" s="36" t="str">
        <f aca="false">IF(A129="","",COUNTIFS(Sesiones!$C$2:$C$401,C129,Sesiones!$D$2:$D$401,"&lt;"&amp;D129)+COUNTIFS(Sesiones!$C$2:$C$401,C129,Sesiones!$D$2:$D$401,D129,Sesiones!$A$2:$A$401,"&lt;"&amp;A129)+1)</f>
        <v/>
      </c>
      <c r="P129" s="36" t="str">
        <f aca="false">IF(A129="","",C129*10+O129)</f>
        <v/>
      </c>
      <c r="Q129" s="16" t="str">
        <f aca="false">IF(A129="","",TEXT(D129,"hh:mm")&amp;"–"&amp;TEXT(E129,"hh:mm")&amp;"  "&amp;B129&amp;CHAR(10)&amp;F129&amp;" · "&amp;J129&amp;IF(N129&lt;&gt;"",CHAR(10)&amp;"CHOQUE: "&amp;N129,IF(H129&lt;&gt;"",CHAR(10)&amp;H129,"")))</f>
        <v/>
      </c>
      <c r="R129" s="36" t="str">
        <f aca="false">IF(AND(A129&lt;&gt;"",N129&lt;&gt;""),ROW(),"")</f>
        <v/>
      </c>
    </row>
    <row r="130" customFormat="false" ht="15" hidden="false" customHeight="false" outlineLevel="0" collapsed="false">
      <c r="A130" s="16"/>
      <c r="B130" s="16"/>
      <c r="C130" s="32"/>
      <c r="D130" s="34"/>
      <c r="E130" s="34"/>
      <c r="F130" s="16"/>
      <c r="G130" s="16"/>
      <c r="H130" s="16"/>
      <c r="I130" s="16" t="str">
        <f aca="false">IF(A130="","",CHOOSE(WEEKDAY(C130,2),"lun","mar","mié","jue","vie","sáb","dom"))</f>
        <v/>
      </c>
      <c r="J130" s="16" t="str">
        <f aca="false">IF(A130="","",IFERROR(INDEX(Profesoras!$B$2:$B$20,MATCH(G130,Profesoras!$A$2:$A$20,0)),"Profesora no existe"))</f>
        <v/>
      </c>
      <c r="K130" s="38" t="str">
        <f aca="false">IF(A130="","",(E130-D130)*24)</f>
        <v/>
      </c>
      <c r="L130" s="16" t="str">
        <f aca="false">IF(A130="","",COUNTIFS(Sesiones!$C$2:$C$401,C130,Sesiones!$F$2:$F$401,F130,Sesiones!$D$2:$D$401,"&lt;"&amp;E130,Sesiones!$E$2:$E$401,"&gt;"&amp;D130)-1)</f>
        <v/>
      </c>
      <c r="M130" s="16" t="str">
        <f aca="false">IF(A130="","",COUNTIFS(Sesiones!$C$2:$C$401,C130,Sesiones!$G$2:$G$401,G130,Sesiones!$D$2:$D$401,"&lt;"&amp;E130,Sesiones!$E$2:$E$401,"&gt;"&amp;D130)-1)</f>
        <v/>
      </c>
      <c r="N130" s="16" t="str">
        <f aca="false">IF(A130="","",IF(AND(L130&gt;0,M130&gt;0),"Aula y profesora ocupadas",IF(L130&gt;0,"Aula ocupada a esa hora",IF(M130&gt;0,"Profesora en otra clase a esa hora",IF(E130&lt;=D130,"Hora de fin anterior al inicio",IF(COUNTIF(Festivos!$A$2:$A$30,C130)&gt;0,"Clase en día festivo",""))))))</f>
        <v/>
      </c>
      <c r="O130" s="36" t="str">
        <f aca="false">IF(A130="","",COUNTIFS(Sesiones!$C$2:$C$401,C130,Sesiones!$D$2:$D$401,"&lt;"&amp;D130)+COUNTIFS(Sesiones!$C$2:$C$401,C130,Sesiones!$D$2:$D$401,D130,Sesiones!$A$2:$A$401,"&lt;"&amp;A130)+1)</f>
        <v/>
      </c>
      <c r="P130" s="36" t="str">
        <f aca="false">IF(A130="","",C130*10+O130)</f>
        <v/>
      </c>
      <c r="Q130" s="16" t="str">
        <f aca="false">IF(A130="","",TEXT(D130,"hh:mm")&amp;"–"&amp;TEXT(E130,"hh:mm")&amp;"  "&amp;B130&amp;CHAR(10)&amp;F130&amp;" · "&amp;J130&amp;IF(N130&lt;&gt;"",CHAR(10)&amp;"CHOQUE: "&amp;N130,IF(H130&lt;&gt;"",CHAR(10)&amp;H130,"")))</f>
        <v/>
      </c>
      <c r="R130" s="36" t="str">
        <f aca="false">IF(AND(A130&lt;&gt;"",N130&lt;&gt;""),ROW(),"")</f>
        <v/>
      </c>
    </row>
    <row r="131" customFormat="false" ht="15" hidden="false" customHeight="false" outlineLevel="0" collapsed="false">
      <c r="A131" s="16"/>
      <c r="B131" s="16"/>
      <c r="C131" s="32"/>
      <c r="D131" s="34"/>
      <c r="E131" s="34"/>
      <c r="F131" s="16"/>
      <c r="G131" s="16"/>
      <c r="H131" s="16"/>
      <c r="I131" s="16" t="str">
        <f aca="false">IF(A131="","",CHOOSE(WEEKDAY(C131,2),"lun","mar","mié","jue","vie","sáb","dom"))</f>
        <v/>
      </c>
      <c r="J131" s="16" t="str">
        <f aca="false">IF(A131="","",IFERROR(INDEX(Profesoras!$B$2:$B$20,MATCH(G131,Profesoras!$A$2:$A$20,0)),"Profesora no existe"))</f>
        <v/>
      </c>
      <c r="K131" s="38" t="str">
        <f aca="false">IF(A131="","",(E131-D131)*24)</f>
        <v/>
      </c>
      <c r="L131" s="16" t="str">
        <f aca="false">IF(A131="","",COUNTIFS(Sesiones!$C$2:$C$401,C131,Sesiones!$F$2:$F$401,F131,Sesiones!$D$2:$D$401,"&lt;"&amp;E131,Sesiones!$E$2:$E$401,"&gt;"&amp;D131)-1)</f>
        <v/>
      </c>
      <c r="M131" s="16" t="str">
        <f aca="false">IF(A131="","",COUNTIFS(Sesiones!$C$2:$C$401,C131,Sesiones!$G$2:$G$401,G131,Sesiones!$D$2:$D$401,"&lt;"&amp;E131,Sesiones!$E$2:$E$401,"&gt;"&amp;D131)-1)</f>
        <v/>
      </c>
      <c r="N131" s="16" t="str">
        <f aca="false">IF(A131="","",IF(AND(L131&gt;0,M131&gt;0),"Aula y profesora ocupadas",IF(L131&gt;0,"Aula ocupada a esa hora",IF(M131&gt;0,"Profesora en otra clase a esa hora",IF(E131&lt;=D131,"Hora de fin anterior al inicio",IF(COUNTIF(Festivos!$A$2:$A$30,C131)&gt;0,"Clase en día festivo",""))))))</f>
        <v/>
      </c>
      <c r="O131" s="36" t="str">
        <f aca="false">IF(A131="","",COUNTIFS(Sesiones!$C$2:$C$401,C131,Sesiones!$D$2:$D$401,"&lt;"&amp;D131)+COUNTIFS(Sesiones!$C$2:$C$401,C131,Sesiones!$D$2:$D$401,D131,Sesiones!$A$2:$A$401,"&lt;"&amp;A131)+1)</f>
        <v/>
      </c>
      <c r="P131" s="36" t="str">
        <f aca="false">IF(A131="","",C131*10+O131)</f>
        <v/>
      </c>
      <c r="Q131" s="16" t="str">
        <f aca="false">IF(A131="","",TEXT(D131,"hh:mm")&amp;"–"&amp;TEXT(E131,"hh:mm")&amp;"  "&amp;B131&amp;CHAR(10)&amp;F131&amp;" · "&amp;J131&amp;IF(N131&lt;&gt;"",CHAR(10)&amp;"CHOQUE: "&amp;N131,IF(H131&lt;&gt;"",CHAR(10)&amp;H131,"")))</f>
        <v/>
      </c>
      <c r="R131" s="36" t="str">
        <f aca="false">IF(AND(A131&lt;&gt;"",N131&lt;&gt;""),ROW(),"")</f>
        <v/>
      </c>
    </row>
    <row r="132" customFormat="false" ht="15" hidden="false" customHeight="false" outlineLevel="0" collapsed="false">
      <c r="A132" s="16"/>
      <c r="B132" s="16"/>
      <c r="C132" s="32"/>
      <c r="D132" s="34"/>
      <c r="E132" s="34"/>
      <c r="F132" s="16"/>
      <c r="G132" s="16"/>
      <c r="H132" s="16"/>
      <c r="I132" s="16" t="str">
        <f aca="false">IF(A132="","",CHOOSE(WEEKDAY(C132,2),"lun","mar","mié","jue","vie","sáb","dom"))</f>
        <v/>
      </c>
      <c r="J132" s="16" t="str">
        <f aca="false">IF(A132="","",IFERROR(INDEX(Profesoras!$B$2:$B$20,MATCH(G132,Profesoras!$A$2:$A$20,0)),"Profesora no existe"))</f>
        <v/>
      </c>
      <c r="K132" s="38" t="str">
        <f aca="false">IF(A132="","",(E132-D132)*24)</f>
        <v/>
      </c>
      <c r="L132" s="16" t="str">
        <f aca="false">IF(A132="","",COUNTIFS(Sesiones!$C$2:$C$401,C132,Sesiones!$F$2:$F$401,F132,Sesiones!$D$2:$D$401,"&lt;"&amp;E132,Sesiones!$E$2:$E$401,"&gt;"&amp;D132)-1)</f>
        <v/>
      </c>
      <c r="M132" s="16" t="str">
        <f aca="false">IF(A132="","",COUNTIFS(Sesiones!$C$2:$C$401,C132,Sesiones!$G$2:$G$401,G132,Sesiones!$D$2:$D$401,"&lt;"&amp;E132,Sesiones!$E$2:$E$401,"&gt;"&amp;D132)-1)</f>
        <v/>
      </c>
      <c r="N132" s="16" t="str">
        <f aca="false">IF(A132="","",IF(AND(L132&gt;0,M132&gt;0),"Aula y profesora ocupadas",IF(L132&gt;0,"Aula ocupada a esa hora",IF(M132&gt;0,"Profesora en otra clase a esa hora",IF(E132&lt;=D132,"Hora de fin anterior al inicio",IF(COUNTIF(Festivos!$A$2:$A$30,C132)&gt;0,"Clase en día festivo",""))))))</f>
        <v/>
      </c>
      <c r="O132" s="36" t="str">
        <f aca="false">IF(A132="","",COUNTIFS(Sesiones!$C$2:$C$401,C132,Sesiones!$D$2:$D$401,"&lt;"&amp;D132)+COUNTIFS(Sesiones!$C$2:$C$401,C132,Sesiones!$D$2:$D$401,D132,Sesiones!$A$2:$A$401,"&lt;"&amp;A132)+1)</f>
        <v/>
      </c>
      <c r="P132" s="36" t="str">
        <f aca="false">IF(A132="","",C132*10+O132)</f>
        <v/>
      </c>
      <c r="Q132" s="16" t="str">
        <f aca="false">IF(A132="","",TEXT(D132,"hh:mm")&amp;"–"&amp;TEXT(E132,"hh:mm")&amp;"  "&amp;B132&amp;CHAR(10)&amp;F132&amp;" · "&amp;J132&amp;IF(N132&lt;&gt;"",CHAR(10)&amp;"CHOQUE: "&amp;N132,IF(H132&lt;&gt;"",CHAR(10)&amp;H132,"")))</f>
        <v/>
      </c>
      <c r="R132" s="36" t="str">
        <f aca="false">IF(AND(A132&lt;&gt;"",N132&lt;&gt;""),ROW(),"")</f>
        <v/>
      </c>
    </row>
    <row r="133" customFormat="false" ht="15" hidden="false" customHeight="false" outlineLevel="0" collapsed="false">
      <c r="A133" s="16"/>
      <c r="B133" s="16"/>
      <c r="C133" s="32"/>
      <c r="D133" s="34"/>
      <c r="E133" s="34"/>
      <c r="F133" s="16"/>
      <c r="G133" s="16"/>
      <c r="H133" s="16"/>
      <c r="I133" s="16" t="str">
        <f aca="false">IF(A133="","",CHOOSE(WEEKDAY(C133,2),"lun","mar","mié","jue","vie","sáb","dom"))</f>
        <v/>
      </c>
      <c r="J133" s="16" t="str">
        <f aca="false">IF(A133="","",IFERROR(INDEX(Profesoras!$B$2:$B$20,MATCH(G133,Profesoras!$A$2:$A$20,0)),"Profesora no existe"))</f>
        <v/>
      </c>
      <c r="K133" s="38" t="str">
        <f aca="false">IF(A133="","",(E133-D133)*24)</f>
        <v/>
      </c>
      <c r="L133" s="16" t="str">
        <f aca="false">IF(A133="","",COUNTIFS(Sesiones!$C$2:$C$401,C133,Sesiones!$F$2:$F$401,F133,Sesiones!$D$2:$D$401,"&lt;"&amp;E133,Sesiones!$E$2:$E$401,"&gt;"&amp;D133)-1)</f>
        <v/>
      </c>
      <c r="M133" s="16" t="str">
        <f aca="false">IF(A133="","",COUNTIFS(Sesiones!$C$2:$C$401,C133,Sesiones!$G$2:$G$401,G133,Sesiones!$D$2:$D$401,"&lt;"&amp;E133,Sesiones!$E$2:$E$401,"&gt;"&amp;D133)-1)</f>
        <v/>
      </c>
      <c r="N133" s="16" t="str">
        <f aca="false">IF(A133="","",IF(AND(L133&gt;0,M133&gt;0),"Aula y profesora ocupadas",IF(L133&gt;0,"Aula ocupada a esa hora",IF(M133&gt;0,"Profesora en otra clase a esa hora",IF(E133&lt;=D133,"Hora de fin anterior al inicio",IF(COUNTIF(Festivos!$A$2:$A$30,C133)&gt;0,"Clase en día festivo",""))))))</f>
        <v/>
      </c>
      <c r="O133" s="36" t="str">
        <f aca="false">IF(A133="","",COUNTIFS(Sesiones!$C$2:$C$401,C133,Sesiones!$D$2:$D$401,"&lt;"&amp;D133)+COUNTIFS(Sesiones!$C$2:$C$401,C133,Sesiones!$D$2:$D$401,D133,Sesiones!$A$2:$A$401,"&lt;"&amp;A133)+1)</f>
        <v/>
      </c>
      <c r="P133" s="36" t="str">
        <f aca="false">IF(A133="","",C133*10+O133)</f>
        <v/>
      </c>
      <c r="Q133" s="16" t="str">
        <f aca="false">IF(A133="","",TEXT(D133,"hh:mm")&amp;"–"&amp;TEXT(E133,"hh:mm")&amp;"  "&amp;B133&amp;CHAR(10)&amp;F133&amp;" · "&amp;J133&amp;IF(N133&lt;&gt;"",CHAR(10)&amp;"CHOQUE: "&amp;N133,IF(H133&lt;&gt;"",CHAR(10)&amp;H133,"")))</f>
        <v/>
      </c>
      <c r="R133" s="36" t="str">
        <f aca="false">IF(AND(A133&lt;&gt;"",N133&lt;&gt;""),ROW(),"")</f>
        <v/>
      </c>
    </row>
    <row r="134" customFormat="false" ht="15" hidden="false" customHeight="false" outlineLevel="0" collapsed="false">
      <c r="A134" s="16"/>
      <c r="B134" s="16"/>
      <c r="C134" s="32"/>
      <c r="D134" s="34"/>
      <c r="E134" s="34"/>
      <c r="F134" s="16"/>
      <c r="G134" s="16"/>
      <c r="H134" s="16"/>
      <c r="I134" s="16" t="str">
        <f aca="false">IF(A134="","",CHOOSE(WEEKDAY(C134,2),"lun","mar","mié","jue","vie","sáb","dom"))</f>
        <v/>
      </c>
      <c r="J134" s="16" t="str">
        <f aca="false">IF(A134="","",IFERROR(INDEX(Profesoras!$B$2:$B$20,MATCH(G134,Profesoras!$A$2:$A$20,0)),"Profesora no existe"))</f>
        <v/>
      </c>
      <c r="K134" s="38" t="str">
        <f aca="false">IF(A134="","",(E134-D134)*24)</f>
        <v/>
      </c>
      <c r="L134" s="16" t="str">
        <f aca="false">IF(A134="","",COUNTIFS(Sesiones!$C$2:$C$401,C134,Sesiones!$F$2:$F$401,F134,Sesiones!$D$2:$D$401,"&lt;"&amp;E134,Sesiones!$E$2:$E$401,"&gt;"&amp;D134)-1)</f>
        <v/>
      </c>
      <c r="M134" s="16" t="str">
        <f aca="false">IF(A134="","",COUNTIFS(Sesiones!$C$2:$C$401,C134,Sesiones!$G$2:$G$401,G134,Sesiones!$D$2:$D$401,"&lt;"&amp;E134,Sesiones!$E$2:$E$401,"&gt;"&amp;D134)-1)</f>
        <v/>
      </c>
      <c r="N134" s="16" t="str">
        <f aca="false">IF(A134="","",IF(AND(L134&gt;0,M134&gt;0),"Aula y profesora ocupadas",IF(L134&gt;0,"Aula ocupada a esa hora",IF(M134&gt;0,"Profesora en otra clase a esa hora",IF(E134&lt;=D134,"Hora de fin anterior al inicio",IF(COUNTIF(Festivos!$A$2:$A$30,C134)&gt;0,"Clase en día festivo",""))))))</f>
        <v/>
      </c>
      <c r="O134" s="36" t="str">
        <f aca="false">IF(A134="","",COUNTIFS(Sesiones!$C$2:$C$401,C134,Sesiones!$D$2:$D$401,"&lt;"&amp;D134)+COUNTIFS(Sesiones!$C$2:$C$401,C134,Sesiones!$D$2:$D$401,D134,Sesiones!$A$2:$A$401,"&lt;"&amp;A134)+1)</f>
        <v/>
      </c>
      <c r="P134" s="36" t="str">
        <f aca="false">IF(A134="","",C134*10+O134)</f>
        <v/>
      </c>
      <c r="Q134" s="16" t="str">
        <f aca="false">IF(A134="","",TEXT(D134,"hh:mm")&amp;"–"&amp;TEXT(E134,"hh:mm")&amp;"  "&amp;B134&amp;CHAR(10)&amp;F134&amp;" · "&amp;J134&amp;IF(N134&lt;&gt;"",CHAR(10)&amp;"CHOQUE: "&amp;N134,IF(H134&lt;&gt;"",CHAR(10)&amp;H134,"")))</f>
        <v/>
      </c>
      <c r="R134" s="36" t="str">
        <f aca="false">IF(AND(A134&lt;&gt;"",N134&lt;&gt;""),ROW(),"")</f>
        <v/>
      </c>
    </row>
    <row r="135" customFormat="false" ht="15" hidden="false" customHeight="false" outlineLevel="0" collapsed="false">
      <c r="A135" s="16"/>
      <c r="B135" s="16"/>
      <c r="C135" s="32"/>
      <c r="D135" s="34"/>
      <c r="E135" s="34"/>
      <c r="F135" s="16"/>
      <c r="G135" s="16"/>
      <c r="H135" s="16"/>
      <c r="I135" s="16" t="str">
        <f aca="false">IF(A135="","",CHOOSE(WEEKDAY(C135,2),"lun","mar","mié","jue","vie","sáb","dom"))</f>
        <v/>
      </c>
      <c r="J135" s="16" t="str">
        <f aca="false">IF(A135="","",IFERROR(INDEX(Profesoras!$B$2:$B$20,MATCH(G135,Profesoras!$A$2:$A$20,0)),"Profesora no existe"))</f>
        <v/>
      </c>
      <c r="K135" s="38" t="str">
        <f aca="false">IF(A135="","",(E135-D135)*24)</f>
        <v/>
      </c>
      <c r="L135" s="16" t="str">
        <f aca="false">IF(A135="","",COUNTIFS(Sesiones!$C$2:$C$401,C135,Sesiones!$F$2:$F$401,F135,Sesiones!$D$2:$D$401,"&lt;"&amp;E135,Sesiones!$E$2:$E$401,"&gt;"&amp;D135)-1)</f>
        <v/>
      </c>
      <c r="M135" s="16" t="str">
        <f aca="false">IF(A135="","",COUNTIFS(Sesiones!$C$2:$C$401,C135,Sesiones!$G$2:$G$401,G135,Sesiones!$D$2:$D$401,"&lt;"&amp;E135,Sesiones!$E$2:$E$401,"&gt;"&amp;D135)-1)</f>
        <v/>
      </c>
      <c r="N135" s="16" t="str">
        <f aca="false">IF(A135="","",IF(AND(L135&gt;0,M135&gt;0),"Aula y profesora ocupadas",IF(L135&gt;0,"Aula ocupada a esa hora",IF(M135&gt;0,"Profesora en otra clase a esa hora",IF(E135&lt;=D135,"Hora de fin anterior al inicio",IF(COUNTIF(Festivos!$A$2:$A$30,C135)&gt;0,"Clase en día festivo",""))))))</f>
        <v/>
      </c>
      <c r="O135" s="36" t="str">
        <f aca="false">IF(A135="","",COUNTIFS(Sesiones!$C$2:$C$401,C135,Sesiones!$D$2:$D$401,"&lt;"&amp;D135)+COUNTIFS(Sesiones!$C$2:$C$401,C135,Sesiones!$D$2:$D$401,D135,Sesiones!$A$2:$A$401,"&lt;"&amp;A135)+1)</f>
        <v/>
      </c>
      <c r="P135" s="36" t="str">
        <f aca="false">IF(A135="","",C135*10+O135)</f>
        <v/>
      </c>
      <c r="Q135" s="16" t="str">
        <f aca="false">IF(A135="","",TEXT(D135,"hh:mm")&amp;"–"&amp;TEXT(E135,"hh:mm")&amp;"  "&amp;B135&amp;CHAR(10)&amp;F135&amp;" · "&amp;J135&amp;IF(N135&lt;&gt;"",CHAR(10)&amp;"CHOQUE: "&amp;N135,IF(H135&lt;&gt;"",CHAR(10)&amp;H135,"")))</f>
        <v/>
      </c>
      <c r="R135" s="36" t="str">
        <f aca="false">IF(AND(A135&lt;&gt;"",N135&lt;&gt;""),ROW(),"")</f>
        <v/>
      </c>
    </row>
    <row r="136" customFormat="false" ht="15" hidden="false" customHeight="false" outlineLevel="0" collapsed="false">
      <c r="A136" s="16"/>
      <c r="B136" s="16"/>
      <c r="C136" s="32"/>
      <c r="D136" s="34"/>
      <c r="E136" s="34"/>
      <c r="F136" s="16"/>
      <c r="G136" s="16"/>
      <c r="H136" s="16"/>
      <c r="I136" s="16" t="str">
        <f aca="false">IF(A136="","",CHOOSE(WEEKDAY(C136,2),"lun","mar","mié","jue","vie","sáb","dom"))</f>
        <v/>
      </c>
      <c r="J136" s="16" t="str">
        <f aca="false">IF(A136="","",IFERROR(INDEX(Profesoras!$B$2:$B$20,MATCH(G136,Profesoras!$A$2:$A$20,0)),"Profesora no existe"))</f>
        <v/>
      </c>
      <c r="K136" s="38" t="str">
        <f aca="false">IF(A136="","",(E136-D136)*24)</f>
        <v/>
      </c>
      <c r="L136" s="16" t="str">
        <f aca="false">IF(A136="","",COUNTIFS(Sesiones!$C$2:$C$401,C136,Sesiones!$F$2:$F$401,F136,Sesiones!$D$2:$D$401,"&lt;"&amp;E136,Sesiones!$E$2:$E$401,"&gt;"&amp;D136)-1)</f>
        <v/>
      </c>
      <c r="M136" s="16" t="str">
        <f aca="false">IF(A136="","",COUNTIFS(Sesiones!$C$2:$C$401,C136,Sesiones!$G$2:$G$401,G136,Sesiones!$D$2:$D$401,"&lt;"&amp;E136,Sesiones!$E$2:$E$401,"&gt;"&amp;D136)-1)</f>
        <v/>
      </c>
      <c r="N136" s="16" t="str">
        <f aca="false">IF(A136="","",IF(AND(L136&gt;0,M136&gt;0),"Aula y profesora ocupadas",IF(L136&gt;0,"Aula ocupada a esa hora",IF(M136&gt;0,"Profesora en otra clase a esa hora",IF(E136&lt;=D136,"Hora de fin anterior al inicio",IF(COUNTIF(Festivos!$A$2:$A$30,C136)&gt;0,"Clase en día festivo",""))))))</f>
        <v/>
      </c>
      <c r="O136" s="36" t="str">
        <f aca="false">IF(A136="","",COUNTIFS(Sesiones!$C$2:$C$401,C136,Sesiones!$D$2:$D$401,"&lt;"&amp;D136)+COUNTIFS(Sesiones!$C$2:$C$401,C136,Sesiones!$D$2:$D$401,D136,Sesiones!$A$2:$A$401,"&lt;"&amp;A136)+1)</f>
        <v/>
      </c>
      <c r="P136" s="36" t="str">
        <f aca="false">IF(A136="","",C136*10+O136)</f>
        <v/>
      </c>
      <c r="Q136" s="16" t="str">
        <f aca="false">IF(A136="","",TEXT(D136,"hh:mm")&amp;"–"&amp;TEXT(E136,"hh:mm")&amp;"  "&amp;B136&amp;CHAR(10)&amp;F136&amp;" · "&amp;J136&amp;IF(N136&lt;&gt;"",CHAR(10)&amp;"CHOQUE: "&amp;N136,IF(H136&lt;&gt;"",CHAR(10)&amp;H136,"")))</f>
        <v/>
      </c>
      <c r="R136" s="36" t="str">
        <f aca="false">IF(AND(A136&lt;&gt;"",N136&lt;&gt;""),ROW(),"")</f>
        <v/>
      </c>
    </row>
    <row r="137" customFormat="false" ht="15" hidden="false" customHeight="false" outlineLevel="0" collapsed="false">
      <c r="A137" s="16"/>
      <c r="B137" s="16"/>
      <c r="C137" s="32"/>
      <c r="D137" s="34"/>
      <c r="E137" s="34"/>
      <c r="F137" s="16"/>
      <c r="G137" s="16"/>
      <c r="H137" s="16"/>
      <c r="I137" s="16" t="str">
        <f aca="false">IF(A137="","",CHOOSE(WEEKDAY(C137,2),"lun","mar","mié","jue","vie","sáb","dom"))</f>
        <v/>
      </c>
      <c r="J137" s="16" t="str">
        <f aca="false">IF(A137="","",IFERROR(INDEX(Profesoras!$B$2:$B$20,MATCH(G137,Profesoras!$A$2:$A$20,0)),"Profesora no existe"))</f>
        <v/>
      </c>
      <c r="K137" s="38" t="str">
        <f aca="false">IF(A137="","",(E137-D137)*24)</f>
        <v/>
      </c>
      <c r="L137" s="16" t="str">
        <f aca="false">IF(A137="","",COUNTIFS(Sesiones!$C$2:$C$401,C137,Sesiones!$F$2:$F$401,F137,Sesiones!$D$2:$D$401,"&lt;"&amp;E137,Sesiones!$E$2:$E$401,"&gt;"&amp;D137)-1)</f>
        <v/>
      </c>
      <c r="M137" s="16" t="str">
        <f aca="false">IF(A137="","",COUNTIFS(Sesiones!$C$2:$C$401,C137,Sesiones!$G$2:$G$401,G137,Sesiones!$D$2:$D$401,"&lt;"&amp;E137,Sesiones!$E$2:$E$401,"&gt;"&amp;D137)-1)</f>
        <v/>
      </c>
      <c r="N137" s="16" t="str">
        <f aca="false">IF(A137="","",IF(AND(L137&gt;0,M137&gt;0),"Aula y profesora ocupadas",IF(L137&gt;0,"Aula ocupada a esa hora",IF(M137&gt;0,"Profesora en otra clase a esa hora",IF(E137&lt;=D137,"Hora de fin anterior al inicio",IF(COUNTIF(Festivos!$A$2:$A$30,C137)&gt;0,"Clase en día festivo",""))))))</f>
        <v/>
      </c>
      <c r="O137" s="36" t="str">
        <f aca="false">IF(A137="","",COUNTIFS(Sesiones!$C$2:$C$401,C137,Sesiones!$D$2:$D$401,"&lt;"&amp;D137)+COUNTIFS(Sesiones!$C$2:$C$401,C137,Sesiones!$D$2:$D$401,D137,Sesiones!$A$2:$A$401,"&lt;"&amp;A137)+1)</f>
        <v/>
      </c>
      <c r="P137" s="36" t="str">
        <f aca="false">IF(A137="","",C137*10+O137)</f>
        <v/>
      </c>
      <c r="Q137" s="16" t="str">
        <f aca="false">IF(A137="","",TEXT(D137,"hh:mm")&amp;"–"&amp;TEXT(E137,"hh:mm")&amp;"  "&amp;B137&amp;CHAR(10)&amp;F137&amp;" · "&amp;J137&amp;IF(N137&lt;&gt;"",CHAR(10)&amp;"CHOQUE: "&amp;N137,IF(H137&lt;&gt;"",CHAR(10)&amp;H137,"")))</f>
        <v/>
      </c>
      <c r="R137" s="36" t="str">
        <f aca="false">IF(AND(A137&lt;&gt;"",N137&lt;&gt;""),ROW(),"")</f>
        <v/>
      </c>
    </row>
    <row r="138" customFormat="false" ht="15" hidden="false" customHeight="false" outlineLevel="0" collapsed="false">
      <c r="A138" s="16"/>
      <c r="B138" s="16"/>
      <c r="C138" s="32"/>
      <c r="D138" s="34"/>
      <c r="E138" s="34"/>
      <c r="F138" s="16"/>
      <c r="G138" s="16"/>
      <c r="H138" s="16"/>
      <c r="I138" s="16" t="str">
        <f aca="false">IF(A138="","",CHOOSE(WEEKDAY(C138,2),"lun","mar","mié","jue","vie","sáb","dom"))</f>
        <v/>
      </c>
      <c r="J138" s="16" t="str">
        <f aca="false">IF(A138="","",IFERROR(INDEX(Profesoras!$B$2:$B$20,MATCH(G138,Profesoras!$A$2:$A$20,0)),"Profesora no existe"))</f>
        <v/>
      </c>
      <c r="K138" s="38" t="str">
        <f aca="false">IF(A138="","",(E138-D138)*24)</f>
        <v/>
      </c>
      <c r="L138" s="16" t="str">
        <f aca="false">IF(A138="","",COUNTIFS(Sesiones!$C$2:$C$401,C138,Sesiones!$F$2:$F$401,F138,Sesiones!$D$2:$D$401,"&lt;"&amp;E138,Sesiones!$E$2:$E$401,"&gt;"&amp;D138)-1)</f>
        <v/>
      </c>
      <c r="M138" s="16" t="str">
        <f aca="false">IF(A138="","",COUNTIFS(Sesiones!$C$2:$C$401,C138,Sesiones!$G$2:$G$401,G138,Sesiones!$D$2:$D$401,"&lt;"&amp;E138,Sesiones!$E$2:$E$401,"&gt;"&amp;D138)-1)</f>
        <v/>
      </c>
      <c r="N138" s="16" t="str">
        <f aca="false">IF(A138="","",IF(AND(L138&gt;0,M138&gt;0),"Aula y profesora ocupadas",IF(L138&gt;0,"Aula ocupada a esa hora",IF(M138&gt;0,"Profesora en otra clase a esa hora",IF(E138&lt;=D138,"Hora de fin anterior al inicio",IF(COUNTIF(Festivos!$A$2:$A$30,C138)&gt;0,"Clase en día festivo",""))))))</f>
        <v/>
      </c>
      <c r="O138" s="36" t="str">
        <f aca="false">IF(A138="","",COUNTIFS(Sesiones!$C$2:$C$401,C138,Sesiones!$D$2:$D$401,"&lt;"&amp;D138)+COUNTIFS(Sesiones!$C$2:$C$401,C138,Sesiones!$D$2:$D$401,D138,Sesiones!$A$2:$A$401,"&lt;"&amp;A138)+1)</f>
        <v/>
      </c>
      <c r="P138" s="36" t="str">
        <f aca="false">IF(A138="","",C138*10+O138)</f>
        <v/>
      </c>
      <c r="Q138" s="16" t="str">
        <f aca="false">IF(A138="","",TEXT(D138,"hh:mm")&amp;"–"&amp;TEXT(E138,"hh:mm")&amp;"  "&amp;B138&amp;CHAR(10)&amp;F138&amp;" · "&amp;J138&amp;IF(N138&lt;&gt;"",CHAR(10)&amp;"CHOQUE: "&amp;N138,IF(H138&lt;&gt;"",CHAR(10)&amp;H138,"")))</f>
        <v/>
      </c>
      <c r="R138" s="36" t="str">
        <f aca="false">IF(AND(A138&lt;&gt;"",N138&lt;&gt;""),ROW(),"")</f>
        <v/>
      </c>
    </row>
    <row r="139" customFormat="false" ht="15" hidden="false" customHeight="false" outlineLevel="0" collapsed="false">
      <c r="A139" s="16"/>
      <c r="B139" s="16"/>
      <c r="C139" s="32"/>
      <c r="D139" s="34"/>
      <c r="E139" s="34"/>
      <c r="F139" s="16"/>
      <c r="G139" s="16"/>
      <c r="H139" s="16"/>
      <c r="I139" s="16" t="str">
        <f aca="false">IF(A139="","",CHOOSE(WEEKDAY(C139,2),"lun","mar","mié","jue","vie","sáb","dom"))</f>
        <v/>
      </c>
      <c r="J139" s="16" t="str">
        <f aca="false">IF(A139="","",IFERROR(INDEX(Profesoras!$B$2:$B$20,MATCH(G139,Profesoras!$A$2:$A$20,0)),"Profesora no existe"))</f>
        <v/>
      </c>
      <c r="K139" s="38" t="str">
        <f aca="false">IF(A139="","",(E139-D139)*24)</f>
        <v/>
      </c>
      <c r="L139" s="16" t="str">
        <f aca="false">IF(A139="","",COUNTIFS(Sesiones!$C$2:$C$401,C139,Sesiones!$F$2:$F$401,F139,Sesiones!$D$2:$D$401,"&lt;"&amp;E139,Sesiones!$E$2:$E$401,"&gt;"&amp;D139)-1)</f>
        <v/>
      </c>
      <c r="M139" s="16" t="str">
        <f aca="false">IF(A139="","",COUNTIFS(Sesiones!$C$2:$C$401,C139,Sesiones!$G$2:$G$401,G139,Sesiones!$D$2:$D$401,"&lt;"&amp;E139,Sesiones!$E$2:$E$401,"&gt;"&amp;D139)-1)</f>
        <v/>
      </c>
      <c r="N139" s="16" t="str">
        <f aca="false">IF(A139="","",IF(AND(L139&gt;0,M139&gt;0),"Aula y profesora ocupadas",IF(L139&gt;0,"Aula ocupada a esa hora",IF(M139&gt;0,"Profesora en otra clase a esa hora",IF(E139&lt;=D139,"Hora de fin anterior al inicio",IF(COUNTIF(Festivos!$A$2:$A$30,C139)&gt;0,"Clase en día festivo",""))))))</f>
        <v/>
      </c>
      <c r="O139" s="36" t="str">
        <f aca="false">IF(A139="","",COUNTIFS(Sesiones!$C$2:$C$401,C139,Sesiones!$D$2:$D$401,"&lt;"&amp;D139)+COUNTIFS(Sesiones!$C$2:$C$401,C139,Sesiones!$D$2:$D$401,D139,Sesiones!$A$2:$A$401,"&lt;"&amp;A139)+1)</f>
        <v/>
      </c>
      <c r="P139" s="36" t="str">
        <f aca="false">IF(A139="","",C139*10+O139)</f>
        <v/>
      </c>
      <c r="Q139" s="16" t="str">
        <f aca="false">IF(A139="","",TEXT(D139,"hh:mm")&amp;"–"&amp;TEXT(E139,"hh:mm")&amp;"  "&amp;B139&amp;CHAR(10)&amp;F139&amp;" · "&amp;J139&amp;IF(N139&lt;&gt;"",CHAR(10)&amp;"CHOQUE: "&amp;N139,IF(H139&lt;&gt;"",CHAR(10)&amp;H139,"")))</f>
        <v/>
      </c>
      <c r="R139" s="36" t="str">
        <f aca="false">IF(AND(A139&lt;&gt;"",N139&lt;&gt;""),ROW(),"")</f>
        <v/>
      </c>
    </row>
    <row r="140" customFormat="false" ht="15" hidden="false" customHeight="false" outlineLevel="0" collapsed="false">
      <c r="A140" s="16"/>
      <c r="B140" s="16"/>
      <c r="C140" s="32"/>
      <c r="D140" s="34"/>
      <c r="E140" s="34"/>
      <c r="F140" s="16"/>
      <c r="G140" s="16"/>
      <c r="H140" s="16"/>
      <c r="I140" s="16" t="str">
        <f aca="false">IF(A140="","",CHOOSE(WEEKDAY(C140,2),"lun","mar","mié","jue","vie","sáb","dom"))</f>
        <v/>
      </c>
      <c r="J140" s="16" t="str">
        <f aca="false">IF(A140="","",IFERROR(INDEX(Profesoras!$B$2:$B$20,MATCH(G140,Profesoras!$A$2:$A$20,0)),"Profesora no existe"))</f>
        <v/>
      </c>
      <c r="K140" s="38" t="str">
        <f aca="false">IF(A140="","",(E140-D140)*24)</f>
        <v/>
      </c>
      <c r="L140" s="16" t="str">
        <f aca="false">IF(A140="","",COUNTIFS(Sesiones!$C$2:$C$401,C140,Sesiones!$F$2:$F$401,F140,Sesiones!$D$2:$D$401,"&lt;"&amp;E140,Sesiones!$E$2:$E$401,"&gt;"&amp;D140)-1)</f>
        <v/>
      </c>
      <c r="M140" s="16" t="str">
        <f aca="false">IF(A140="","",COUNTIFS(Sesiones!$C$2:$C$401,C140,Sesiones!$G$2:$G$401,G140,Sesiones!$D$2:$D$401,"&lt;"&amp;E140,Sesiones!$E$2:$E$401,"&gt;"&amp;D140)-1)</f>
        <v/>
      </c>
      <c r="N140" s="16" t="str">
        <f aca="false">IF(A140="","",IF(AND(L140&gt;0,M140&gt;0),"Aula y profesora ocupadas",IF(L140&gt;0,"Aula ocupada a esa hora",IF(M140&gt;0,"Profesora en otra clase a esa hora",IF(E140&lt;=D140,"Hora de fin anterior al inicio",IF(COUNTIF(Festivos!$A$2:$A$30,C140)&gt;0,"Clase en día festivo",""))))))</f>
        <v/>
      </c>
      <c r="O140" s="36" t="str">
        <f aca="false">IF(A140="","",COUNTIFS(Sesiones!$C$2:$C$401,C140,Sesiones!$D$2:$D$401,"&lt;"&amp;D140)+COUNTIFS(Sesiones!$C$2:$C$401,C140,Sesiones!$D$2:$D$401,D140,Sesiones!$A$2:$A$401,"&lt;"&amp;A140)+1)</f>
        <v/>
      </c>
      <c r="P140" s="36" t="str">
        <f aca="false">IF(A140="","",C140*10+O140)</f>
        <v/>
      </c>
      <c r="Q140" s="16" t="str">
        <f aca="false">IF(A140="","",TEXT(D140,"hh:mm")&amp;"–"&amp;TEXT(E140,"hh:mm")&amp;"  "&amp;B140&amp;CHAR(10)&amp;F140&amp;" · "&amp;J140&amp;IF(N140&lt;&gt;"",CHAR(10)&amp;"CHOQUE: "&amp;N140,IF(H140&lt;&gt;"",CHAR(10)&amp;H140,"")))</f>
        <v/>
      </c>
      <c r="R140" s="36" t="str">
        <f aca="false">IF(AND(A140&lt;&gt;"",N140&lt;&gt;""),ROW(),"")</f>
        <v/>
      </c>
    </row>
    <row r="141" customFormat="false" ht="15" hidden="false" customHeight="false" outlineLevel="0" collapsed="false">
      <c r="A141" s="16"/>
      <c r="B141" s="16"/>
      <c r="C141" s="32"/>
      <c r="D141" s="34"/>
      <c r="E141" s="34"/>
      <c r="F141" s="16"/>
      <c r="G141" s="16"/>
      <c r="H141" s="16"/>
      <c r="I141" s="16" t="str">
        <f aca="false">IF(A141="","",CHOOSE(WEEKDAY(C141,2),"lun","mar","mié","jue","vie","sáb","dom"))</f>
        <v/>
      </c>
      <c r="J141" s="16" t="str">
        <f aca="false">IF(A141="","",IFERROR(INDEX(Profesoras!$B$2:$B$20,MATCH(G141,Profesoras!$A$2:$A$20,0)),"Profesora no existe"))</f>
        <v/>
      </c>
      <c r="K141" s="38" t="str">
        <f aca="false">IF(A141="","",(E141-D141)*24)</f>
        <v/>
      </c>
      <c r="L141" s="16" t="str">
        <f aca="false">IF(A141="","",COUNTIFS(Sesiones!$C$2:$C$401,C141,Sesiones!$F$2:$F$401,F141,Sesiones!$D$2:$D$401,"&lt;"&amp;E141,Sesiones!$E$2:$E$401,"&gt;"&amp;D141)-1)</f>
        <v/>
      </c>
      <c r="M141" s="16" t="str">
        <f aca="false">IF(A141="","",COUNTIFS(Sesiones!$C$2:$C$401,C141,Sesiones!$G$2:$G$401,G141,Sesiones!$D$2:$D$401,"&lt;"&amp;E141,Sesiones!$E$2:$E$401,"&gt;"&amp;D141)-1)</f>
        <v/>
      </c>
      <c r="N141" s="16" t="str">
        <f aca="false">IF(A141="","",IF(AND(L141&gt;0,M141&gt;0),"Aula y profesora ocupadas",IF(L141&gt;0,"Aula ocupada a esa hora",IF(M141&gt;0,"Profesora en otra clase a esa hora",IF(E141&lt;=D141,"Hora de fin anterior al inicio",IF(COUNTIF(Festivos!$A$2:$A$30,C141)&gt;0,"Clase en día festivo",""))))))</f>
        <v/>
      </c>
      <c r="O141" s="36" t="str">
        <f aca="false">IF(A141="","",COUNTIFS(Sesiones!$C$2:$C$401,C141,Sesiones!$D$2:$D$401,"&lt;"&amp;D141)+COUNTIFS(Sesiones!$C$2:$C$401,C141,Sesiones!$D$2:$D$401,D141,Sesiones!$A$2:$A$401,"&lt;"&amp;A141)+1)</f>
        <v/>
      </c>
      <c r="P141" s="36" t="str">
        <f aca="false">IF(A141="","",C141*10+O141)</f>
        <v/>
      </c>
      <c r="Q141" s="16" t="str">
        <f aca="false">IF(A141="","",TEXT(D141,"hh:mm")&amp;"–"&amp;TEXT(E141,"hh:mm")&amp;"  "&amp;B141&amp;CHAR(10)&amp;F141&amp;" · "&amp;J141&amp;IF(N141&lt;&gt;"",CHAR(10)&amp;"CHOQUE: "&amp;N141,IF(H141&lt;&gt;"",CHAR(10)&amp;H141,"")))</f>
        <v/>
      </c>
      <c r="R141" s="36" t="str">
        <f aca="false">IF(AND(A141&lt;&gt;"",N141&lt;&gt;""),ROW(),"")</f>
        <v/>
      </c>
    </row>
    <row r="142" customFormat="false" ht="15" hidden="false" customHeight="false" outlineLevel="0" collapsed="false">
      <c r="A142" s="16"/>
      <c r="B142" s="16"/>
      <c r="C142" s="32"/>
      <c r="D142" s="34"/>
      <c r="E142" s="34"/>
      <c r="F142" s="16"/>
      <c r="G142" s="16"/>
      <c r="H142" s="16"/>
      <c r="I142" s="16" t="str">
        <f aca="false">IF(A142="","",CHOOSE(WEEKDAY(C142,2),"lun","mar","mié","jue","vie","sáb","dom"))</f>
        <v/>
      </c>
      <c r="J142" s="16" t="str">
        <f aca="false">IF(A142="","",IFERROR(INDEX(Profesoras!$B$2:$B$20,MATCH(G142,Profesoras!$A$2:$A$20,0)),"Profesora no existe"))</f>
        <v/>
      </c>
      <c r="K142" s="38" t="str">
        <f aca="false">IF(A142="","",(E142-D142)*24)</f>
        <v/>
      </c>
      <c r="L142" s="16" t="str">
        <f aca="false">IF(A142="","",COUNTIFS(Sesiones!$C$2:$C$401,C142,Sesiones!$F$2:$F$401,F142,Sesiones!$D$2:$D$401,"&lt;"&amp;E142,Sesiones!$E$2:$E$401,"&gt;"&amp;D142)-1)</f>
        <v/>
      </c>
      <c r="M142" s="16" t="str">
        <f aca="false">IF(A142="","",COUNTIFS(Sesiones!$C$2:$C$401,C142,Sesiones!$G$2:$G$401,G142,Sesiones!$D$2:$D$401,"&lt;"&amp;E142,Sesiones!$E$2:$E$401,"&gt;"&amp;D142)-1)</f>
        <v/>
      </c>
      <c r="N142" s="16" t="str">
        <f aca="false">IF(A142="","",IF(AND(L142&gt;0,M142&gt;0),"Aula y profesora ocupadas",IF(L142&gt;0,"Aula ocupada a esa hora",IF(M142&gt;0,"Profesora en otra clase a esa hora",IF(E142&lt;=D142,"Hora de fin anterior al inicio",IF(COUNTIF(Festivos!$A$2:$A$30,C142)&gt;0,"Clase en día festivo",""))))))</f>
        <v/>
      </c>
      <c r="O142" s="36" t="str">
        <f aca="false">IF(A142="","",COUNTIFS(Sesiones!$C$2:$C$401,C142,Sesiones!$D$2:$D$401,"&lt;"&amp;D142)+COUNTIFS(Sesiones!$C$2:$C$401,C142,Sesiones!$D$2:$D$401,D142,Sesiones!$A$2:$A$401,"&lt;"&amp;A142)+1)</f>
        <v/>
      </c>
      <c r="P142" s="36" t="str">
        <f aca="false">IF(A142="","",C142*10+O142)</f>
        <v/>
      </c>
      <c r="Q142" s="16" t="str">
        <f aca="false">IF(A142="","",TEXT(D142,"hh:mm")&amp;"–"&amp;TEXT(E142,"hh:mm")&amp;"  "&amp;B142&amp;CHAR(10)&amp;F142&amp;" · "&amp;J142&amp;IF(N142&lt;&gt;"",CHAR(10)&amp;"CHOQUE: "&amp;N142,IF(H142&lt;&gt;"",CHAR(10)&amp;H142,"")))</f>
        <v/>
      </c>
      <c r="R142" s="36" t="str">
        <f aca="false">IF(AND(A142&lt;&gt;"",N142&lt;&gt;""),ROW(),"")</f>
        <v/>
      </c>
    </row>
    <row r="143" customFormat="false" ht="15" hidden="false" customHeight="false" outlineLevel="0" collapsed="false">
      <c r="A143" s="16"/>
      <c r="B143" s="16"/>
      <c r="C143" s="32"/>
      <c r="D143" s="34"/>
      <c r="E143" s="34"/>
      <c r="F143" s="16"/>
      <c r="G143" s="16"/>
      <c r="H143" s="16"/>
      <c r="I143" s="16" t="str">
        <f aca="false">IF(A143="","",CHOOSE(WEEKDAY(C143,2),"lun","mar","mié","jue","vie","sáb","dom"))</f>
        <v/>
      </c>
      <c r="J143" s="16" t="str">
        <f aca="false">IF(A143="","",IFERROR(INDEX(Profesoras!$B$2:$B$20,MATCH(G143,Profesoras!$A$2:$A$20,0)),"Profesora no existe"))</f>
        <v/>
      </c>
      <c r="K143" s="38" t="str">
        <f aca="false">IF(A143="","",(E143-D143)*24)</f>
        <v/>
      </c>
      <c r="L143" s="16" t="str">
        <f aca="false">IF(A143="","",COUNTIFS(Sesiones!$C$2:$C$401,C143,Sesiones!$F$2:$F$401,F143,Sesiones!$D$2:$D$401,"&lt;"&amp;E143,Sesiones!$E$2:$E$401,"&gt;"&amp;D143)-1)</f>
        <v/>
      </c>
      <c r="M143" s="16" t="str">
        <f aca="false">IF(A143="","",COUNTIFS(Sesiones!$C$2:$C$401,C143,Sesiones!$G$2:$G$401,G143,Sesiones!$D$2:$D$401,"&lt;"&amp;E143,Sesiones!$E$2:$E$401,"&gt;"&amp;D143)-1)</f>
        <v/>
      </c>
      <c r="N143" s="16" t="str">
        <f aca="false">IF(A143="","",IF(AND(L143&gt;0,M143&gt;0),"Aula y profesora ocupadas",IF(L143&gt;0,"Aula ocupada a esa hora",IF(M143&gt;0,"Profesora en otra clase a esa hora",IF(E143&lt;=D143,"Hora de fin anterior al inicio",IF(COUNTIF(Festivos!$A$2:$A$30,C143)&gt;0,"Clase en día festivo",""))))))</f>
        <v/>
      </c>
      <c r="O143" s="36" t="str">
        <f aca="false">IF(A143="","",COUNTIFS(Sesiones!$C$2:$C$401,C143,Sesiones!$D$2:$D$401,"&lt;"&amp;D143)+COUNTIFS(Sesiones!$C$2:$C$401,C143,Sesiones!$D$2:$D$401,D143,Sesiones!$A$2:$A$401,"&lt;"&amp;A143)+1)</f>
        <v/>
      </c>
      <c r="P143" s="36" t="str">
        <f aca="false">IF(A143="","",C143*10+O143)</f>
        <v/>
      </c>
      <c r="Q143" s="16" t="str">
        <f aca="false">IF(A143="","",TEXT(D143,"hh:mm")&amp;"–"&amp;TEXT(E143,"hh:mm")&amp;"  "&amp;B143&amp;CHAR(10)&amp;F143&amp;" · "&amp;J143&amp;IF(N143&lt;&gt;"",CHAR(10)&amp;"CHOQUE: "&amp;N143,IF(H143&lt;&gt;"",CHAR(10)&amp;H143,"")))</f>
        <v/>
      </c>
      <c r="R143" s="36" t="str">
        <f aca="false">IF(AND(A143&lt;&gt;"",N143&lt;&gt;""),ROW(),"")</f>
        <v/>
      </c>
    </row>
    <row r="144" customFormat="false" ht="15" hidden="false" customHeight="false" outlineLevel="0" collapsed="false">
      <c r="A144" s="16"/>
      <c r="B144" s="16"/>
      <c r="C144" s="32"/>
      <c r="D144" s="34"/>
      <c r="E144" s="34"/>
      <c r="F144" s="16"/>
      <c r="G144" s="16"/>
      <c r="H144" s="16"/>
      <c r="I144" s="16" t="str">
        <f aca="false">IF(A144="","",CHOOSE(WEEKDAY(C144,2),"lun","mar","mié","jue","vie","sáb","dom"))</f>
        <v/>
      </c>
      <c r="J144" s="16" t="str">
        <f aca="false">IF(A144="","",IFERROR(INDEX(Profesoras!$B$2:$B$20,MATCH(G144,Profesoras!$A$2:$A$20,0)),"Profesora no existe"))</f>
        <v/>
      </c>
      <c r="K144" s="38" t="str">
        <f aca="false">IF(A144="","",(E144-D144)*24)</f>
        <v/>
      </c>
      <c r="L144" s="16" t="str">
        <f aca="false">IF(A144="","",COUNTIFS(Sesiones!$C$2:$C$401,C144,Sesiones!$F$2:$F$401,F144,Sesiones!$D$2:$D$401,"&lt;"&amp;E144,Sesiones!$E$2:$E$401,"&gt;"&amp;D144)-1)</f>
        <v/>
      </c>
      <c r="M144" s="16" t="str">
        <f aca="false">IF(A144="","",COUNTIFS(Sesiones!$C$2:$C$401,C144,Sesiones!$G$2:$G$401,G144,Sesiones!$D$2:$D$401,"&lt;"&amp;E144,Sesiones!$E$2:$E$401,"&gt;"&amp;D144)-1)</f>
        <v/>
      </c>
      <c r="N144" s="16" t="str">
        <f aca="false">IF(A144="","",IF(AND(L144&gt;0,M144&gt;0),"Aula y profesora ocupadas",IF(L144&gt;0,"Aula ocupada a esa hora",IF(M144&gt;0,"Profesora en otra clase a esa hora",IF(E144&lt;=D144,"Hora de fin anterior al inicio",IF(COUNTIF(Festivos!$A$2:$A$30,C144)&gt;0,"Clase en día festivo",""))))))</f>
        <v/>
      </c>
      <c r="O144" s="36" t="str">
        <f aca="false">IF(A144="","",COUNTIFS(Sesiones!$C$2:$C$401,C144,Sesiones!$D$2:$D$401,"&lt;"&amp;D144)+COUNTIFS(Sesiones!$C$2:$C$401,C144,Sesiones!$D$2:$D$401,D144,Sesiones!$A$2:$A$401,"&lt;"&amp;A144)+1)</f>
        <v/>
      </c>
      <c r="P144" s="36" t="str">
        <f aca="false">IF(A144="","",C144*10+O144)</f>
        <v/>
      </c>
      <c r="Q144" s="16" t="str">
        <f aca="false">IF(A144="","",TEXT(D144,"hh:mm")&amp;"–"&amp;TEXT(E144,"hh:mm")&amp;"  "&amp;B144&amp;CHAR(10)&amp;F144&amp;" · "&amp;J144&amp;IF(N144&lt;&gt;"",CHAR(10)&amp;"CHOQUE: "&amp;N144,IF(H144&lt;&gt;"",CHAR(10)&amp;H144,"")))</f>
        <v/>
      </c>
      <c r="R144" s="36" t="str">
        <f aca="false">IF(AND(A144&lt;&gt;"",N144&lt;&gt;""),ROW(),"")</f>
        <v/>
      </c>
    </row>
    <row r="145" customFormat="false" ht="15" hidden="false" customHeight="false" outlineLevel="0" collapsed="false">
      <c r="A145" s="16"/>
      <c r="B145" s="16"/>
      <c r="C145" s="32"/>
      <c r="D145" s="34"/>
      <c r="E145" s="34"/>
      <c r="F145" s="16"/>
      <c r="G145" s="16"/>
      <c r="H145" s="16"/>
      <c r="I145" s="16" t="str">
        <f aca="false">IF(A145="","",CHOOSE(WEEKDAY(C145,2),"lun","mar","mié","jue","vie","sáb","dom"))</f>
        <v/>
      </c>
      <c r="J145" s="16" t="str">
        <f aca="false">IF(A145="","",IFERROR(INDEX(Profesoras!$B$2:$B$20,MATCH(G145,Profesoras!$A$2:$A$20,0)),"Profesora no existe"))</f>
        <v/>
      </c>
      <c r="K145" s="38" t="str">
        <f aca="false">IF(A145="","",(E145-D145)*24)</f>
        <v/>
      </c>
      <c r="L145" s="16" t="str">
        <f aca="false">IF(A145="","",COUNTIFS(Sesiones!$C$2:$C$401,C145,Sesiones!$F$2:$F$401,F145,Sesiones!$D$2:$D$401,"&lt;"&amp;E145,Sesiones!$E$2:$E$401,"&gt;"&amp;D145)-1)</f>
        <v/>
      </c>
      <c r="M145" s="16" t="str">
        <f aca="false">IF(A145="","",COUNTIFS(Sesiones!$C$2:$C$401,C145,Sesiones!$G$2:$G$401,G145,Sesiones!$D$2:$D$401,"&lt;"&amp;E145,Sesiones!$E$2:$E$401,"&gt;"&amp;D145)-1)</f>
        <v/>
      </c>
      <c r="N145" s="16" t="str">
        <f aca="false">IF(A145="","",IF(AND(L145&gt;0,M145&gt;0),"Aula y profesora ocupadas",IF(L145&gt;0,"Aula ocupada a esa hora",IF(M145&gt;0,"Profesora en otra clase a esa hora",IF(E145&lt;=D145,"Hora de fin anterior al inicio",IF(COUNTIF(Festivos!$A$2:$A$30,C145)&gt;0,"Clase en día festivo",""))))))</f>
        <v/>
      </c>
      <c r="O145" s="36" t="str">
        <f aca="false">IF(A145="","",COUNTIFS(Sesiones!$C$2:$C$401,C145,Sesiones!$D$2:$D$401,"&lt;"&amp;D145)+COUNTIFS(Sesiones!$C$2:$C$401,C145,Sesiones!$D$2:$D$401,D145,Sesiones!$A$2:$A$401,"&lt;"&amp;A145)+1)</f>
        <v/>
      </c>
      <c r="P145" s="36" t="str">
        <f aca="false">IF(A145="","",C145*10+O145)</f>
        <v/>
      </c>
      <c r="Q145" s="16" t="str">
        <f aca="false">IF(A145="","",TEXT(D145,"hh:mm")&amp;"–"&amp;TEXT(E145,"hh:mm")&amp;"  "&amp;B145&amp;CHAR(10)&amp;F145&amp;" · "&amp;J145&amp;IF(N145&lt;&gt;"",CHAR(10)&amp;"CHOQUE: "&amp;N145,IF(H145&lt;&gt;"",CHAR(10)&amp;H145,"")))</f>
        <v/>
      </c>
      <c r="R145" s="36" t="str">
        <f aca="false">IF(AND(A145&lt;&gt;"",N145&lt;&gt;""),ROW(),"")</f>
        <v/>
      </c>
    </row>
    <row r="146" customFormat="false" ht="15" hidden="false" customHeight="false" outlineLevel="0" collapsed="false">
      <c r="A146" s="16"/>
      <c r="B146" s="16"/>
      <c r="C146" s="32"/>
      <c r="D146" s="34"/>
      <c r="E146" s="34"/>
      <c r="F146" s="16"/>
      <c r="G146" s="16"/>
      <c r="H146" s="16"/>
      <c r="I146" s="16" t="str">
        <f aca="false">IF(A146="","",CHOOSE(WEEKDAY(C146,2),"lun","mar","mié","jue","vie","sáb","dom"))</f>
        <v/>
      </c>
      <c r="J146" s="16" t="str">
        <f aca="false">IF(A146="","",IFERROR(INDEX(Profesoras!$B$2:$B$20,MATCH(G146,Profesoras!$A$2:$A$20,0)),"Profesora no existe"))</f>
        <v/>
      </c>
      <c r="K146" s="38" t="str">
        <f aca="false">IF(A146="","",(E146-D146)*24)</f>
        <v/>
      </c>
      <c r="L146" s="16" t="str">
        <f aca="false">IF(A146="","",COUNTIFS(Sesiones!$C$2:$C$401,C146,Sesiones!$F$2:$F$401,F146,Sesiones!$D$2:$D$401,"&lt;"&amp;E146,Sesiones!$E$2:$E$401,"&gt;"&amp;D146)-1)</f>
        <v/>
      </c>
      <c r="M146" s="16" t="str">
        <f aca="false">IF(A146="","",COUNTIFS(Sesiones!$C$2:$C$401,C146,Sesiones!$G$2:$G$401,G146,Sesiones!$D$2:$D$401,"&lt;"&amp;E146,Sesiones!$E$2:$E$401,"&gt;"&amp;D146)-1)</f>
        <v/>
      </c>
      <c r="N146" s="16" t="str">
        <f aca="false">IF(A146="","",IF(AND(L146&gt;0,M146&gt;0),"Aula y profesora ocupadas",IF(L146&gt;0,"Aula ocupada a esa hora",IF(M146&gt;0,"Profesora en otra clase a esa hora",IF(E146&lt;=D146,"Hora de fin anterior al inicio",IF(COUNTIF(Festivos!$A$2:$A$30,C146)&gt;0,"Clase en día festivo",""))))))</f>
        <v/>
      </c>
      <c r="O146" s="36" t="str">
        <f aca="false">IF(A146="","",COUNTIFS(Sesiones!$C$2:$C$401,C146,Sesiones!$D$2:$D$401,"&lt;"&amp;D146)+COUNTIFS(Sesiones!$C$2:$C$401,C146,Sesiones!$D$2:$D$401,D146,Sesiones!$A$2:$A$401,"&lt;"&amp;A146)+1)</f>
        <v/>
      </c>
      <c r="P146" s="36" t="str">
        <f aca="false">IF(A146="","",C146*10+O146)</f>
        <v/>
      </c>
      <c r="Q146" s="16" t="str">
        <f aca="false">IF(A146="","",TEXT(D146,"hh:mm")&amp;"–"&amp;TEXT(E146,"hh:mm")&amp;"  "&amp;B146&amp;CHAR(10)&amp;F146&amp;" · "&amp;J146&amp;IF(N146&lt;&gt;"",CHAR(10)&amp;"CHOQUE: "&amp;N146,IF(H146&lt;&gt;"",CHAR(10)&amp;H146,"")))</f>
        <v/>
      </c>
      <c r="R146" s="36" t="str">
        <f aca="false">IF(AND(A146&lt;&gt;"",N146&lt;&gt;""),ROW(),"")</f>
        <v/>
      </c>
    </row>
    <row r="147" customFormat="false" ht="15" hidden="false" customHeight="false" outlineLevel="0" collapsed="false">
      <c r="A147" s="16"/>
      <c r="B147" s="16"/>
      <c r="C147" s="32"/>
      <c r="D147" s="34"/>
      <c r="E147" s="34"/>
      <c r="F147" s="16"/>
      <c r="G147" s="16"/>
      <c r="H147" s="16"/>
      <c r="I147" s="16" t="str">
        <f aca="false">IF(A147="","",CHOOSE(WEEKDAY(C147,2),"lun","mar","mié","jue","vie","sáb","dom"))</f>
        <v/>
      </c>
      <c r="J147" s="16" t="str">
        <f aca="false">IF(A147="","",IFERROR(INDEX(Profesoras!$B$2:$B$20,MATCH(G147,Profesoras!$A$2:$A$20,0)),"Profesora no existe"))</f>
        <v/>
      </c>
      <c r="K147" s="38" t="str">
        <f aca="false">IF(A147="","",(E147-D147)*24)</f>
        <v/>
      </c>
      <c r="L147" s="16" t="str">
        <f aca="false">IF(A147="","",COUNTIFS(Sesiones!$C$2:$C$401,C147,Sesiones!$F$2:$F$401,F147,Sesiones!$D$2:$D$401,"&lt;"&amp;E147,Sesiones!$E$2:$E$401,"&gt;"&amp;D147)-1)</f>
        <v/>
      </c>
      <c r="M147" s="16" t="str">
        <f aca="false">IF(A147="","",COUNTIFS(Sesiones!$C$2:$C$401,C147,Sesiones!$G$2:$G$401,G147,Sesiones!$D$2:$D$401,"&lt;"&amp;E147,Sesiones!$E$2:$E$401,"&gt;"&amp;D147)-1)</f>
        <v/>
      </c>
      <c r="N147" s="16" t="str">
        <f aca="false">IF(A147="","",IF(AND(L147&gt;0,M147&gt;0),"Aula y profesora ocupadas",IF(L147&gt;0,"Aula ocupada a esa hora",IF(M147&gt;0,"Profesora en otra clase a esa hora",IF(E147&lt;=D147,"Hora de fin anterior al inicio",IF(COUNTIF(Festivos!$A$2:$A$30,C147)&gt;0,"Clase en día festivo",""))))))</f>
        <v/>
      </c>
      <c r="O147" s="36" t="str">
        <f aca="false">IF(A147="","",COUNTIFS(Sesiones!$C$2:$C$401,C147,Sesiones!$D$2:$D$401,"&lt;"&amp;D147)+COUNTIFS(Sesiones!$C$2:$C$401,C147,Sesiones!$D$2:$D$401,D147,Sesiones!$A$2:$A$401,"&lt;"&amp;A147)+1)</f>
        <v/>
      </c>
      <c r="P147" s="36" t="str">
        <f aca="false">IF(A147="","",C147*10+O147)</f>
        <v/>
      </c>
      <c r="Q147" s="16" t="str">
        <f aca="false">IF(A147="","",TEXT(D147,"hh:mm")&amp;"–"&amp;TEXT(E147,"hh:mm")&amp;"  "&amp;B147&amp;CHAR(10)&amp;F147&amp;" · "&amp;J147&amp;IF(N147&lt;&gt;"",CHAR(10)&amp;"CHOQUE: "&amp;N147,IF(H147&lt;&gt;"",CHAR(10)&amp;H147,"")))</f>
        <v/>
      </c>
      <c r="R147" s="36" t="str">
        <f aca="false">IF(AND(A147&lt;&gt;"",N147&lt;&gt;""),ROW(),"")</f>
        <v/>
      </c>
    </row>
    <row r="148" customFormat="false" ht="15" hidden="false" customHeight="false" outlineLevel="0" collapsed="false">
      <c r="A148" s="16"/>
      <c r="B148" s="16"/>
      <c r="C148" s="32"/>
      <c r="D148" s="34"/>
      <c r="E148" s="34"/>
      <c r="F148" s="16"/>
      <c r="G148" s="16"/>
      <c r="H148" s="16"/>
      <c r="I148" s="16" t="str">
        <f aca="false">IF(A148="","",CHOOSE(WEEKDAY(C148,2),"lun","mar","mié","jue","vie","sáb","dom"))</f>
        <v/>
      </c>
      <c r="J148" s="16" t="str">
        <f aca="false">IF(A148="","",IFERROR(INDEX(Profesoras!$B$2:$B$20,MATCH(G148,Profesoras!$A$2:$A$20,0)),"Profesora no existe"))</f>
        <v/>
      </c>
      <c r="K148" s="38" t="str">
        <f aca="false">IF(A148="","",(E148-D148)*24)</f>
        <v/>
      </c>
      <c r="L148" s="16" t="str">
        <f aca="false">IF(A148="","",COUNTIFS(Sesiones!$C$2:$C$401,C148,Sesiones!$F$2:$F$401,F148,Sesiones!$D$2:$D$401,"&lt;"&amp;E148,Sesiones!$E$2:$E$401,"&gt;"&amp;D148)-1)</f>
        <v/>
      </c>
      <c r="M148" s="16" t="str">
        <f aca="false">IF(A148="","",COUNTIFS(Sesiones!$C$2:$C$401,C148,Sesiones!$G$2:$G$401,G148,Sesiones!$D$2:$D$401,"&lt;"&amp;E148,Sesiones!$E$2:$E$401,"&gt;"&amp;D148)-1)</f>
        <v/>
      </c>
      <c r="N148" s="16" t="str">
        <f aca="false">IF(A148="","",IF(AND(L148&gt;0,M148&gt;0),"Aula y profesora ocupadas",IF(L148&gt;0,"Aula ocupada a esa hora",IF(M148&gt;0,"Profesora en otra clase a esa hora",IF(E148&lt;=D148,"Hora de fin anterior al inicio",IF(COUNTIF(Festivos!$A$2:$A$30,C148)&gt;0,"Clase en día festivo",""))))))</f>
        <v/>
      </c>
      <c r="O148" s="36" t="str">
        <f aca="false">IF(A148="","",COUNTIFS(Sesiones!$C$2:$C$401,C148,Sesiones!$D$2:$D$401,"&lt;"&amp;D148)+COUNTIFS(Sesiones!$C$2:$C$401,C148,Sesiones!$D$2:$D$401,D148,Sesiones!$A$2:$A$401,"&lt;"&amp;A148)+1)</f>
        <v/>
      </c>
      <c r="P148" s="36" t="str">
        <f aca="false">IF(A148="","",C148*10+O148)</f>
        <v/>
      </c>
      <c r="Q148" s="16" t="str">
        <f aca="false">IF(A148="","",TEXT(D148,"hh:mm")&amp;"–"&amp;TEXT(E148,"hh:mm")&amp;"  "&amp;B148&amp;CHAR(10)&amp;F148&amp;" · "&amp;J148&amp;IF(N148&lt;&gt;"",CHAR(10)&amp;"CHOQUE: "&amp;N148,IF(H148&lt;&gt;"",CHAR(10)&amp;H148,"")))</f>
        <v/>
      </c>
      <c r="R148" s="36" t="str">
        <f aca="false">IF(AND(A148&lt;&gt;"",N148&lt;&gt;""),ROW(),"")</f>
        <v/>
      </c>
    </row>
    <row r="149" customFormat="false" ht="15" hidden="false" customHeight="false" outlineLevel="0" collapsed="false">
      <c r="A149" s="16"/>
      <c r="B149" s="16"/>
      <c r="C149" s="32"/>
      <c r="D149" s="34"/>
      <c r="E149" s="34"/>
      <c r="F149" s="16"/>
      <c r="G149" s="16"/>
      <c r="H149" s="16"/>
      <c r="I149" s="16" t="str">
        <f aca="false">IF(A149="","",CHOOSE(WEEKDAY(C149,2),"lun","mar","mié","jue","vie","sáb","dom"))</f>
        <v/>
      </c>
      <c r="J149" s="16" t="str">
        <f aca="false">IF(A149="","",IFERROR(INDEX(Profesoras!$B$2:$B$20,MATCH(G149,Profesoras!$A$2:$A$20,0)),"Profesora no existe"))</f>
        <v/>
      </c>
      <c r="K149" s="38" t="str">
        <f aca="false">IF(A149="","",(E149-D149)*24)</f>
        <v/>
      </c>
      <c r="L149" s="16" t="str">
        <f aca="false">IF(A149="","",COUNTIFS(Sesiones!$C$2:$C$401,C149,Sesiones!$F$2:$F$401,F149,Sesiones!$D$2:$D$401,"&lt;"&amp;E149,Sesiones!$E$2:$E$401,"&gt;"&amp;D149)-1)</f>
        <v/>
      </c>
      <c r="M149" s="16" t="str">
        <f aca="false">IF(A149="","",COUNTIFS(Sesiones!$C$2:$C$401,C149,Sesiones!$G$2:$G$401,G149,Sesiones!$D$2:$D$401,"&lt;"&amp;E149,Sesiones!$E$2:$E$401,"&gt;"&amp;D149)-1)</f>
        <v/>
      </c>
      <c r="N149" s="16" t="str">
        <f aca="false">IF(A149="","",IF(AND(L149&gt;0,M149&gt;0),"Aula y profesora ocupadas",IF(L149&gt;0,"Aula ocupada a esa hora",IF(M149&gt;0,"Profesora en otra clase a esa hora",IF(E149&lt;=D149,"Hora de fin anterior al inicio",IF(COUNTIF(Festivos!$A$2:$A$30,C149)&gt;0,"Clase en día festivo",""))))))</f>
        <v/>
      </c>
      <c r="O149" s="36" t="str">
        <f aca="false">IF(A149="","",COUNTIFS(Sesiones!$C$2:$C$401,C149,Sesiones!$D$2:$D$401,"&lt;"&amp;D149)+COUNTIFS(Sesiones!$C$2:$C$401,C149,Sesiones!$D$2:$D$401,D149,Sesiones!$A$2:$A$401,"&lt;"&amp;A149)+1)</f>
        <v/>
      </c>
      <c r="P149" s="36" t="str">
        <f aca="false">IF(A149="","",C149*10+O149)</f>
        <v/>
      </c>
      <c r="Q149" s="16" t="str">
        <f aca="false">IF(A149="","",TEXT(D149,"hh:mm")&amp;"–"&amp;TEXT(E149,"hh:mm")&amp;"  "&amp;B149&amp;CHAR(10)&amp;F149&amp;" · "&amp;J149&amp;IF(N149&lt;&gt;"",CHAR(10)&amp;"CHOQUE: "&amp;N149,IF(H149&lt;&gt;"",CHAR(10)&amp;H149,"")))</f>
        <v/>
      </c>
      <c r="R149" s="36" t="str">
        <f aca="false">IF(AND(A149&lt;&gt;"",N149&lt;&gt;""),ROW(),"")</f>
        <v/>
      </c>
    </row>
    <row r="150" customFormat="false" ht="15" hidden="false" customHeight="false" outlineLevel="0" collapsed="false">
      <c r="A150" s="16"/>
      <c r="B150" s="16"/>
      <c r="C150" s="32"/>
      <c r="D150" s="34"/>
      <c r="E150" s="34"/>
      <c r="F150" s="16"/>
      <c r="G150" s="16"/>
      <c r="H150" s="16"/>
      <c r="I150" s="16" t="str">
        <f aca="false">IF(A150="","",CHOOSE(WEEKDAY(C150,2),"lun","mar","mié","jue","vie","sáb","dom"))</f>
        <v/>
      </c>
      <c r="J150" s="16" t="str">
        <f aca="false">IF(A150="","",IFERROR(INDEX(Profesoras!$B$2:$B$20,MATCH(G150,Profesoras!$A$2:$A$20,0)),"Profesora no existe"))</f>
        <v/>
      </c>
      <c r="K150" s="38" t="str">
        <f aca="false">IF(A150="","",(E150-D150)*24)</f>
        <v/>
      </c>
      <c r="L150" s="16" t="str">
        <f aca="false">IF(A150="","",COUNTIFS(Sesiones!$C$2:$C$401,C150,Sesiones!$F$2:$F$401,F150,Sesiones!$D$2:$D$401,"&lt;"&amp;E150,Sesiones!$E$2:$E$401,"&gt;"&amp;D150)-1)</f>
        <v/>
      </c>
      <c r="M150" s="16" t="str">
        <f aca="false">IF(A150="","",COUNTIFS(Sesiones!$C$2:$C$401,C150,Sesiones!$G$2:$G$401,G150,Sesiones!$D$2:$D$401,"&lt;"&amp;E150,Sesiones!$E$2:$E$401,"&gt;"&amp;D150)-1)</f>
        <v/>
      </c>
      <c r="N150" s="16" t="str">
        <f aca="false">IF(A150="","",IF(AND(L150&gt;0,M150&gt;0),"Aula y profesora ocupadas",IF(L150&gt;0,"Aula ocupada a esa hora",IF(M150&gt;0,"Profesora en otra clase a esa hora",IF(E150&lt;=D150,"Hora de fin anterior al inicio",IF(COUNTIF(Festivos!$A$2:$A$30,C150)&gt;0,"Clase en día festivo",""))))))</f>
        <v/>
      </c>
      <c r="O150" s="36" t="str">
        <f aca="false">IF(A150="","",COUNTIFS(Sesiones!$C$2:$C$401,C150,Sesiones!$D$2:$D$401,"&lt;"&amp;D150)+COUNTIFS(Sesiones!$C$2:$C$401,C150,Sesiones!$D$2:$D$401,D150,Sesiones!$A$2:$A$401,"&lt;"&amp;A150)+1)</f>
        <v/>
      </c>
      <c r="P150" s="36" t="str">
        <f aca="false">IF(A150="","",C150*10+O150)</f>
        <v/>
      </c>
      <c r="Q150" s="16" t="str">
        <f aca="false">IF(A150="","",TEXT(D150,"hh:mm")&amp;"–"&amp;TEXT(E150,"hh:mm")&amp;"  "&amp;B150&amp;CHAR(10)&amp;F150&amp;" · "&amp;J150&amp;IF(N150&lt;&gt;"",CHAR(10)&amp;"CHOQUE: "&amp;N150,IF(H150&lt;&gt;"",CHAR(10)&amp;H150,"")))</f>
        <v/>
      </c>
      <c r="R150" s="36" t="str">
        <f aca="false">IF(AND(A150&lt;&gt;"",N150&lt;&gt;""),ROW(),"")</f>
        <v/>
      </c>
    </row>
    <row r="151" customFormat="false" ht="15" hidden="false" customHeight="false" outlineLevel="0" collapsed="false">
      <c r="A151" s="16"/>
      <c r="B151" s="16"/>
      <c r="C151" s="32"/>
      <c r="D151" s="34"/>
      <c r="E151" s="34"/>
      <c r="F151" s="16"/>
      <c r="G151" s="16"/>
      <c r="H151" s="16"/>
      <c r="I151" s="16" t="str">
        <f aca="false">IF(A151="","",CHOOSE(WEEKDAY(C151,2),"lun","mar","mié","jue","vie","sáb","dom"))</f>
        <v/>
      </c>
      <c r="J151" s="16" t="str">
        <f aca="false">IF(A151="","",IFERROR(INDEX(Profesoras!$B$2:$B$20,MATCH(G151,Profesoras!$A$2:$A$20,0)),"Profesora no existe"))</f>
        <v/>
      </c>
      <c r="K151" s="38" t="str">
        <f aca="false">IF(A151="","",(E151-D151)*24)</f>
        <v/>
      </c>
      <c r="L151" s="16" t="str">
        <f aca="false">IF(A151="","",COUNTIFS(Sesiones!$C$2:$C$401,C151,Sesiones!$F$2:$F$401,F151,Sesiones!$D$2:$D$401,"&lt;"&amp;E151,Sesiones!$E$2:$E$401,"&gt;"&amp;D151)-1)</f>
        <v/>
      </c>
      <c r="M151" s="16" t="str">
        <f aca="false">IF(A151="","",COUNTIFS(Sesiones!$C$2:$C$401,C151,Sesiones!$G$2:$G$401,G151,Sesiones!$D$2:$D$401,"&lt;"&amp;E151,Sesiones!$E$2:$E$401,"&gt;"&amp;D151)-1)</f>
        <v/>
      </c>
      <c r="N151" s="16" t="str">
        <f aca="false">IF(A151="","",IF(AND(L151&gt;0,M151&gt;0),"Aula y profesora ocupadas",IF(L151&gt;0,"Aula ocupada a esa hora",IF(M151&gt;0,"Profesora en otra clase a esa hora",IF(E151&lt;=D151,"Hora de fin anterior al inicio",IF(COUNTIF(Festivos!$A$2:$A$30,C151)&gt;0,"Clase en día festivo",""))))))</f>
        <v/>
      </c>
      <c r="O151" s="36" t="str">
        <f aca="false">IF(A151="","",COUNTIFS(Sesiones!$C$2:$C$401,C151,Sesiones!$D$2:$D$401,"&lt;"&amp;D151)+COUNTIFS(Sesiones!$C$2:$C$401,C151,Sesiones!$D$2:$D$401,D151,Sesiones!$A$2:$A$401,"&lt;"&amp;A151)+1)</f>
        <v/>
      </c>
      <c r="P151" s="36" t="str">
        <f aca="false">IF(A151="","",C151*10+O151)</f>
        <v/>
      </c>
      <c r="Q151" s="16" t="str">
        <f aca="false">IF(A151="","",TEXT(D151,"hh:mm")&amp;"–"&amp;TEXT(E151,"hh:mm")&amp;"  "&amp;B151&amp;CHAR(10)&amp;F151&amp;" · "&amp;J151&amp;IF(N151&lt;&gt;"",CHAR(10)&amp;"CHOQUE: "&amp;N151,IF(H151&lt;&gt;"",CHAR(10)&amp;H151,"")))</f>
        <v/>
      </c>
      <c r="R151" s="36" t="str">
        <f aca="false">IF(AND(A151&lt;&gt;"",N151&lt;&gt;""),ROW(),"")</f>
        <v/>
      </c>
    </row>
    <row r="152" customFormat="false" ht="15" hidden="false" customHeight="false" outlineLevel="0" collapsed="false">
      <c r="A152" s="16"/>
      <c r="B152" s="16"/>
      <c r="C152" s="32"/>
      <c r="D152" s="34"/>
      <c r="E152" s="34"/>
      <c r="F152" s="16"/>
      <c r="G152" s="16"/>
      <c r="H152" s="16"/>
      <c r="I152" s="16" t="str">
        <f aca="false">IF(A152="","",CHOOSE(WEEKDAY(C152,2),"lun","mar","mié","jue","vie","sáb","dom"))</f>
        <v/>
      </c>
      <c r="J152" s="16" t="str">
        <f aca="false">IF(A152="","",IFERROR(INDEX(Profesoras!$B$2:$B$20,MATCH(G152,Profesoras!$A$2:$A$20,0)),"Profesora no existe"))</f>
        <v/>
      </c>
      <c r="K152" s="38" t="str">
        <f aca="false">IF(A152="","",(E152-D152)*24)</f>
        <v/>
      </c>
      <c r="L152" s="16" t="str">
        <f aca="false">IF(A152="","",COUNTIFS(Sesiones!$C$2:$C$401,C152,Sesiones!$F$2:$F$401,F152,Sesiones!$D$2:$D$401,"&lt;"&amp;E152,Sesiones!$E$2:$E$401,"&gt;"&amp;D152)-1)</f>
        <v/>
      </c>
      <c r="M152" s="16" t="str">
        <f aca="false">IF(A152="","",COUNTIFS(Sesiones!$C$2:$C$401,C152,Sesiones!$G$2:$G$401,G152,Sesiones!$D$2:$D$401,"&lt;"&amp;E152,Sesiones!$E$2:$E$401,"&gt;"&amp;D152)-1)</f>
        <v/>
      </c>
      <c r="N152" s="16" t="str">
        <f aca="false">IF(A152="","",IF(AND(L152&gt;0,M152&gt;0),"Aula y profesora ocupadas",IF(L152&gt;0,"Aula ocupada a esa hora",IF(M152&gt;0,"Profesora en otra clase a esa hora",IF(E152&lt;=D152,"Hora de fin anterior al inicio",IF(COUNTIF(Festivos!$A$2:$A$30,C152)&gt;0,"Clase en día festivo",""))))))</f>
        <v/>
      </c>
      <c r="O152" s="36" t="str">
        <f aca="false">IF(A152="","",COUNTIFS(Sesiones!$C$2:$C$401,C152,Sesiones!$D$2:$D$401,"&lt;"&amp;D152)+COUNTIFS(Sesiones!$C$2:$C$401,C152,Sesiones!$D$2:$D$401,D152,Sesiones!$A$2:$A$401,"&lt;"&amp;A152)+1)</f>
        <v/>
      </c>
      <c r="P152" s="36" t="str">
        <f aca="false">IF(A152="","",C152*10+O152)</f>
        <v/>
      </c>
      <c r="Q152" s="16" t="str">
        <f aca="false">IF(A152="","",TEXT(D152,"hh:mm")&amp;"–"&amp;TEXT(E152,"hh:mm")&amp;"  "&amp;B152&amp;CHAR(10)&amp;F152&amp;" · "&amp;J152&amp;IF(N152&lt;&gt;"",CHAR(10)&amp;"CHOQUE: "&amp;N152,IF(H152&lt;&gt;"",CHAR(10)&amp;H152,"")))</f>
        <v/>
      </c>
      <c r="R152" s="36" t="str">
        <f aca="false">IF(AND(A152&lt;&gt;"",N152&lt;&gt;""),ROW(),"")</f>
        <v/>
      </c>
    </row>
    <row r="153" customFormat="false" ht="15" hidden="false" customHeight="false" outlineLevel="0" collapsed="false">
      <c r="A153" s="16"/>
      <c r="B153" s="16"/>
      <c r="C153" s="32"/>
      <c r="D153" s="34"/>
      <c r="E153" s="34"/>
      <c r="F153" s="16"/>
      <c r="G153" s="16"/>
      <c r="H153" s="16"/>
      <c r="I153" s="16" t="str">
        <f aca="false">IF(A153="","",CHOOSE(WEEKDAY(C153,2),"lun","mar","mié","jue","vie","sáb","dom"))</f>
        <v/>
      </c>
      <c r="J153" s="16" t="str">
        <f aca="false">IF(A153="","",IFERROR(INDEX(Profesoras!$B$2:$B$20,MATCH(G153,Profesoras!$A$2:$A$20,0)),"Profesora no existe"))</f>
        <v/>
      </c>
      <c r="K153" s="38" t="str">
        <f aca="false">IF(A153="","",(E153-D153)*24)</f>
        <v/>
      </c>
      <c r="L153" s="16" t="str">
        <f aca="false">IF(A153="","",COUNTIFS(Sesiones!$C$2:$C$401,C153,Sesiones!$F$2:$F$401,F153,Sesiones!$D$2:$D$401,"&lt;"&amp;E153,Sesiones!$E$2:$E$401,"&gt;"&amp;D153)-1)</f>
        <v/>
      </c>
      <c r="M153" s="16" t="str">
        <f aca="false">IF(A153="","",COUNTIFS(Sesiones!$C$2:$C$401,C153,Sesiones!$G$2:$G$401,G153,Sesiones!$D$2:$D$401,"&lt;"&amp;E153,Sesiones!$E$2:$E$401,"&gt;"&amp;D153)-1)</f>
        <v/>
      </c>
      <c r="N153" s="16" t="str">
        <f aca="false">IF(A153="","",IF(AND(L153&gt;0,M153&gt;0),"Aula y profesora ocupadas",IF(L153&gt;0,"Aula ocupada a esa hora",IF(M153&gt;0,"Profesora en otra clase a esa hora",IF(E153&lt;=D153,"Hora de fin anterior al inicio",IF(COUNTIF(Festivos!$A$2:$A$30,C153)&gt;0,"Clase en día festivo",""))))))</f>
        <v/>
      </c>
      <c r="O153" s="36" t="str">
        <f aca="false">IF(A153="","",COUNTIFS(Sesiones!$C$2:$C$401,C153,Sesiones!$D$2:$D$401,"&lt;"&amp;D153)+COUNTIFS(Sesiones!$C$2:$C$401,C153,Sesiones!$D$2:$D$401,D153,Sesiones!$A$2:$A$401,"&lt;"&amp;A153)+1)</f>
        <v/>
      </c>
      <c r="P153" s="36" t="str">
        <f aca="false">IF(A153="","",C153*10+O153)</f>
        <v/>
      </c>
      <c r="Q153" s="16" t="str">
        <f aca="false">IF(A153="","",TEXT(D153,"hh:mm")&amp;"–"&amp;TEXT(E153,"hh:mm")&amp;"  "&amp;B153&amp;CHAR(10)&amp;F153&amp;" · "&amp;J153&amp;IF(N153&lt;&gt;"",CHAR(10)&amp;"CHOQUE: "&amp;N153,IF(H153&lt;&gt;"",CHAR(10)&amp;H153,"")))</f>
        <v/>
      </c>
      <c r="R153" s="36" t="str">
        <f aca="false">IF(AND(A153&lt;&gt;"",N153&lt;&gt;""),ROW(),"")</f>
        <v/>
      </c>
    </row>
    <row r="154" customFormat="false" ht="15" hidden="false" customHeight="false" outlineLevel="0" collapsed="false">
      <c r="A154" s="16"/>
      <c r="B154" s="16"/>
      <c r="C154" s="32"/>
      <c r="D154" s="34"/>
      <c r="E154" s="34"/>
      <c r="F154" s="16"/>
      <c r="G154" s="16"/>
      <c r="H154" s="16"/>
      <c r="I154" s="16" t="str">
        <f aca="false">IF(A154="","",CHOOSE(WEEKDAY(C154,2),"lun","mar","mié","jue","vie","sáb","dom"))</f>
        <v/>
      </c>
      <c r="J154" s="16" t="str">
        <f aca="false">IF(A154="","",IFERROR(INDEX(Profesoras!$B$2:$B$20,MATCH(G154,Profesoras!$A$2:$A$20,0)),"Profesora no existe"))</f>
        <v/>
      </c>
      <c r="K154" s="38" t="str">
        <f aca="false">IF(A154="","",(E154-D154)*24)</f>
        <v/>
      </c>
      <c r="L154" s="16" t="str">
        <f aca="false">IF(A154="","",COUNTIFS(Sesiones!$C$2:$C$401,C154,Sesiones!$F$2:$F$401,F154,Sesiones!$D$2:$D$401,"&lt;"&amp;E154,Sesiones!$E$2:$E$401,"&gt;"&amp;D154)-1)</f>
        <v/>
      </c>
      <c r="M154" s="16" t="str">
        <f aca="false">IF(A154="","",COUNTIFS(Sesiones!$C$2:$C$401,C154,Sesiones!$G$2:$G$401,G154,Sesiones!$D$2:$D$401,"&lt;"&amp;E154,Sesiones!$E$2:$E$401,"&gt;"&amp;D154)-1)</f>
        <v/>
      </c>
      <c r="N154" s="16" t="str">
        <f aca="false">IF(A154="","",IF(AND(L154&gt;0,M154&gt;0),"Aula y profesora ocupadas",IF(L154&gt;0,"Aula ocupada a esa hora",IF(M154&gt;0,"Profesora en otra clase a esa hora",IF(E154&lt;=D154,"Hora de fin anterior al inicio",IF(COUNTIF(Festivos!$A$2:$A$30,C154)&gt;0,"Clase en día festivo",""))))))</f>
        <v/>
      </c>
      <c r="O154" s="36" t="str">
        <f aca="false">IF(A154="","",COUNTIFS(Sesiones!$C$2:$C$401,C154,Sesiones!$D$2:$D$401,"&lt;"&amp;D154)+COUNTIFS(Sesiones!$C$2:$C$401,C154,Sesiones!$D$2:$D$401,D154,Sesiones!$A$2:$A$401,"&lt;"&amp;A154)+1)</f>
        <v/>
      </c>
      <c r="P154" s="36" t="str">
        <f aca="false">IF(A154="","",C154*10+O154)</f>
        <v/>
      </c>
      <c r="Q154" s="16" t="str">
        <f aca="false">IF(A154="","",TEXT(D154,"hh:mm")&amp;"–"&amp;TEXT(E154,"hh:mm")&amp;"  "&amp;B154&amp;CHAR(10)&amp;F154&amp;" · "&amp;J154&amp;IF(N154&lt;&gt;"",CHAR(10)&amp;"CHOQUE: "&amp;N154,IF(H154&lt;&gt;"",CHAR(10)&amp;H154,"")))</f>
        <v/>
      </c>
      <c r="R154" s="36" t="str">
        <f aca="false">IF(AND(A154&lt;&gt;"",N154&lt;&gt;""),ROW(),"")</f>
        <v/>
      </c>
    </row>
    <row r="155" customFormat="false" ht="15" hidden="false" customHeight="false" outlineLevel="0" collapsed="false">
      <c r="A155" s="16"/>
      <c r="B155" s="16"/>
      <c r="C155" s="32"/>
      <c r="D155" s="34"/>
      <c r="E155" s="34"/>
      <c r="F155" s="16"/>
      <c r="G155" s="16"/>
      <c r="H155" s="16"/>
      <c r="I155" s="16" t="str">
        <f aca="false">IF(A155="","",CHOOSE(WEEKDAY(C155,2),"lun","mar","mié","jue","vie","sáb","dom"))</f>
        <v/>
      </c>
      <c r="J155" s="16" t="str">
        <f aca="false">IF(A155="","",IFERROR(INDEX(Profesoras!$B$2:$B$20,MATCH(G155,Profesoras!$A$2:$A$20,0)),"Profesora no existe"))</f>
        <v/>
      </c>
      <c r="K155" s="38" t="str">
        <f aca="false">IF(A155="","",(E155-D155)*24)</f>
        <v/>
      </c>
      <c r="L155" s="16" t="str">
        <f aca="false">IF(A155="","",COUNTIFS(Sesiones!$C$2:$C$401,C155,Sesiones!$F$2:$F$401,F155,Sesiones!$D$2:$D$401,"&lt;"&amp;E155,Sesiones!$E$2:$E$401,"&gt;"&amp;D155)-1)</f>
        <v/>
      </c>
      <c r="M155" s="16" t="str">
        <f aca="false">IF(A155="","",COUNTIFS(Sesiones!$C$2:$C$401,C155,Sesiones!$G$2:$G$401,G155,Sesiones!$D$2:$D$401,"&lt;"&amp;E155,Sesiones!$E$2:$E$401,"&gt;"&amp;D155)-1)</f>
        <v/>
      </c>
      <c r="N155" s="16" t="str">
        <f aca="false">IF(A155="","",IF(AND(L155&gt;0,M155&gt;0),"Aula y profesora ocupadas",IF(L155&gt;0,"Aula ocupada a esa hora",IF(M155&gt;0,"Profesora en otra clase a esa hora",IF(E155&lt;=D155,"Hora de fin anterior al inicio",IF(COUNTIF(Festivos!$A$2:$A$30,C155)&gt;0,"Clase en día festivo",""))))))</f>
        <v/>
      </c>
      <c r="O155" s="36" t="str">
        <f aca="false">IF(A155="","",COUNTIFS(Sesiones!$C$2:$C$401,C155,Sesiones!$D$2:$D$401,"&lt;"&amp;D155)+COUNTIFS(Sesiones!$C$2:$C$401,C155,Sesiones!$D$2:$D$401,D155,Sesiones!$A$2:$A$401,"&lt;"&amp;A155)+1)</f>
        <v/>
      </c>
      <c r="P155" s="36" t="str">
        <f aca="false">IF(A155="","",C155*10+O155)</f>
        <v/>
      </c>
      <c r="Q155" s="16" t="str">
        <f aca="false">IF(A155="","",TEXT(D155,"hh:mm")&amp;"–"&amp;TEXT(E155,"hh:mm")&amp;"  "&amp;B155&amp;CHAR(10)&amp;F155&amp;" · "&amp;J155&amp;IF(N155&lt;&gt;"",CHAR(10)&amp;"CHOQUE: "&amp;N155,IF(H155&lt;&gt;"",CHAR(10)&amp;H155,"")))</f>
        <v/>
      </c>
      <c r="R155" s="36" t="str">
        <f aca="false">IF(AND(A155&lt;&gt;"",N155&lt;&gt;""),ROW(),"")</f>
        <v/>
      </c>
    </row>
    <row r="156" customFormat="false" ht="15" hidden="false" customHeight="false" outlineLevel="0" collapsed="false">
      <c r="A156" s="16"/>
      <c r="B156" s="16"/>
      <c r="C156" s="32"/>
      <c r="D156" s="34"/>
      <c r="E156" s="34"/>
      <c r="F156" s="16"/>
      <c r="G156" s="16"/>
      <c r="H156" s="16"/>
      <c r="I156" s="16" t="str">
        <f aca="false">IF(A156="","",CHOOSE(WEEKDAY(C156,2),"lun","mar","mié","jue","vie","sáb","dom"))</f>
        <v/>
      </c>
      <c r="J156" s="16" t="str">
        <f aca="false">IF(A156="","",IFERROR(INDEX(Profesoras!$B$2:$B$20,MATCH(G156,Profesoras!$A$2:$A$20,0)),"Profesora no existe"))</f>
        <v/>
      </c>
      <c r="K156" s="38" t="str">
        <f aca="false">IF(A156="","",(E156-D156)*24)</f>
        <v/>
      </c>
      <c r="L156" s="16" t="str">
        <f aca="false">IF(A156="","",COUNTIFS(Sesiones!$C$2:$C$401,C156,Sesiones!$F$2:$F$401,F156,Sesiones!$D$2:$D$401,"&lt;"&amp;E156,Sesiones!$E$2:$E$401,"&gt;"&amp;D156)-1)</f>
        <v/>
      </c>
      <c r="M156" s="16" t="str">
        <f aca="false">IF(A156="","",COUNTIFS(Sesiones!$C$2:$C$401,C156,Sesiones!$G$2:$G$401,G156,Sesiones!$D$2:$D$401,"&lt;"&amp;E156,Sesiones!$E$2:$E$401,"&gt;"&amp;D156)-1)</f>
        <v/>
      </c>
      <c r="N156" s="16" t="str">
        <f aca="false">IF(A156="","",IF(AND(L156&gt;0,M156&gt;0),"Aula y profesora ocupadas",IF(L156&gt;0,"Aula ocupada a esa hora",IF(M156&gt;0,"Profesora en otra clase a esa hora",IF(E156&lt;=D156,"Hora de fin anterior al inicio",IF(COUNTIF(Festivos!$A$2:$A$30,C156)&gt;0,"Clase en día festivo",""))))))</f>
        <v/>
      </c>
      <c r="O156" s="36" t="str">
        <f aca="false">IF(A156="","",COUNTIFS(Sesiones!$C$2:$C$401,C156,Sesiones!$D$2:$D$401,"&lt;"&amp;D156)+COUNTIFS(Sesiones!$C$2:$C$401,C156,Sesiones!$D$2:$D$401,D156,Sesiones!$A$2:$A$401,"&lt;"&amp;A156)+1)</f>
        <v/>
      </c>
      <c r="P156" s="36" t="str">
        <f aca="false">IF(A156="","",C156*10+O156)</f>
        <v/>
      </c>
      <c r="Q156" s="16" t="str">
        <f aca="false">IF(A156="","",TEXT(D156,"hh:mm")&amp;"–"&amp;TEXT(E156,"hh:mm")&amp;"  "&amp;B156&amp;CHAR(10)&amp;F156&amp;" · "&amp;J156&amp;IF(N156&lt;&gt;"",CHAR(10)&amp;"CHOQUE: "&amp;N156,IF(H156&lt;&gt;"",CHAR(10)&amp;H156,"")))</f>
        <v/>
      </c>
      <c r="R156" s="36" t="str">
        <f aca="false">IF(AND(A156&lt;&gt;"",N156&lt;&gt;""),ROW(),"")</f>
        <v/>
      </c>
    </row>
    <row r="157" customFormat="false" ht="15" hidden="false" customHeight="false" outlineLevel="0" collapsed="false">
      <c r="A157" s="16"/>
      <c r="B157" s="16"/>
      <c r="C157" s="32"/>
      <c r="D157" s="34"/>
      <c r="E157" s="34"/>
      <c r="F157" s="16"/>
      <c r="G157" s="16"/>
      <c r="H157" s="16"/>
      <c r="I157" s="16" t="str">
        <f aca="false">IF(A157="","",CHOOSE(WEEKDAY(C157,2),"lun","mar","mié","jue","vie","sáb","dom"))</f>
        <v/>
      </c>
      <c r="J157" s="16" t="str">
        <f aca="false">IF(A157="","",IFERROR(INDEX(Profesoras!$B$2:$B$20,MATCH(G157,Profesoras!$A$2:$A$20,0)),"Profesora no existe"))</f>
        <v/>
      </c>
      <c r="K157" s="38" t="str">
        <f aca="false">IF(A157="","",(E157-D157)*24)</f>
        <v/>
      </c>
      <c r="L157" s="16" t="str">
        <f aca="false">IF(A157="","",COUNTIFS(Sesiones!$C$2:$C$401,C157,Sesiones!$F$2:$F$401,F157,Sesiones!$D$2:$D$401,"&lt;"&amp;E157,Sesiones!$E$2:$E$401,"&gt;"&amp;D157)-1)</f>
        <v/>
      </c>
      <c r="M157" s="16" t="str">
        <f aca="false">IF(A157="","",COUNTIFS(Sesiones!$C$2:$C$401,C157,Sesiones!$G$2:$G$401,G157,Sesiones!$D$2:$D$401,"&lt;"&amp;E157,Sesiones!$E$2:$E$401,"&gt;"&amp;D157)-1)</f>
        <v/>
      </c>
      <c r="N157" s="16" t="str">
        <f aca="false">IF(A157="","",IF(AND(L157&gt;0,M157&gt;0),"Aula y profesora ocupadas",IF(L157&gt;0,"Aula ocupada a esa hora",IF(M157&gt;0,"Profesora en otra clase a esa hora",IF(E157&lt;=D157,"Hora de fin anterior al inicio",IF(COUNTIF(Festivos!$A$2:$A$30,C157)&gt;0,"Clase en día festivo",""))))))</f>
        <v/>
      </c>
      <c r="O157" s="36" t="str">
        <f aca="false">IF(A157="","",COUNTIFS(Sesiones!$C$2:$C$401,C157,Sesiones!$D$2:$D$401,"&lt;"&amp;D157)+COUNTIFS(Sesiones!$C$2:$C$401,C157,Sesiones!$D$2:$D$401,D157,Sesiones!$A$2:$A$401,"&lt;"&amp;A157)+1)</f>
        <v/>
      </c>
      <c r="P157" s="36" t="str">
        <f aca="false">IF(A157="","",C157*10+O157)</f>
        <v/>
      </c>
      <c r="Q157" s="16" t="str">
        <f aca="false">IF(A157="","",TEXT(D157,"hh:mm")&amp;"–"&amp;TEXT(E157,"hh:mm")&amp;"  "&amp;B157&amp;CHAR(10)&amp;F157&amp;" · "&amp;J157&amp;IF(N157&lt;&gt;"",CHAR(10)&amp;"CHOQUE: "&amp;N157,IF(H157&lt;&gt;"",CHAR(10)&amp;H157,"")))</f>
        <v/>
      </c>
      <c r="R157" s="36" t="str">
        <f aca="false">IF(AND(A157&lt;&gt;"",N157&lt;&gt;""),ROW(),"")</f>
        <v/>
      </c>
    </row>
    <row r="158" customFormat="false" ht="15" hidden="false" customHeight="false" outlineLevel="0" collapsed="false">
      <c r="A158" s="16"/>
      <c r="B158" s="16"/>
      <c r="C158" s="32"/>
      <c r="D158" s="34"/>
      <c r="E158" s="34"/>
      <c r="F158" s="16"/>
      <c r="G158" s="16"/>
      <c r="H158" s="16"/>
      <c r="I158" s="16" t="str">
        <f aca="false">IF(A158="","",CHOOSE(WEEKDAY(C158,2),"lun","mar","mié","jue","vie","sáb","dom"))</f>
        <v/>
      </c>
      <c r="J158" s="16" t="str">
        <f aca="false">IF(A158="","",IFERROR(INDEX(Profesoras!$B$2:$B$20,MATCH(G158,Profesoras!$A$2:$A$20,0)),"Profesora no existe"))</f>
        <v/>
      </c>
      <c r="K158" s="38" t="str">
        <f aca="false">IF(A158="","",(E158-D158)*24)</f>
        <v/>
      </c>
      <c r="L158" s="16" t="str">
        <f aca="false">IF(A158="","",COUNTIFS(Sesiones!$C$2:$C$401,C158,Sesiones!$F$2:$F$401,F158,Sesiones!$D$2:$D$401,"&lt;"&amp;E158,Sesiones!$E$2:$E$401,"&gt;"&amp;D158)-1)</f>
        <v/>
      </c>
      <c r="M158" s="16" t="str">
        <f aca="false">IF(A158="","",COUNTIFS(Sesiones!$C$2:$C$401,C158,Sesiones!$G$2:$G$401,G158,Sesiones!$D$2:$D$401,"&lt;"&amp;E158,Sesiones!$E$2:$E$401,"&gt;"&amp;D158)-1)</f>
        <v/>
      </c>
      <c r="N158" s="16" t="str">
        <f aca="false">IF(A158="","",IF(AND(L158&gt;0,M158&gt;0),"Aula y profesora ocupadas",IF(L158&gt;0,"Aula ocupada a esa hora",IF(M158&gt;0,"Profesora en otra clase a esa hora",IF(E158&lt;=D158,"Hora de fin anterior al inicio",IF(COUNTIF(Festivos!$A$2:$A$30,C158)&gt;0,"Clase en día festivo",""))))))</f>
        <v/>
      </c>
      <c r="O158" s="36" t="str">
        <f aca="false">IF(A158="","",COUNTIFS(Sesiones!$C$2:$C$401,C158,Sesiones!$D$2:$D$401,"&lt;"&amp;D158)+COUNTIFS(Sesiones!$C$2:$C$401,C158,Sesiones!$D$2:$D$401,D158,Sesiones!$A$2:$A$401,"&lt;"&amp;A158)+1)</f>
        <v/>
      </c>
      <c r="P158" s="36" t="str">
        <f aca="false">IF(A158="","",C158*10+O158)</f>
        <v/>
      </c>
      <c r="Q158" s="16" t="str">
        <f aca="false">IF(A158="","",TEXT(D158,"hh:mm")&amp;"–"&amp;TEXT(E158,"hh:mm")&amp;"  "&amp;B158&amp;CHAR(10)&amp;F158&amp;" · "&amp;J158&amp;IF(N158&lt;&gt;"",CHAR(10)&amp;"CHOQUE: "&amp;N158,IF(H158&lt;&gt;"",CHAR(10)&amp;H158,"")))</f>
        <v/>
      </c>
      <c r="R158" s="36" t="str">
        <f aca="false">IF(AND(A158&lt;&gt;"",N158&lt;&gt;""),ROW(),"")</f>
        <v/>
      </c>
    </row>
    <row r="159" customFormat="false" ht="15" hidden="false" customHeight="false" outlineLevel="0" collapsed="false">
      <c r="A159" s="16"/>
      <c r="B159" s="16"/>
      <c r="C159" s="32"/>
      <c r="D159" s="34"/>
      <c r="E159" s="34"/>
      <c r="F159" s="16"/>
      <c r="G159" s="16"/>
      <c r="H159" s="16"/>
      <c r="I159" s="16" t="str">
        <f aca="false">IF(A159="","",CHOOSE(WEEKDAY(C159,2),"lun","mar","mié","jue","vie","sáb","dom"))</f>
        <v/>
      </c>
      <c r="J159" s="16" t="str">
        <f aca="false">IF(A159="","",IFERROR(INDEX(Profesoras!$B$2:$B$20,MATCH(G159,Profesoras!$A$2:$A$20,0)),"Profesora no existe"))</f>
        <v/>
      </c>
      <c r="K159" s="38" t="str">
        <f aca="false">IF(A159="","",(E159-D159)*24)</f>
        <v/>
      </c>
      <c r="L159" s="16" t="str">
        <f aca="false">IF(A159="","",COUNTIFS(Sesiones!$C$2:$C$401,C159,Sesiones!$F$2:$F$401,F159,Sesiones!$D$2:$D$401,"&lt;"&amp;E159,Sesiones!$E$2:$E$401,"&gt;"&amp;D159)-1)</f>
        <v/>
      </c>
      <c r="M159" s="16" t="str">
        <f aca="false">IF(A159="","",COUNTIFS(Sesiones!$C$2:$C$401,C159,Sesiones!$G$2:$G$401,G159,Sesiones!$D$2:$D$401,"&lt;"&amp;E159,Sesiones!$E$2:$E$401,"&gt;"&amp;D159)-1)</f>
        <v/>
      </c>
      <c r="N159" s="16" t="str">
        <f aca="false">IF(A159="","",IF(AND(L159&gt;0,M159&gt;0),"Aula y profesora ocupadas",IF(L159&gt;0,"Aula ocupada a esa hora",IF(M159&gt;0,"Profesora en otra clase a esa hora",IF(E159&lt;=D159,"Hora de fin anterior al inicio",IF(COUNTIF(Festivos!$A$2:$A$30,C159)&gt;0,"Clase en día festivo",""))))))</f>
        <v/>
      </c>
      <c r="O159" s="36" t="str">
        <f aca="false">IF(A159="","",COUNTIFS(Sesiones!$C$2:$C$401,C159,Sesiones!$D$2:$D$401,"&lt;"&amp;D159)+COUNTIFS(Sesiones!$C$2:$C$401,C159,Sesiones!$D$2:$D$401,D159,Sesiones!$A$2:$A$401,"&lt;"&amp;A159)+1)</f>
        <v/>
      </c>
      <c r="P159" s="36" t="str">
        <f aca="false">IF(A159="","",C159*10+O159)</f>
        <v/>
      </c>
      <c r="Q159" s="16" t="str">
        <f aca="false">IF(A159="","",TEXT(D159,"hh:mm")&amp;"–"&amp;TEXT(E159,"hh:mm")&amp;"  "&amp;B159&amp;CHAR(10)&amp;F159&amp;" · "&amp;J159&amp;IF(N159&lt;&gt;"",CHAR(10)&amp;"CHOQUE: "&amp;N159,IF(H159&lt;&gt;"",CHAR(10)&amp;H159,"")))</f>
        <v/>
      </c>
      <c r="R159" s="36" t="str">
        <f aca="false">IF(AND(A159&lt;&gt;"",N159&lt;&gt;""),ROW(),"")</f>
        <v/>
      </c>
    </row>
    <row r="160" customFormat="false" ht="15" hidden="false" customHeight="false" outlineLevel="0" collapsed="false">
      <c r="A160" s="16"/>
      <c r="B160" s="16"/>
      <c r="C160" s="32"/>
      <c r="D160" s="34"/>
      <c r="E160" s="34"/>
      <c r="F160" s="16"/>
      <c r="G160" s="16"/>
      <c r="H160" s="16"/>
      <c r="I160" s="16" t="str">
        <f aca="false">IF(A160="","",CHOOSE(WEEKDAY(C160,2),"lun","mar","mié","jue","vie","sáb","dom"))</f>
        <v/>
      </c>
      <c r="J160" s="16" t="str">
        <f aca="false">IF(A160="","",IFERROR(INDEX(Profesoras!$B$2:$B$20,MATCH(G160,Profesoras!$A$2:$A$20,0)),"Profesora no existe"))</f>
        <v/>
      </c>
      <c r="K160" s="38" t="str">
        <f aca="false">IF(A160="","",(E160-D160)*24)</f>
        <v/>
      </c>
      <c r="L160" s="16" t="str">
        <f aca="false">IF(A160="","",COUNTIFS(Sesiones!$C$2:$C$401,C160,Sesiones!$F$2:$F$401,F160,Sesiones!$D$2:$D$401,"&lt;"&amp;E160,Sesiones!$E$2:$E$401,"&gt;"&amp;D160)-1)</f>
        <v/>
      </c>
      <c r="M160" s="16" t="str">
        <f aca="false">IF(A160="","",COUNTIFS(Sesiones!$C$2:$C$401,C160,Sesiones!$G$2:$G$401,G160,Sesiones!$D$2:$D$401,"&lt;"&amp;E160,Sesiones!$E$2:$E$401,"&gt;"&amp;D160)-1)</f>
        <v/>
      </c>
      <c r="N160" s="16" t="str">
        <f aca="false">IF(A160="","",IF(AND(L160&gt;0,M160&gt;0),"Aula y profesora ocupadas",IF(L160&gt;0,"Aula ocupada a esa hora",IF(M160&gt;0,"Profesora en otra clase a esa hora",IF(E160&lt;=D160,"Hora de fin anterior al inicio",IF(COUNTIF(Festivos!$A$2:$A$30,C160)&gt;0,"Clase en día festivo",""))))))</f>
        <v/>
      </c>
      <c r="O160" s="36" t="str">
        <f aca="false">IF(A160="","",COUNTIFS(Sesiones!$C$2:$C$401,C160,Sesiones!$D$2:$D$401,"&lt;"&amp;D160)+COUNTIFS(Sesiones!$C$2:$C$401,C160,Sesiones!$D$2:$D$401,D160,Sesiones!$A$2:$A$401,"&lt;"&amp;A160)+1)</f>
        <v/>
      </c>
      <c r="P160" s="36" t="str">
        <f aca="false">IF(A160="","",C160*10+O160)</f>
        <v/>
      </c>
      <c r="Q160" s="16" t="str">
        <f aca="false">IF(A160="","",TEXT(D160,"hh:mm")&amp;"–"&amp;TEXT(E160,"hh:mm")&amp;"  "&amp;B160&amp;CHAR(10)&amp;F160&amp;" · "&amp;J160&amp;IF(N160&lt;&gt;"",CHAR(10)&amp;"CHOQUE: "&amp;N160,IF(H160&lt;&gt;"",CHAR(10)&amp;H160,"")))</f>
        <v/>
      </c>
      <c r="R160" s="36" t="str">
        <f aca="false">IF(AND(A160&lt;&gt;"",N160&lt;&gt;""),ROW(),"")</f>
        <v/>
      </c>
    </row>
    <row r="161" customFormat="false" ht="15" hidden="false" customHeight="false" outlineLevel="0" collapsed="false">
      <c r="A161" s="16"/>
      <c r="B161" s="16"/>
      <c r="C161" s="32"/>
      <c r="D161" s="34"/>
      <c r="E161" s="34"/>
      <c r="F161" s="16"/>
      <c r="G161" s="16"/>
      <c r="H161" s="16"/>
      <c r="I161" s="16" t="str">
        <f aca="false">IF(A161="","",CHOOSE(WEEKDAY(C161,2),"lun","mar","mié","jue","vie","sáb","dom"))</f>
        <v/>
      </c>
      <c r="J161" s="16" t="str">
        <f aca="false">IF(A161="","",IFERROR(INDEX(Profesoras!$B$2:$B$20,MATCH(G161,Profesoras!$A$2:$A$20,0)),"Profesora no existe"))</f>
        <v/>
      </c>
      <c r="K161" s="38" t="str">
        <f aca="false">IF(A161="","",(E161-D161)*24)</f>
        <v/>
      </c>
      <c r="L161" s="16" t="str">
        <f aca="false">IF(A161="","",COUNTIFS(Sesiones!$C$2:$C$401,C161,Sesiones!$F$2:$F$401,F161,Sesiones!$D$2:$D$401,"&lt;"&amp;E161,Sesiones!$E$2:$E$401,"&gt;"&amp;D161)-1)</f>
        <v/>
      </c>
      <c r="M161" s="16" t="str">
        <f aca="false">IF(A161="","",COUNTIFS(Sesiones!$C$2:$C$401,C161,Sesiones!$G$2:$G$401,G161,Sesiones!$D$2:$D$401,"&lt;"&amp;E161,Sesiones!$E$2:$E$401,"&gt;"&amp;D161)-1)</f>
        <v/>
      </c>
      <c r="N161" s="16" t="str">
        <f aca="false">IF(A161="","",IF(AND(L161&gt;0,M161&gt;0),"Aula y profesora ocupadas",IF(L161&gt;0,"Aula ocupada a esa hora",IF(M161&gt;0,"Profesora en otra clase a esa hora",IF(E161&lt;=D161,"Hora de fin anterior al inicio",IF(COUNTIF(Festivos!$A$2:$A$30,C161)&gt;0,"Clase en día festivo",""))))))</f>
        <v/>
      </c>
      <c r="O161" s="36" t="str">
        <f aca="false">IF(A161="","",COUNTIFS(Sesiones!$C$2:$C$401,C161,Sesiones!$D$2:$D$401,"&lt;"&amp;D161)+COUNTIFS(Sesiones!$C$2:$C$401,C161,Sesiones!$D$2:$D$401,D161,Sesiones!$A$2:$A$401,"&lt;"&amp;A161)+1)</f>
        <v/>
      </c>
      <c r="P161" s="36" t="str">
        <f aca="false">IF(A161="","",C161*10+O161)</f>
        <v/>
      </c>
      <c r="Q161" s="16" t="str">
        <f aca="false">IF(A161="","",TEXT(D161,"hh:mm")&amp;"–"&amp;TEXT(E161,"hh:mm")&amp;"  "&amp;B161&amp;CHAR(10)&amp;F161&amp;" · "&amp;J161&amp;IF(N161&lt;&gt;"",CHAR(10)&amp;"CHOQUE: "&amp;N161,IF(H161&lt;&gt;"",CHAR(10)&amp;H161,"")))</f>
        <v/>
      </c>
      <c r="R161" s="36" t="str">
        <f aca="false">IF(AND(A161&lt;&gt;"",N161&lt;&gt;""),ROW(),"")</f>
        <v/>
      </c>
    </row>
    <row r="162" customFormat="false" ht="15" hidden="false" customHeight="false" outlineLevel="0" collapsed="false">
      <c r="A162" s="16"/>
      <c r="B162" s="16"/>
      <c r="C162" s="32"/>
      <c r="D162" s="34"/>
      <c r="E162" s="34"/>
      <c r="F162" s="16"/>
      <c r="G162" s="16"/>
      <c r="H162" s="16"/>
      <c r="I162" s="16" t="str">
        <f aca="false">IF(A162="","",CHOOSE(WEEKDAY(C162,2),"lun","mar","mié","jue","vie","sáb","dom"))</f>
        <v/>
      </c>
      <c r="J162" s="16" t="str">
        <f aca="false">IF(A162="","",IFERROR(INDEX(Profesoras!$B$2:$B$20,MATCH(G162,Profesoras!$A$2:$A$20,0)),"Profesora no existe"))</f>
        <v/>
      </c>
      <c r="K162" s="38" t="str">
        <f aca="false">IF(A162="","",(E162-D162)*24)</f>
        <v/>
      </c>
      <c r="L162" s="16" t="str">
        <f aca="false">IF(A162="","",COUNTIFS(Sesiones!$C$2:$C$401,C162,Sesiones!$F$2:$F$401,F162,Sesiones!$D$2:$D$401,"&lt;"&amp;E162,Sesiones!$E$2:$E$401,"&gt;"&amp;D162)-1)</f>
        <v/>
      </c>
      <c r="M162" s="16" t="str">
        <f aca="false">IF(A162="","",COUNTIFS(Sesiones!$C$2:$C$401,C162,Sesiones!$G$2:$G$401,G162,Sesiones!$D$2:$D$401,"&lt;"&amp;E162,Sesiones!$E$2:$E$401,"&gt;"&amp;D162)-1)</f>
        <v/>
      </c>
      <c r="N162" s="16" t="str">
        <f aca="false">IF(A162="","",IF(AND(L162&gt;0,M162&gt;0),"Aula y profesora ocupadas",IF(L162&gt;0,"Aula ocupada a esa hora",IF(M162&gt;0,"Profesora en otra clase a esa hora",IF(E162&lt;=D162,"Hora de fin anterior al inicio",IF(COUNTIF(Festivos!$A$2:$A$30,C162)&gt;0,"Clase en día festivo",""))))))</f>
        <v/>
      </c>
      <c r="O162" s="36" t="str">
        <f aca="false">IF(A162="","",COUNTIFS(Sesiones!$C$2:$C$401,C162,Sesiones!$D$2:$D$401,"&lt;"&amp;D162)+COUNTIFS(Sesiones!$C$2:$C$401,C162,Sesiones!$D$2:$D$401,D162,Sesiones!$A$2:$A$401,"&lt;"&amp;A162)+1)</f>
        <v/>
      </c>
      <c r="P162" s="36" t="str">
        <f aca="false">IF(A162="","",C162*10+O162)</f>
        <v/>
      </c>
      <c r="Q162" s="16" t="str">
        <f aca="false">IF(A162="","",TEXT(D162,"hh:mm")&amp;"–"&amp;TEXT(E162,"hh:mm")&amp;"  "&amp;B162&amp;CHAR(10)&amp;F162&amp;" · "&amp;J162&amp;IF(N162&lt;&gt;"",CHAR(10)&amp;"CHOQUE: "&amp;N162,IF(H162&lt;&gt;"",CHAR(10)&amp;H162,"")))</f>
        <v/>
      </c>
      <c r="R162" s="36" t="str">
        <f aca="false">IF(AND(A162&lt;&gt;"",N162&lt;&gt;""),ROW(),"")</f>
        <v/>
      </c>
    </row>
    <row r="163" customFormat="false" ht="15" hidden="false" customHeight="false" outlineLevel="0" collapsed="false">
      <c r="A163" s="16"/>
      <c r="B163" s="16"/>
      <c r="C163" s="32"/>
      <c r="D163" s="34"/>
      <c r="E163" s="34"/>
      <c r="F163" s="16"/>
      <c r="G163" s="16"/>
      <c r="H163" s="16"/>
      <c r="I163" s="16" t="str">
        <f aca="false">IF(A163="","",CHOOSE(WEEKDAY(C163,2),"lun","mar","mié","jue","vie","sáb","dom"))</f>
        <v/>
      </c>
      <c r="J163" s="16" t="str">
        <f aca="false">IF(A163="","",IFERROR(INDEX(Profesoras!$B$2:$B$20,MATCH(G163,Profesoras!$A$2:$A$20,0)),"Profesora no existe"))</f>
        <v/>
      </c>
      <c r="K163" s="38" t="str">
        <f aca="false">IF(A163="","",(E163-D163)*24)</f>
        <v/>
      </c>
      <c r="L163" s="16" t="str">
        <f aca="false">IF(A163="","",COUNTIFS(Sesiones!$C$2:$C$401,C163,Sesiones!$F$2:$F$401,F163,Sesiones!$D$2:$D$401,"&lt;"&amp;E163,Sesiones!$E$2:$E$401,"&gt;"&amp;D163)-1)</f>
        <v/>
      </c>
      <c r="M163" s="16" t="str">
        <f aca="false">IF(A163="","",COUNTIFS(Sesiones!$C$2:$C$401,C163,Sesiones!$G$2:$G$401,G163,Sesiones!$D$2:$D$401,"&lt;"&amp;E163,Sesiones!$E$2:$E$401,"&gt;"&amp;D163)-1)</f>
        <v/>
      </c>
      <c r="N163" s="16" t="str">
        <f aca="false">IF(A163="","",IF(AND(L163&gt;0,M163&gt;0),"Aula y profesora ocupadas",IF(L163&gt;0,"Aula ocupada a esa hora",IF(M163&gt;0,"Profesora en otra clase a esa hora",IF(E163&lt;=D163,"Hora de fin anterior al inicio",IF(COUNTIF(Festivos!$A$2:$A$30,C163)&gt;0,"Clase en día festivo",""))))))</f>
        <v/>
      </c>
      <c r="O163" s="36" t="str">
        <f aca="false">IF(A163="","",COUNTIFS(Sesiones!$C$2:$C$401,C163,Sesiones!$D$2:$D$401,"&lt;"&amp;D163)+COUNTIFS(Sesiones!$C$2:$C$401,C163,Sesiones!$D$2:$D$401,D163,Sesiones!$A$2:$A$401,"&lt;"&amp;A163)+1)</f>
        <v/>
      </c>
      <c r="P163" s="36" t="str">
        <f aca="false">IF(A163="","",C163*10+O163)</f>
        <v/>
      </c>
      <c r="Q163" s="16" t="str">
        <f aca="false">IF(A163="","",TEXT(D163,"hh:mm")&amp;"–"&amp;TEXT(E163,"hh:mm")&amp;"  "&amp;B163&amp;CHAR(10)&amp;F163&amp;" · "&amp;J163&amp;IF(N163&lt;&gt;"",CHAR(10)&amp;"CHOQUE: "&amp;N163,IF(H163&lt;&gt;"",CHAR(10)&amp;H163,"")))</f>
        <v/>
      </c>
      <c r="R163" s="36" t="str">
        <f aca="false">IF(AND(A163&lt;&gt;"",N163&lt;&gt;""),ROW(),"")</f>
        <v/>
      </c>
    </row>
    <row r="164" customFormat="false" ht="15" hidden="false" customHeight="false" outlineLevel="0" collapsed="false">
      <c r="A164" s="16"/>
      <c r="B164" s="16"/>
      <c r="C164" s="32"/>
      <c r="D164" s="34"/>
      <c r="E164" s="34"/>
      <c r="F164" s="16"/>
      <c r="G164" s="16"/>
      <c r="H164" s="16"/>
      <c r="I164" s="16" t="str">
        <f aca="false">IF(A164="","",CHOOSE(WEEKDAY(C164,2),"lun","mar","mié","jue","vie","sáb","dom"))</f>
        <v/>
      </c>
      <c r="J164" s="16" t="str">
        <f aca="false">IF(A164="","",IFERROR(INDEX(Profesoras!$B$2:$B$20,MATCH(G164,Profesoras!$A$2:$A$20,0)),"Profesora no existe"))</f>
        <v/>
      </c>
      <c r="K164" s="38" t="str">
        <f aca="false">IF(A164="","",(E164-D164)*24)</f>
        <v/>
      </c>
      <c r="L164" s="16" t="str">
        <f aca="false">IF(A164="","",COUNTIFS(Sesiones!$C$2:$C$401,C164,Sesiones!$F$2:$F$401,F164,Sesiones!$D$2:$D$401,"&lt;"&amp;E164,Sesiones!$E$2:$E$401,"&gt;"&amp;D164)-1)</f>
        <v/>
      </c>
      <c r="M164" s="16" t="str">
        <f aca="false">IF(A164="","",COUNTIFS(Sesiones!$C$2:$C$401,C164,Sesiones!$G$2:$G$401,G164,Sesiones!$D$2:$D$401,"&lt;"&amp;E164,Sesiones!$E$2:$E$401,"&gt;"&amp;D164)-1)</f>
        <v/>
      </c>
      <c r="N164" s="16" t="str">
        <f aca="false">IF(A164="","",IF(AND(L164&gt;0,M164&gt;0),"Aula y profesora ocupadas",IF(L164&gt;0,"Aula ocupada a esa hora",IF(M164&gt;0,"Profesora en otra clase a esa hora",IF(E164&lt;=D164,"Hora de fin anterior al inicio",IF(COUNTIF(Festivos!$A$2:$A$30,C164)&gt;0,"Clase en día festivo",""))))))</f>
        <v/>
      </c>
      <c r="O164" s="36" t="str">
        <f aca="false">IF(A164="","",COUNTIFS(Sesiones!$C$2:$C$401,C164,Sesiones!$D$2:$D$401,"&lt;"&amp;D164)+COUNTIFS(Sesiones!$C$2:$C$401,C164,Sesiones!$D$2:$D$401,D164,Sesiones!$A$2:$A$401,"&lt;"&amp;A164)+1)</f>
        <v/>
      </c>
      <c r="P164" s="36" t="str">
        <f aca="false">IF(A164="","",C164*10+O164)</f>
        <v/>
      </c>
      <c r="Q164" s="16" t="str">
        <f aca="false">IF(A164="","",TEXT(D164,"hh:mm")&amp;"–"&amp;TEXT(E164,"hh:mm")&amp;"  "&amp;B164&amp;CHAR(10)&amp;F164&amp;" · "&amp;J164&amp;IF(N164&lt;&gt;"",CHAR(10)&amp;"CHOQUE: "&amp;N164,IF(H164&lt;&gt;"",CHAR(10)&amp;H164,"")))</f>
        <v/>
      </c>
      <c r="R164" s="36" t="str">
        <f aca="false">IF(AND(A164&lt;&gt;"",N164&lt;&gt;""),ROW(),"")</f>
        <v/>
      </c>
    </row>
    <row r="165" customFormat="false" ht="15" hidden="false" customHeight="false" outlineLevel="0" collapsed="false">
      <c r="A165" s="16"/>
      <c r="B165" s="16"/>
      <c r="C165" s="32"/>
      <c r="D165" s="34"/>
      <c r="E165" s="34"/>
      <c r="F165" s="16"/>
      <c r="G165" s="16"/>
      <c r="H165" s="16"/>
      <c r="I165" s="16" t="str">
        <f aca="false">IF(A165="","",CHOOSE(WEEKDAY(C165,2),"lun","mar","mié","jue","vie","sáb","dom"))</f>
        <v/>
      </c>
      <c r="J165" s="16" t="str">
        <f aca="false">IF(A165="","",IFERROR(INDEX(Profesoras!$B$2:$B$20,MATCH(G165,Profesoras!$A$2:$A$20,0)),"Profesora no existe"))</f>
        <v/>
      </c>
      <c r="K165" s="38" t="str">
        <f aca="false">IF(A165="","",(E165-D165)*24)</f>
        <v/>
      </c>
      <c r="L165" s="16" t="str">
        <f aca="false">IF(A165="","",COUNTIFS(Sesiones!$C$2:$C$401,C165,Sesiones!$F$2:$F$401,F165,Sesiones!$D$2:$D$401,"&lt;"&amp;E165,Sesiones!$E$2:$E$401,"&gt;"&amp;D165)-1)</f>
        <v/>
      </c>
      <c r="M165" s="16" t="str">
        <f aca="false">IF(A165="","",COUNTIFS(Sesiones!$C$2:$C$401,C165,Sesiones!$G$2:$G$401,G165,Sesiones!$D$2:$D$401,"&lt;"&amp;E165,Sesiones!$E$2:$E$401,"&gt;"&amp;D165)-1)</f>
        <v/>
      </c>
      <c r="N165" s="16" t="str">
        <f aca="false">IF(A165="","",IF(AND(L165&gt;0,M165&gt;0),"Aula y profesora ocupadas",IF(L165&gt;0,"Aula ocupada a esa hora",IF(M165&gt;0,"Profesora en otra clase a esa hora",IF(E165&lt;=D165,"Hora de fin anterior al inicio",IF(COUNTIF(Festivos!$A$2:$A$30,C165)&gt;0,"Clase en día festivo",""))))))</f>
        <v/>
      </c>
      <c r="O165" s="36" t="str">
        <f aca="false">IF(A165="","",COUNTIFS(Sesiones!$C$2:$C$401,C165,Sesiones!$D$2:$D$401,"&lt;"&amp;D165)+COUNTIFS(Sesiones!$C$2:$C$401,C165,Sesiones!$D$2:$D$401,D165,Sesiones!$A$2:$A$401,"&lt;"&amp;A165)+1)</f>
        <v/>
      </c>
      <c r="P165" s="36" t="str">
        <f aca="false">IF(A165="","",C165*10+O165)</f>
        <v/>
      </c>
      <c r="Q165" s="16" t="str">
        <f aca="false">IF(A165="","",TEXT(D165,"hh:mm")&amp;"–"&amp;TEXT(E165,"hh:mm")&amp;"  "&amp;B165&amp;CHAR(10)&amp;F165&amp;" · "&amp;J165&amp;IF(N165&lt;&gt;"",CHAR(10)&amp;"CHOQUE: "&amp;N165,IF(H165&lt;&gt;"",CHAR(10)&amp;H165,"")))</f>
        <v/>
      </c>
      <c r="R165" s="36" t="str">
        <f aca="false">IF(AND(A165&lt;&gt;"",N165&lt;&gt;""),ROW(),"")</f>
        <v/>
      </c>
    </row>
    <row r="166" customFormat="false" ht="15" hidden="false" customHeight="false" outlineLevel="0" collapsed="false">
      <c r="A166" s="16"/>
      <c r="B166" s="16"/>
      <c r="C166" s="32"/>
      <c r="D166" s="34"/>
      <c r="E166" s="34"/>
      <c r="F166" s="16"/>
      <c r="G166" s="16"/>
      <c r="H166" s="16"/>
      <c r="I166" s="16" t="str">
        <f aca="false">IF(A166="","",CHOOSE(WEEKDAY(C166,2),"lun","mar","mié","jue","vie","sáb","dom"))</f>
        <v/>
      </c>
      <c r="J166" s="16" t="str">
        <f aca="false">IF(A166="","",IFERROR(INDEX(Profesoras!$B$2:$B$20,MATCH(G166,Profesoras!$A$2:$A$20,0)),"Profesora no existe"))</f>
        <v/>
      </c>
      <c r="K166" s="38" t="str">
        <f aca="false">IF(A166="","",(E166-D166)*24)</f>
        <v/>
      </c>
      <c r="L166" s="16" t="str">
        <f aca="false">IF(A166="","",COUNTIFS(Sesiones!$C$2:$C$401,C166,Sesiones!$F$2:$F$401,F166,Sesiones!$D$2:$D$401,"&lt;"&amp;E166,Sesiones!$E$2:$E$401,"&gt;"&amp;D166)-1)</f>
        <v/>
      </c>
      <c r="M166" s="16" t="str">
        <f aca="false">IF(A166="","",COUNTIFS(Sesiones!$C$2:$C$401,C166,Sesiones!$G$2:$G$401,G166,Sesiones!$D$2:$D$401,"&lt;"&amp;E166,Sesiones!$E$2:$E$401,"&gt;"&amp;D166)-1)</f>
        <v/>
      </c>
      <c r="N166" s="16" t="str">
        <f aca="false">IF(A166="","",IF(AND(L166&gt;0,M166&gt;0),"Aula y profesora ocupadas",IF(L166&gt;0,"Aula ocupada a esa hora",IF(M166&gt;0,"Profesora en otra clase a esa hora",IF(E166&lt;=D166,"Hora de fin anterior al inicio",IF(COUNTIF(Festivos!$A$2:$A$30,C166)&gt;0,"Clase en día festivo",""))))))</f>
        <v/>
      </c>
      <c r="O166" s="36" t="str">
        <f aca="false">IF(A166="","",COUNTIFS(Sesiones!$C$2:$C$401,C166,Sesiones!$D$2:$D$401,"&lt;"&amp;D166)+COUNTIFS(Sesiones!$C$2:$C$401,C166,Sesiones!$D$2:$D$401,D166,Sesiones!$A$2:$A$401,"&lt;"&amp;A166)+1)</f>
        <v/>
      </c>
      <c r="P166" s="36" t="str">
        <f aca="false">IF(A166="","",C166*10+O166)</f>
        <v/>
      </c>
      <c r="Q166" s="16" t="str">
        <f aca="false">IF(A166="","",TEXT(D166,"hh:mm")&amp;"–"&amp;TEXT(E166,"hh:mm")&amp;"  "&amp;B166&amp;CHAR(10)&amp;F166&amp;" · "&amp;J166&amp;IF(N166&lt;&gt;"",CHAR(10)&amp;"CHOQUE: "&amp;N166,IF(H166&lt;&gt;"",CHAR(10)&amp;H166,"")))</f>
        <v/>
      </c>
      <c r="R166" s="36" t="str">
        <f aca="false">IF(AND(A166&lt;&gt;"",N166&lt;&gt;""),ROW(),"")</f>
        <v/>
      </c>
    </row>
    <row r="167" customFormat="false" ht="15" hidden="false" customHeight="false" outlineLevel="0" collapsed="false">
      <c r="A167" s="16"/>
      <c r="B167" s="16"/>
      <c r="C167" s="32"/>
      <c r="D167" s="34"/>
      <c r="E167" s="34"/>
      <c r="F167" s="16"/>
      <c r="G167" s="16"/>
      <c r="H167" s="16"/>
      <c r="I167" s="16" t="str">
        <f aca="false">IF(A167="","",CHOOSE(WEEKDAY(C167,2),"lun","mar","mié","jue","vie","sáb","dom"))</f>
        <v/>
      </c>
      <c r="J167" s="16" t="str">
        <f aca="false">IF(A167="","",IFERROR(INDEX(Profesoras!$B$2:$B$20,MATCH(G167,Profesoras!$A$2:$A$20,0)),"Profesora no existe"))</f>
        <v/>
      </c>
      <c r="K167" s="38" t="str">
        <f aca="false">IF(A167="","",(E167-D167)*24)</f>
        <v/>
      </c>
      <c r="L167" s="16" t="str">
        <f aca="false">IF(A167="","",COUNTIFS(Sesiones!$C$2:$C$401,C167,Sesiones!$F$2:$F$401,F167,Sesiones!$D$2:$D$401,"&lt;"&amp;E167,Sesiones!$E$2:$E$401,"&gt;"&amp;D167)-1)</f>
        <v/>
      </c>
      <c r="M167" s="16" t="str">
        <f aca="false">IF(A167="","",COUNTIFS(Sesiones!$C$2:$C$401,C167,Sesiones!$G$2:$G$401,G167,Sesiones!$D$2:$D$401,"&lt;"&amp;E167,Sesiones!$E$2:$E$401,"&gt;"&amp;D167)-1)</f>
        <v/>
      </c>
      <c r="N167" s="16" t="str">
        <f aca="false">IF(A167="","",IF(AND(L167&gt;0,M167&gt;0),"Aula y profesora ocupadas",IF(L167&gt;0,"Aula ocupada a esa hora",IF(M167&gt;0,"Profesora en otra clase a esa hora",IF(E167&lt;=D167,"Hora de fin anterior al inicio",IF(COUNTIF(Festivos!$A$2:$A$30,C167)&gt;0,"Clase en día festivo",""))))))</f>
        <v/>
      </c>
      <c r="O167" s="36" t="str">
        <f aca="false">IF(A167="","",COUNTIFS(Sesiones!$C$2:$C$401,C167,Sesiones!$D$2:$D$401,"&lt;"&amp;D167)+COUNTIFS(Sesiones!$C$2:$C$401,C167,Sesiones!$D$2:$D$401,D167,Sesiones!$A$2:$A$401,"&lt;"&amp;A167)+1)</f>
        <v/>
      </c>
      <c r="P167" s="36" t="str">
        <f aca="false">IF(A167="","",C167*10+O167)</f>
        <v/>
      </c>
      <c r="Q167" s="16" t="str">
        <f aca="false">IF(A167="","",TEXT(D167,"hh:mm")&amp;"–"&amp;TEXT(E167,"hh:mm")&amp;"  "&amp;B167&amp;CHAR(10)&amp;F167&amp;" · "&amp;J167&amp;IF(N167&lt;&gt;"",CHAR(10)&amp;"CHOQUE: "&amp;N167,IF(H167&lt;&gt;"",CHAR(10)&amp;H167,"")))</f>
        <v/>
      </c>
      <c r="R167" s="36" t="str">
        <f aca="false">IF(AND(A167&lt;&gt;"",N167&lt;&gt;""),ROW(),"")</f>
        <v/>
      </c>
    </row>
    <row r="168" customFormat="false" ht="15" hidden="false" customHeight="false" outlineLevel="0" collapsed="false">
      <c r="A168" s="16"/>
      <c r="B168" s="16"/>
      <c r="C168" s="32"/>
      <c r="D168" s="34"/>
      <c r="E168" s="34"/>
      <c r="F168" s="16"/>
      <c r="G168" s="16"/>
      <c r="H168" s="16"/>
      <c r="I168" s="16" t="str">
        <f aca="false">IF(A168="","",CHOOSE(WEEKDAY(C168,2),"lun","mar","mié","jue","vie","sáb","dom"))</f>
        <v/>
      </c>
      <c r="J168" s="16" t="str">
        <f aca="false">IF(A168="","",IFERROR(INDEX(Profesoras!$B$2:$B$20,MATCH(G168,Profesoras!$A$2:$A$20,0)),"Profesora no existe"))</f>
        <v/>
      </c>
      <c r="K168" s="38" t="str">
        <f aca="false">IF(A168="","",(E168-D168)*24)</f>
        <v/>
      </c>
      <c r="L168" s="16" t="str">
        <f aca="false">IF(A168="","",COUNTIFS(Sesiones!$C$2:$C$401,C168,Sesiones!$F$2:$F$401,F168,Sesiones!$D$2:$D$401,"&lt;"&amp;E168,Sesiones!$E$2:$E$401,"&gt;"&amp;D168)-1)</f>
        <v/>
      </c>
      <c r="M168" s="16" t="str">
        <f aca="false">IF(A168="","",COUNTIFS(Sesiones!$C$2:$C$401,C168,Sesiones!$G$2:$G$401,G168,Sesiones!$D$2:$D$401,"&lt;"&amp;E168,Sesiones!$E$2:$E$401,"&gt;"&amp;D168)-1)</f>
        <v/>
      </c>
      <c r="N168" s="16" t="str">
        <f aca="false">IF(A168="","",IF(AND(L168&gt;0,M168&gt;0),"Aula y profesora ocupadas",IF(L168&gt;0,"Aula ocupada a esa hora",IF(M168&gt;0,"Profesora en otra clase a esa hora",IF(E168&lt;=D168,"Hora de fin anterior al inicio",IF(COUNTIF(Festivos!$A$2:$A$30,C168)&gt;0,"Clase en día festivo",""))))))</f>
        <v/>
      </c>
      <c r="O168" s="36" t="str">
        <f aca="false">IF(A168="","",COUNTIFS(Sesiones!$C$2:$C$401,C168,Sesiones!$D$2:$D$401,"&lt;"&amp;D168)+COUNTIFS(Sesiones!$C$2:$C$401,C168,Sesiones!$D$2:$D$401,D168,Sesiones!$A$2:$A$401,"&lt;"&amp;A168)+1)</f>
        <v/>
      </c>
      <c r="P168" s="36" t="str">
        <f aca="false">IF(A168="","",C168*10+O168)</f>
        <v/>
      </c>
      <c r="Q168" s="16" t="str">
        <f aca="false">IF(A168="","",TEXT(D168,"hh:mm")&amp;"–"&amp;TEXT(E168,"hh:mm")&amp;"  "&amp;B168&amp;CHAR(10)&amp;F168&amp;" · "&amp;J168&amp;IF(N168&lt;&gt;"",CHAR(10)&amp;"CHOQUE: "&amp;N168,IF(H168&lt;&gt;"",CHAR(10)&amp;H168,"")))</f>
        <v/>
      </c>
      <c r="R168" s="36" t="str">
        <f aca="false">IF(AND(A168&lt;&gt;"",N168&lt;&gt;""),ROW(),"")</f>
        <v/>
      </c>
    </row>
    <row r="169" customFormat="false" ht="15" hidden="false" customHeight="false" outlineLevel="0" collapsed="false">
      <c r="A169" s="16"/>
      <c r="B169" s="16"/>
      <c r="C169" s="32"/>
      <c r="D169" s="34"/>
      <c r="E169" s="34"/>
      <c r="F169" s="16"/>
      <c r="G169" s="16"/>
      <c r="H169" s="16"/>
      <c r="I169" s="16" t="str">
        <f aca="false">IF(A169="","",CHOOSE(WEEKDAY(C169,2),"lun","mar","mié","jue","vie","sáb","dom"))</f>
        <v/>
      </c>
      <c r="J169" s="16" t="str">
        <f aca="false">IF(A169="","",IFERROR(INDEX(Profesoras!$B$2:$B$20,MATCH(G169,Profesoras!$A$2:$A$20,0)),"Profesora no existe"))</f>
        <v/>
      </c>
      <c r="K169" s="38" t="str">
        <f aca="false">IF(A169="","",(E169-D169)*24)</f>
        <v/>
      </c>
      <c r="L169" s="16" t="str">
        <f aca="false">IF(A169="","",COUNTIFS(Sesiones!$C$2:$C$401,C169,Sesiones!$F$2:$F$401,F169,Sesiones!$D$2:$D$401,"&lt;"&amp;E169,Sesiones!$E$2:$E$401,"&gt;"&amp;D169)-1)</f>
        <v/>
      </c>
      <c r="M169" s="16" t="str">
        <f aca="false">IF(A169="","",COUNTIFS(Sesiones!$C$2:$C$401,C169,Sesiones!$G$2:$G$401,G169,Sesiones!$D$2:$D$401,"&lt;"&amp;E169,Sesiones!$E$2:$E$401,"&gt;"&amp;D169)-1)</f>
        <v/>
      </c>
      <c r="N169" s="16" t="str">
        <f aca="false">IF(A169="","",IF(AND(L169&gt;0,M169&gt;0),"Aula y profesora ocupadas",IF(L169&gt;0,"Aula ocupada a esa hora",IF(M169&gt;0,"Profesora en otra clase a esa hora",IF(E169&lt;=D169,"Hora de fin anterior al inicio",IF(COUNTIF(Festivos!$A$2:$A$30,C169)&gt;0,"Clase en día festivo",""))))))</f>
        <v/>
      </c>
      <c r="O169" s="36" t="str">
        <f aca="false">IF(A169="","",COUNTIFS(Sesiones!$C$2:$C$401,C169,Sesiones!$D$2:$D$401,"&lt;"&amp;D169)+COUNTIFS(Sesiones!$C$2:$C$401,C169,Sesiones!$D$2:$D$401,D169,Sesiones!$A$2:$A$401,"&lt;"&amp;A169)+1)</f>
        <v/>
      </c>
      <c r="P169" s="36" t="str">
        <f aca="false">IF(A169="","",C169*10+O169)</f>
        <v/>
      </c>
      <c r="Q169" s="16" t="str">
        <f aca="false">IF(A169="","",TEXT(D169,"hh:mm")&amp;"–"&amp;TEXT(E169,"hh:mm")&amp;"  "&amp;B169&amp;CHAR(10)&amp;F169&amp;" · "&amp;J169&amp;IF(N169&lt;&gt;"",CHAR(10)&amp;"CHOQUE: "&amp;N169,IF(H169&lt;&gt;"",CHAR(10)&amp;H169,"")))</f>
        <v/>
      </c>
      <c r="R169" s="36" t="str">
        <f aca="false">IF(AND(A169&lt;&gt;"",N169&lt;&gt;""),ROW(),"")</f>
        <v/>
      </c>
    </row>
    <row r="170" customFormat="false" ht="15" hidden="false" customHeight="false" outlineLevel="0" collapsed="false">
      <c r="A170" s="16"/>
      <c r="B170" s="16"/>
      <c r="C170" s="32"/>
      <c r="D170" s="34"/>
      <c r="E170" s="34"/>
      <c r="F170" s="16"/>
      <c r="G170" s="16"/>
      <c r="H170" s="16"/>
      <c r="I170" s="16" t="str">
        <f aca="false">IF(A170="","",CHOOSE(WEEKDAY(C170,2),"lun","mar","mié","jue","vie","sáb","dom"))</f>
        <v/>
      </c>
      <c r="J170" s="16" t="str">
        <f aca="false">IF(A170="","",IFERROR(INDEX(Profesoras!$B$2:$B$20,MATCH(G170,Profesoras!$A$2:$A$20,0)),"Profesora no existe"))</f>
        <v/>
      </c>
      <c r="K170" s="38" t="str">
        <f aca="false">IF(A170="","",(E170-D170)*24)</f>
        <v/>
      </c>
      <c r="L170" s="16" t="str">
        <f aca="false">IF(A170="","",COUNTIFS(Sesiones!$C$2:$C$401,C170,Sesiones!$F$2:$F$401,F170,Sesiones!$D$2:$D$401,"&lt;"&amp;E170,Sesiones!$E$2:$E$401,"&gt;"&amp;D170)-1)</f>
        <v/>
      </c>
      <c r="M170" s="16" t="str">
        <f aca="false">IF(A170="","",COUNTIFS(Sesiones!$C$2:$C$401,C170,Sesiones!$G$2:$G$401,G170,Sesiones!$D$2:$D$401,"&lt;"&amp;E170,Sesiones!$E$2:$E$401,"&gt;"&amp;D170)-1)</f>
        <v/>
      </c>
      <c r="N170" s="16" t="str">
        <f aca="false">IF(A170="","",IF(AND(L170&gt;0,M170&gt;0),"Aula y profesora ocupadas",IF(L170&gt;0,"Aula ocupada a esa hora",IF(M170&gt;0,"Profesora en otra clase a esa hora",IF(E170&lt;=D170,"Hora de fin anterior al inicio",IF(COUNTIF(Festivos!$A$2:$A$30,C170)&gt;0,"Clase en día festivo",""))))))</f>
        <v/>
      </c>
      <c r="O170" s="36" t="str">
        <f aca="false">IF(A170="","",COUNTIFS(Sesiones!$C$2:$C$401,C170,Sesiones!$D$2:$D$401,"&lt;"&amp;D170)+COUNTIFS(Sesiones!$C$2:$C$401,C170,Sesiones!$D$2:$D$401,D170,Sesiones!$A$2:$A$401,"&lt;"&amp;A170)+1)</f>
        <v/>
      </c>
      <c r="P170" s="36" t="str">
        <f aca="false">IF(A170="","",C170*10+O170)</f>
        <v/>
      </c>
      <c r="Q170" s="16" t="str">
        <f aca="false">IF(A170="","",TEXT(D170,"hh:mm")&amp;"–"&amp;TEXT(E170,"hh:mm")&amp;"  "&amp;B170&amp;CHAR(10)&amp;F170&amp;" · "&amp;J170&amp;IF(N170&lt;&gt;"",CHAR(10)&amp;"CHOQUE: "&amp;N170,IF(H170&lt;&gt;"",CHAR(10)&amp;H170,"")))</f>
        <v/>
      </c>
      <c r="R170" s="36" t="str">
        <f aca="false">IF(AND(A170&lt;&gt;"",N170&lt;&gt;""),ROW(),"")</f>
        <v/>
      </c>
    </row>
    <row r="171" customFormat="false" ht="15" hidden="false" customHeight="false" outlineLevel="0" collapsed="false">
      <c r="A171" s="16"/>
      <c r="B171" s="16"/>
      <c r="C171" s="32"/>
      <c r="D171" s="34"/>
      <c r="E171" s="34"/>
      <c r="F171" s="16"/>
      <c r="G171" s="16"/>
      <c r="H171" s="16"/>
      <c r="I171" s="16" t="str">
        <f aca="false">IF(A171="","",CHOOSE(WEEKDAY(C171,2),"lun","mar","mié","jue","vie","sáb","dom"))</f>
        <v/>
      </c>
      <c r="J171" s="16" t="str">
        <f aca="false">IF(A171="","",IFERROR(INDEX(Profesoras!$B$2:$B$20,MATCH(G171,Profesoras!$A$2:$A$20,0)),"Profesora no existe"))</f>
        <v/>
      </c>
      <c r="K171" s="38" t="str">
        <f aca="false">IF(A171="","",(E171-D171)*24)</f>
        <v/>
      </c>
      <c r="L171" s="16" t="str">
        <f aca="false">IF(A171="","",COUNTIFS(Sesiones!$C$2:$C$401,C171,Sesiones!$F$2:$F$401,F171,Sesiones!$D$2:$D$401,"&lt;"&amp;E171,Sesiones!$E$2:$E$401,"&gt;"&amp;D171)-1)</f>
        <v/>
      </c>
      <c r="M171" s="16" t="str">
        <f aca="false">IF(A171="","",COUNTIFS(Sesiones!$C$2:$C$401,C171,Sesiones!$G$2:$G$401,G171,Sesiones!$D$2:$D$401,"&lt;"&amp;E171,Sesiones!$E$2:$E$401,"&gt;"&amp;D171)-1)</f>
        <v/>
      </c>
      <c r="N171" s="16" t="str">
        <f aca="false">IF(A171="","",IF(AND(L171&gt;0,M171&gt;0),"Aula y profesora ocupadas",IF(L171&gt;0,"Aula ocupada a esa hora",IF(M171&gt;0,"Profesora en otra clase a esa hora",IF(E171&lt;=D171,"Hora de fin anterior al inicio",IF(COUNTIF(Festivos!$A$2:$A$30,C171)&gt;0,"Clase en día festivo",""))))))</f>
        <v/>
      </c>
      <c r="O171" s="36" t="str">
        <f aca="false">IF(A171="","",COUNTIFS(Sesiones!$C$2:$C$401,C171,Sesiones!$D$2:$D$401,"&lt;"&amp;D171)+COUNTIFS(Sesiones!$C$2:$C$401,C171,Sesiones!$D$2:$D$401,D171,Sesiones!$A$2:$A$401,"&lt;"&amp;A171)+1)</f>
        <v/>
      </c>
      <c r="P171" s="36" t="str">
        <f aca="false">IF(A171="","",C171*10+O171)</f>
        <v/>
      </c>
      <c r="Q171" s="16" t="str">
        <f aca="false">IF(A171="","",TEXT(D171,"hh:mm")&amp;"–"&amp;TEXT(E171,"hh:mm")&amp;"  "&amp;B171&amp;CHAR(10)&amp;F171&amp;" · "&amp;J171&amp;IF(N171&lt;&gt;"",CHAR(10)&amp;"CHOQUE: "&amp;N171,IF(H171&lt;&gt;"",CHAR(10)&amp;H171,"")))</f>
        <v/>
      </c>
      <c r="R171" s="36" t="str">
        <f aca="false">IF(AND(A171&lt;&gt;"",N171&lt;&gt;""),ROW(),"")</f>
        <v/>
      </c>
    </row>
    <row r="172" customFormat="false" ht="15" hidden="false" customHeight="false" outlineLevel="0" collapsed="false">
      <c r="A172" s="16"/>
      <c r="B172" s="16"/>
      <c r="C172" s="32"/>
      <c r="D172" s="34"/>
      <c r="E172" s="34"/>
      <c r="F172" s="16"/>
      <c r="G172" s="16"/>
      <c r="H172" s="16"/>
      <c r="I172" s="16" t="str">
        <f aca="false">IF(A172="","",CHOOSE(WEEKDAY(C172,2),"lun","mar","mié","jue","vie","sáb","dom"))</f>
        <v/>
      </c>
      <c r="J172" s="16" t="str">
        <f aca="false">IF(A172="","",IFERROR(INDEX(Profesoras!$B$2:$B$20,MATCH(G172,Profesoras!$A$2:$A$20,0)),"Profesora no existe"))</f>
        <v/>
      </c>
      <c r="K172" s="38" t="str">
        <f aca="false">IF(A172="","",(E172-D172)*24)</f>
        <v/>
      </c>
      <c r="L172" s="16" t="str">
        <f aca="false">IF(A172="","",COUNTIFS(Sesiones!$C$2:$C$401,C172,Sesiones!$F$2:$F$401,F172,Sesiones!$D$2:$D$401,"&lt;"&amp;E172,Sesiones!$E$2:$E$401,"&gt;"&amp;D172)-1)</f>
        <v/>
      </c>
      <c r="M172" s="16" t="str">
        <f aca="false">IF(A172="","",COUNTIFS(Sesiones!$C$2:$C$401,C172,Sesiones!$G$2:$G$401,G172,Sesiones!$D$2:$D$401,"&lt;"&amp;E172,Sesiones!$E$2:$E$401,"&gt;"&amp;D172)-1)</f>
        <v/>
      </c>
      <c r="N172" s="16" t="str">
        <f aca="false">IF(A172="","",IF(AND(L172&gt;0,M172&gt;0),"Aula y profesora ocupadas",IF(L172&gt;0,"Aula ocupada a esa hora",IF(M172&gt;0,"Profesora en otra clase a esa hora",IF(E172&lt;=D172,"Hora de fin anterior al inicio",IF(COUNTIF(Festivos!$A$2:$A$30,C172)&gt;0,"Clase en día festivo",""))))))</f>
        <v/>
      </c>
      <c r="O172" s="36" t="str">
        <f aca="false">IF(A172="","",COUNTIFS(Sesiones!$C$2:$C$401,C172,Sesiones!$D$2:$D$401,"&lt;"&amp;D172)+COUNTIFS(Sesiones!$C$2:$C$401,C172,Sesiones!$D$2:$D$401,D172,Sesiones!$A$2:$A$401,"&lt;"&amp;A172)+1)</f>
        <v/>
      </c>
      <c r="P172" s="36" t="str">
        <f aca="false">IF(A172="","",C172*10+O172)</f>
        <v/>
      </c>
      <c r="Q172" s="16" t="str">
        <f aca="false">IF(A172="","",TEXT(D172,"hh:mm")&amp;"–"&amp;TEXT(E172,"hh:mm")&amp;"  "&amp;B172&amp;CHAR(10)&amp;F172&amp;" · "&amp;J172&amp;IF(N172&lt;&gt;"",CHAR(10)&amp;"CHOQUE: "&amp;N172,IF(H172&lt;&gt;"",CHAR(10)&amp;H172,"")))</f>
        <v/>
      </c>
      <c r="R172" s="36" t="str">
        <f aca="false">IF(AND(A172&lt;&gt;"",N172&lt;&gt;""),ROW(),"")</f>
        <v/>
      </c>
    </row>
    <row r="173" customFormat="false" ht="15" hidden="false" customHeight="false" outlineLevel="0" collapsed="false">
      <c r="A173" s="16"/>
      <c r="B173" s="16"/>
      <c r="C173" s="32"/>
      <c r="D173" s="34"/>
      <c r="E173" s="34"/>
      <c r="F173" s="16"/>
      <c r="G173" s="16"/>
      <c r="H173" s="16"/>
      <c r="I173" s="16" t="str">
        <f aca="false">IF(A173="","",CHOOSE(WEEKDAY(C173,2),"lun","mar","mié","jue","vie","sáb","dom"))</f>
        <v/>
      </c>
      <c r="J173" s="16" t="str">
        <f aca="false">IF(A173="","",IFERROR(INDEX(Profesoras!$B$2:$B$20,MATCH(G173,Profesoras!$A$2:$A$20,0)),"Profesora no existe"))</f>
        <v/>
      </c>
      <c r="K173" s="38" t="str">
        <f aca="false">IF(A173="","",(E173-D173)*24)</f>
        <v/>
      </c>
      <c r="L173" s="16" t="str">
        <f aca="false">IF(A173="","",COUNTIFS(Sesiones!$C$2:$C$401,C173,Sesiones!$F$2:$F$401,F173,Sesiones!$D$2:$D$401,"&lt;"&amp;E173,Sesiones!$E$2:$E$401,"&gt;"&amp;D173)-1)</f>
        <v/>
      </c>
      <c r="M173" s="16" t="str">
        <f aca="false">IF(A173="","",COUNTIFS(Sesiones!$C$2:$C$401,C173,Sesiones!$G$2:$G$401,G173,Sesiones!$D$2:$D$401,"&lt;"&amp;E173,Sesiones!$E$2:$E$401,"&gt;"&amp;D173)-1)</f>
        <v/>
      </c>
      <c r="N173" s="16" t="str">
        <f aca="false">IF(A173="","",IF(AND(L173&gt;0,M173&gt;0),"Aula y profesora ocupadas",IF(L173&gt;0,"Aula ocupada a esa hora",IF(M173&gt;0,"Profesora en otra clase a esa hora",IF(E173&lt;=D173,"Hora de fin anterior al inicio",IF(COUNTIF(Festivos!$A$2:$A$30,C173)&gt;0,"Clase en día festivo",""))))))</f>
        <v/>
      </c>
      <c r="O173" s="36" t="str">
        <f aca="false">IF(A173="","",COUNTIFS(Sesiones!$C$2:$C$401,C173,Sesiones!$D$2:$D$401,"&lt;"&amp;D173)+COUNTIFS(Sesiones!$C$2:$C$401,C173,Sesiones!$D$2:$D$401,D173,Sesiones!$A$2:$A$401,"&lt;"&amp;A173)+1)</f>
        <v/>
      </c>
      <c r="P173" s="36" t="str">
        <f aca="false">IF(A173="","",C173*10+O173)</f>
        <v/>
      </c>
      <c r="Q173" s="16" t="str">
        <f aca="false">IF(A173="","",TEXT(D173,"hh:mm")&amp;"–"&amp;TEXT(E173,"hh:mm")&amp;"  "&amp;B173&amp;CHAR(10)&amp;F173&amp;" · "&amp;J173&amp;IF(N173&lt;&gt;"",CHAR(10)&amp;"CHOQUE: "&amp;N173,IF(H173&lt;&gt;"",CHAR(10)&amp;H173,"")))</f>
        <v/>
      </c>
      <c r="R173" s="36" t="str">
        <f aca="false">IF(AND(A173&lt;&gt;"",N173&lt;&gt;""),ROW(),"")</f>
        <v/>
      </c>
    </row>
    <row r="174" customFormat="false" ht="15" hidden="false" customHeight="false" outlineLevel="0" collapsed="false">
      <c r="A174" s="16"/>
      <c r="B174" s="16"/>
      <c r="C174" s="32"/>
      <c r="D174" s="34"/>
      <c r="E174" s="34"/>
      <c r="F174" s="16"/>
      <c r="G174" s="16"/>
      <c r="H174" s="16"/>
      <c r="I174" s="16" t="str">
        <f aca="false">IF(A174="","",CHOOSE(WEEKDAY(C174,2),"lun","mar","mié","jue","vie","sáb","dom"))</f>
        <v/>
      </c>
      <c r="J174" s="16" t="str">
        <f aca="false">IF(A174="","",IFERROR(INDEX(Profesoras!$B$2:$B$20,MATCH(G174,Profesoras!$A$2:$A$20,0)),"Profesora no existe"))</f>
        <v/>
      </c>
      <c r="K174" s="38" t="str">
        <f aca="false">IF(A174="","",(E174-D174)*24)</f>
        <v/>
      </c>
      <c r="L174" s="16" t="str">
        <f aca="false">IF(A174="","",COUNTIFS(Sesiones!$C$2:$C$401,C174,Sesiones!$F$2:$F$401,F174,Sesiones!$D$2:$D$401,"&lt;"&amp;E174,Sesiones!$E$2:$E$401,"&gt;"&amp;D174)-1)</f>
        <v/>
      </c>
      <c r="M174" s="16" t="str">
        <f aca="false">IF(A174="","",COUNTIFS(Sesiones!$C$2:$C$401,C174,Sesiones!$G$2:$G$401,G174,Sesiones!$D$2:$D$401,"&lt;"&amp;E174,Sesiones!$E$2:$E$401,"&gt;"&amp;D174)-1)</f>
        <v/>
      </c>
      <c r="N174" s="16" t="str">
        <f aca="false">IF(A174="","",IF(AND(L174&gt;0,M174&gt;0),"Aula y profesora ocupadas",IF(L174&gt;0,"Aula ocupada a esa hora",IF(M174&gt;0,"Profesora en otra clase a esa hora",IF(E174&lt;=D174,"Hora de fin anterior al inicio",IF(COUNTIF(Festivos!$A$2:$A$30,C174)&gt;0,"Clase en día festivo",""))))))</f>
        <v/>
      </c>
      <c r="O174" s="36" t="str">
        <f aca="false">IF(A174="","",COUNTIFS(Sesiones!$C$2:$C$401,C174,Sesiones!$D$2:$D$401,"&lt;"&amp;D174)+COUNTIFS(Sesiones!$C$2:$C$401,C174,Sesiones!$D$2:$D$401,D174,Sesiones!$A$2:$A$401,"&lt;"&amp;A174)+1)</f>
        <v/>
      </c>
      <c r="P174" s="36" t="str">
        <f aca="false">IF(A174="","",C174*10+O174)</f>
        <v/>
      </c>
      <c r="Q174" s="16" t="str">
        <f aca="false">IF(A174="","",TEXT(D174,"hh:mm")&amp;"–"&amp;TEXT(E174,"hh:mm")&amp;"  "&amp;B174&amp;CHAR(10)&amp;F174&amp;" · "&amp;J174&amp;IF(N174&lt;&gt;"",CHAR(10)&amp;"CHOQUE: "&amp;N174,IF(H174&lt;&gt;"",CHAR(10)&amp;H174,"")))</f>
        <v/>
      </c>
      <c r="R174" s="36" t="str">
        <f aca="false">IF(AND(A174&lt;&gt;"",N174&lt;&gt;""),ROW(),"")</f>
        <v/>
      </c>
    </row>
    <row r="175" customFormat="false" ht="15" hidden="false" customHeight="false" outlineLevel="0" collapsed="false">
      <c r="A175" s="16"/>
      <c r="B175" s="16"/>
      <c r="C175" s="32"/>
      <c r="D175" s="34"/>
      <c r="E175" s="34"/>
      <c r="F175" s="16"/>
      <c r="G175" s="16"/>
      <c r="H175" s="16"/>
      <c r="I175" s="16" t="str">
        <f aca="false">IF(A175="","",CHOOSE(WEEKDAY(C175,2),"lun","mar","mié","jue","vie","sáb","dom"))</f>
        <v/>
      </c>
      <c r="J175" s="16" t="str">
        <f aca="false">IF(A175="","",IFERROR(INDEX(Profesoras!$B$2:$B$20,MATCH(G175,Profesoras!$A$2:$A$20,0)),"Profesora no existe"))</f>
        <v/>
      </c>
      <c r="K175" s="38" t="str">
        <f aca="false">IF(A175="","",(E175-D175)*24)</f>
        <v/>
      </c>
      <c r="L175" s="16" t="str">
        <f aca="false">IF(A175="","",COUNTIFS(Sesiones!$C$2:$C$401,C175,Sesiones!$F$2:$F$401,F175,Sesiones!$D$2:$D$401,"&lt;"&amp;E175,Sesiones!$E$2:$E$401,"&gt;"&amp;D175)-1)</f>
        <v/>
      </c>
      <c r="M175" s="16" t="str">
        <f aca="false">IF(A175="","",COUNTIFS(Sesiones!$C$2:$C$401,C175,Sesiones!$G$2:$G$401,G175,Sesiones!$D$2:$D$401,"&lt;"&amp;E175,Sesiones!$E$2:$E$401,"&gt;"&amp;D175)-1)</f>
        <v/>
      </c>
      <c r="N175" s="16" t="str">
        <f aca="false">IF(A175="","",IF(AND(L175&gt;0,M175&gt;0),"Aula y profesora ocupadas",IF(L175&gt;0,"Aula ocupada a esa hora",IF(M175&gt;0,"Profesora en otra clase a esa hora",IF(E175&lt;=D175,"Hora de fin anterior al inicio",IF(COUNTIF(Festivos!$A$2:$A$30,C175)&gt;0,"Clase en día festivo",""))))))</f>
        <v/>
      </c>
      <c r="O175" s="36" t="str">
        <f aca="false">IF(A175="","",COUNTIFS(Sesiones!$C$2:$C$401,C175,Sesiones!$D$2:$D$401,"&lt;"&amp;D175)+COUNTIFS(Sesiones!$C$2:$C$401,C175,Sesiones!$D$2:$D$401,D175,Sesiones!$A$2:$A$401,"&lt;"&amp;A175)+1)</f>
        <v/>
      </c>
      <c r="P175" s="36" t="str">
        <f aca="false">IF(A175="","",C175*10+O175)</f>
        <v/>
      </c>
      <c r="Q175" s="16" t="str">
        <f aca="false">IF(A175="","",TEXT(D175,"hh:mm")&amp;"–"&amp;TEXT(E175,"hh:mm")&amp;"  "&amp;B175&amp;CHAR(10)&amp;F175&amp;" · "&amp;J175&amp;IF(N175&lt;&gt;"",CHAR(10)&amp;"CHOQUE: "&amp;N175,IF(H175&lt;&gt;"",CHAR(10)&amp;H175,"")))</f>
        <v/>
      </c>
      <c r="R175" s="36" t="str">
        <f aca="false">IF(AND(A175&lt;&gt;"",N175&lt;&gt;""),ROW(),"")</f>
        <v/>
      </c>
    </row>
    <row r="176" customFormat="false" ht="15" hidden="false" customHeight="false" outlineLevel="0" collapsed="false">
      <c r="A176" s="16"/>
      <c r="B176" s="16"/>
      <c r="C176" s="32"/>
      <c r="D176" s="34"/>
      <c r="E176" s="34"/>
      <c r="F176" s="16"/>
      <c r="G176" s="16"/>
      <c r="H176" s="16"/>
      <c r="I176" s="16" t="str">
        <f aca="false">IF(A176="","",CHOOSE(WEEKDAY(C176,2),"lun","mar","mié","jue","vie","sáb","dom"))</f>
        <v/>
      </c>
      <c r="J176" s="16" t="str">
        <f aca="false">IF(A176="","",IFERROR(INDEX(Profesoras!$B$2:$B$20,MATCH(G176,Profesoras!$A$2:$A$20,0)),"Profesora no existe"))</f>
        <v/>
      </c>
      <c r="K176" s="38" t="str">
        <f aca="false">IF(A176="","",(E176-D176)*24)</f>
        <v/>
      </c>
      <c r="L176" s="16" t="str">
        <f aca="false">IF(A176="","",COUNTIFS(Sesiones!$C$2:$C$401,C176,Sesiones!$F$2:$F$401,F176,Sesiones!$D$2:$D$401,"&lt;"&amp;E176,Sesiones!$E$2:$E$401,"&gt;"&amp;D176)-1)</f>
        <v/>
      </c>
      <c r="M176" s="16" t="str">
        <f aca="false">IF(A176="","",COUNTIFS(Sesiones!$C$2:$C$401,C176,Sesiones!$G$2:$G$401,G176,Sesiones!$D$2:$D$401,"&lt;"&amp;E176,Sesiones!$E$2:$E$401,"&gt;"&amp;D176)-1)</f>
        <v/>
      </c>
      <c r="N176" s="16" t="str">
        <f aca="false">IF(A176="","",IF(AND(L176&gt;0,M176&gt;0),"Aula y profesora ocupadas",IF(L176&gt;0,"Aula ocupada a esa hora",IF(M176&gt;0,"Profesora en otra clase a esa hora",IF(E176&lt;=D176,"Hora de fin anterior al inicio",IF(COUNTIF(Festivos!$A$2:$A$30,C176)&gt;0,"Clase en día festivo",""))))))</f>
        <v/>
      </c>
      <c r="O176" s="36" t="str">
        <f aca="false">IF(A176="","",COUNTIFS(Sesiones!$C$2:$C$401,C176,Sesiones!$D$2:$D$401,"&lt;"&amp;D176)+COUNTIFS(Sesiones!$C$2:$C$401,C176,Sesiones!$D$2:$D$401,D176,Sesiones!$A$2:$A$401,"&lt;"&amp;A176)+1)</f>
        <v/>
      </c>
      <c r="P176" s="36" t="str">
        <f aca="false">IF(A176="","",C176*10+O176)</f>
        <v/>
      </c>
      <c r="Q176" s="16" t="str">
        <f aca="false">IF(A176="","",TEXT(D176,"hh:mm")&amp;"–"&amp;TEXT(E176,"hh:mm")&amp;"  "&amp;B176&amp;CHAR(10)&amp;F176&amp;" · "&amp;J176&amp;IF(N176&lt;&gt;"",CHAR(10)&amp;"CHOQUE: "&amp;N176,IF(H176&lt;&gt;"",CHAR(10)&amp;H176,"")))</f>
        <v/>
      </c>
      <c r="R176" s="36" t="str">
        <f aca="false">IF(AND(A176&lt;&gt;"",N176&lt;&gt;""),ROW(),"")</f>
        <v/>
      </c>
    </row>
    <row r="177" customFormat="false" ht="15" hidden="false" customHeight="false" outlineLevel="0" collapsed="false">
      <c r="A177" s="16"/>
      <c r="B177" s="16"/>
      <c r="C177" s="32"/>
      <c r="D177" s="34"/>
      <c r="E177" s="34"/>
      <c r="F177" s="16"/>
      <c r="G177" s="16"/>
      <c r="H177" s="16"/>
      <c r="I177" s="16" t="str">
        <f aca="false">IF(A177="","",CHOOSE(WEEKDAY(C177,2),"lun","mar","mié","jue","vie","sáb","dom"))</f>
        <v/>
      </c>
      <c r="J177" s="16" t="str">
        <f aca="false">IF(A177="","",IFERROR(INDEX(Profesoras!$B$2:$B$20,MATCH(G177,Profesoras!$A$2:$A$20,0)),"Profesora no existe"))</f>
        <v/>
      </c>
      <c r="K177" s="38" t="str">
        <f aca="false">IF(A177="","",(E177-D177)*24)</f>
        <v/>
      </c>
      <c r="L177" s="16" t="str">
        <f aca="false">IF(A177="","",COUNTIFS(Sesiones!$C$2:$C$401,C177,Sesiones!$F$2:$F$401,F177,Sesiones!$D$2:$D$401,"&lt;"&amp;E177,Sesiones!$E$2:$E$401,"&gt;"&amp;D177)-1)</f>
        <v/>
      </c>
      <c r="M177" s="16" t="str">
        <f aca="false">IF(A177="","",COUNTIFS(Sesiones!$C$2:$C$401,C177,Sesiones!$G$2:$G$401,G177,Sesiones!$D$2:$D$401,"&lt;"&amp;E177,Sesiones!$E$2:$E$401,"&gt;"&amp;D177)-1)</f>
        <v/>
      </c>
      <c r="N177" s="16" t="str">
        <f aca="false">IF(A177="","",IF(AND(L177&gt;0,M177&gt;0),"Aula y profesora ocupadas",IF(L177&gt;0,"Aula ocupada a esa hora",IF(M177&gt;0,"Profesora en otra clase a esa hora",IF(E177&lt;=D177,"Hora de fin anterior al inicio",IF(COUNTIF(Festivos!$A$2:$A$30,C177)&gt;0,"Clase en día festivo",""))))))</f>
        <v/>
      </c>
      <c r="O177" s="36" t="str">
        <f aca="false">IF(A177="","",COUNTIFS(Sesiones!$C$2:$C$401,C177,Sesiones!$D$2:$D$401,"&lt;"&amp;D177)+COUNTIFS(Sesiones!$C$2:$C$401,C177,Sesiones!$D$2:$D$401,D177,Sesiones!$A$2:$A$401,"&lt;"&amp;A177)+1)</f>
        <v/>
      </c>
      <c r="P177" s="36" t="str">
        <f aca="false">IF(A177="","",C177*10+O177)</f>
        <v/>
      </c>
      <c r="Q177" s="16" t="str">
        <f aca="false">IF(A177="","",TEXT(D177,"hh:mm")&amp;"–"&amp;TEXT(E177,"hh:mm")&amp;"  "&amp;B177&amp;CHAR(10)&amp;F177&amp;" · "&amp;J177&amp;IF(N177&lt;&gt;"",CHAR(10)&amp;"CHOQUE: "&amp;N177,IF(H177&lt;&gt;"",CHAR(10)&amp;H177,"")))</f>
        <v/>
      </c>
      <c r="R177" s="36" t="str">
        <f aca="false">IF(AND(A177&lt;&gt;"",N177&lt;&gt;""),ROW(),"")</f>
        <v/>
      </c>
    </row>
    <row r="178" customFormat="false" ht="15" hidden="false" customHeight="false" outlineLevel="0" collapsed="false">
      <c r="A178" s="16"/>
      <c r="B178" s="16"/>
      <c r="C178" s="32"/>
      <c r="D178" s="34"/>
      <c r="E178" s="34"/>
      <c r="F178" s="16"/>
      <c r="G178" s="16"/>
      <c r="H178" s="16"/>
      <c r="I178" s="16" t="str">
        <f aca="false">IF(A178="","",CHOOSE(WEEKDAY(C178,2),"lun","mar","mié","jue","vie","sáb","dom"))</f>
        <v/>
      </c>
      <c r="J178" s="16" t="str">
        <f aca="false">IF(A178="","",IFERROR(INDEX(Profesoras!$B$2:$B$20,MATCH(G178,Profesoras!$A$2:$A$20,0)),"Profesora no existe"))</f>
        <v/>
      </c>
      <c r="K178" s="38" t="str">
        <f aca="false">IF(A178="","",(E178-D178)*24)</f>
        <v/>
      </c>
      <c r="L178" s="16" t="str">
        <f aca="false">IF(A178="","",COUNTIFS(Sesiones!$C$2:$C$401,C178,Sesiones!$F$2:$F$401,F178,Sesiones!$D$2:$D$401,"&lt;"&amp;E178,Sesiones!$E$2:$E$401,"&gt;"&amp;D178)-1)</f>
        <v/>
      </c>
      <c r="M178" s="16" t="str">
        <f aca="false">IF(A178="","",COUNTIFS(Sesiones!$C$2:$C$401,C178,Sesiones!$G$2:$G$401,G178,Sesiones!$D$2:$D$401,"&lt;"&amp;E178,Sesiones!$E$2:$E$401,"&gt;"&amp;D178)-1)</f>
        <v/>
      </c>
      <c r="N178" s="16" t="str">
        <f aca="false">IF(A178="","",IF(AND(L178&gt;0,M178&gt;0),"Aula y profesora ocupadas",IF(L178&gt;0,"Aula ocupada a esa hora",IF(M178&gt;0,"Profesora en otra clase a esa hora",IF(E178&lt;=D178,"Hora de fin anterior al inicio",IF(COUNTIF(Festivos!$A$2:$A$30,C178)&gt;0,"Clase en día festivo",""))))))</f>
        <v/>
      </c>
      <c r="O178" s="36" t="str">
        <f aca="false">IF(A178="","",COUNTIFS(Sesiones!$C$2:$C$401,C178,Sesiones!$D$2:$D$401,"&lt;"&amp;D178)+COUNTIFS(Sesiones!$C$2:$C$401,C178,Sesiones!$D$2:$D$401,D178,Sesiones!$A$2:$A$401,"&lt;"&amp;A178)+1)</f>
        <v/>
      </c>
      <c r="P178" s="36" t="str">
        <f aca="false">IF(A178="","",C178*10+O178)</f>
        <v/>
      </c>
      <c r="Q178" s="16" t="str">
        <f aca="false">IF(A178="","",TEXT(D178,"hh:mm")&amp;"–"&amp;TEXT(E178,"hh:mm")&amp;"  "&amp;B178&amp;CHAR(10)&amp;F178&amp;" · "&amp;J178&amp;IF(N178&lt;&gt;"",CHAR(10)&amp;"CHOQUE: "&amp;N178,IF(H178&lt;&gt;"",CHAR(10)&amp;H178,"")))</f>
        <v/>
      </c>
      <c r="R178" s="36" t="str">
        <f aca="false">IF(AND(A178&lt;&gt;"",N178&lt;&gt;""),ROW(),"")</f>
        <v/>
      </c>
    </row>
    <row r="179" customFormat="false" ht="15" hidden="false" customHeight="false" outlineLevel="0" collapsed="false">
      <c r="A179" s="16"/>
      <c r="B179" s="16"/>
      <c r="C179" s="32"/>
      <c r="D179" s="34"/>
      <c r="E179" s="34"/>
      <c r="F179" s="16"/>
      <c r="G179" s="16"/>
      <c r="H179" s="16"/>
      <c r="I179" s="16" t="str">
        <f aca="false">IF(A179="","",CHOOSE(WEEKDAY(C179,2),"lun","mar","mié","jue","vie","sáb","dom"))</f>
        <v/>
      </c>
      <c r="J179" s="16" t="str">
        <f aca="false">IF(A179="","",IFERROR(INDEX(Profesoras!$B$2:$B$20,MATCH(G179,Profesoras!$A$2:$A$20,0)),"Profesora no existe"))</f>
        <v/>
      </c>
      <c r="K179" s="38" t="str">
        <f aca="false">IF(A179="","",(E179-D179)*24)</f>
        <v/>
      </c>
      <c r="L179" s="16" t="str">
        <f aca="false">IF(A179="","",COUNTIFS(Sesiones!$C$2:$C$401,C179,Sesiones!$F$2:$F$401,F179,Sesiones!$D$2:$D$401,"&lt;"&amp;E179,Sesiones!$E$2:$E$401,"&gt;"&amp;D179)-1)</f>
        <v/>
      </c>
      <c r="M179" s="16" t="str">
        <f aca="false">IF(A179="","",COUNTIFS(Sesiones!$C$2:$C$401,C179,Sesiones!$G$2:$G$401,G179,Sesiones!$D$2:$D$401,"&lt;"&amp;E179,Sesiones!$E$2:$E$401,"&gt;"&amp;D179)-1)</f>
        <v/>
      </c>
      <c r="N179" s="16" t="str">
        <f aca="false">IF(A179="","",IF(AND(L179&gt;0,M179&gt;0),"Aula y profesora ocupadas",IF(L179&gt;0,"Aula ocupada a esa hora",IF(M179&gt;0,"Profesora en otra clase a esa hora",IF(E179&lt;=D179,"Hora de fin anterior al inicio",IF(COUNTIF(Festivos!$A$2:$A$30,C179)&gt;0,"Clase en día festivo",""))))))</f>
        <v/>
      </c>
      <c r="O179" s="36" t="str">
        <f aca="false">IF(A179="","",COUNTIFS(Sesiones!$C$2:$C$401,C179,Sesiones!$D$2:$D$401,"&lt;"&amp;D179)+COUNTIFS(Sesiones!$C$2:$C$401,C179,Sesiones!$D$2:$D$401,D179,Sesiones!$A$2:$A$401,"&lt;"&amp;A179)+1)</f>
        <v/>
      </c>
      <c r="P179" s="36" t="str">
        <f aca="false">IF(A179="","",C179*10+O179)</f>
        <v/>
      </c>
      <c r="Q179" s="16" t="str">
        <f aca="false">IF(A179="","",TEXT(D179,"hh:mm")&amp;"–"&amp;TEXT(E179,"hh:mm")&amp;"  "&amp;B179&amp;CHAR(10)&amp;F179&amp;" · "&amp;J179&amp;IF(N179&lt;&gt;"",CHAR(10)&amp;"CHOQUE: "&amp;N179,IF(H179&lt;&gt;"",CHAR(10)&amp;H179,"")))</f>
        <v/>
      </c>
      <c r="R179" s="36" t="str">
        <f aca="false">IF(AND(A179&lt;&gt;"",N179&lt;&gt;""),ROW(),"")</f>
        <v/>
      </c>
    </row>
    <row r="180" customFormat="false" ht="15" hidden="false" customHeight="false" outlineLevel="0" collapsed="false">
      <c r="A180" s="16"/>
      <c r="B180" s="16"/>
      <c r="C180" s="32"/>
      <c r="D180" s="34"/>
      <c r="E180" s="34"/>
      <c r="F180" s="16"/>
      <c r="G180" s="16"/>
      <c r="H180" s="16"/>
      <c r="I180" s="16" t="str">
        <f aca="false">IF(A180="","",CHOOSE(WEEKDAY(C180,2),"lun","mar","mié","jue","vie","sáb","dom"))</f>
        <v/>
      </c>
      <c r="J180" s="16" t="str">
        <f aca="false">IF(A180="","",IFERROR(INDEX(Profesoras!$B$2:$B$20,MATCH(G180,Profesoras!$A$2:$A$20,0)),"Profesora no existe"))</f>
        <v/>
      </c>
      <c r="K180" s="38" t="str">
        <f aca="false">IF(A180="","",(E180-D180)*24)</f>
        <v/>
      </c>
      <c r="L180" s="16" t="str">
        <f aca="false">IF(A180="","",COUNTIFS(Sesiones!$C$2:$C$401,C180,Sesiones!$F$2:$F$401,F180,Sesiones!$D$2:$D$401,"&lt;"&amp;E180,Sesiones!$E$2:$E$401,"&gt;"&amp;D180)-1)</f>
        <v/>
      </c>
      <c r="M180" s="16" t="str">
        <f aca="false">IF(A180="","",COUNTIFS(Sesiones!$C$2:$C$401,C180,Sesiones!$G$2:$G$401,G180,Sesiones!$D$2:$D$401,"&lt;"&amp;E180,Sesiones!$E$2:$E$401,"&gt;"&amp;D180)-1)</f>
        <v/>
      </c>
      <c r="N180" s="16" t="str">
        <f aca="false">IF(A180="","",IF(AND(L180&gt;0,M180&gt;0),"Aula y profesora ocupadas",IF(L180&gt;0,"Aula ocupada a esa hora",IF(M180&gt;0,"Profesora en otra clase a esa hora",IF(E180&lt;=D180,"Hora de fin anterior al inicio",IF(COUNTIF(Festivos!$A$2:$A$30,C180)&gt;0,"Clase en día festivo",""))))))</f>
        <v/>
      </c>
      <c r="O180" s="36" t="str">
        <f aca="false">IF(A180="","",COUNTIFS(Sesiones!$C$2:$C$401,C180,Sesiones!$D$2:$D$401,"&lt;"&amp;D180)+COUNTIFS(Sesiones!$C$2:$C$401,C180,Sesiones!$D$2:$D$401,D180,Sesiones!$A$2:$A$401,"&lt;"&amp;A180)+1)</f>
        <v/>
      </c>
      <c r="P180" s="36" t="str">
        <f aca="false">IF(A180="","",C180*10+O180)</f>
        <v/>
      </c>
      <c r="Q180" s="16" t="str">
        <f aca="false">IF(A180="","",TEXT(D180,"hh:mm")&amp;"–"&amp;TEXT(E180,"hh:mm")&amp;"  "&amp;B180&amp;CHAR(10)&amp;F180&amp;" · "&amp;J180&amp;IF(N180&lt;&gt;"",CHAR(10)&amp;"CHOQUE: "&amp;N180,IF(H180&lt;&gt;"",CHAR(10)&amp;H180,"")))</f>
        <v/>
      </c>
      <c r="R180" s="36" t="str">
        <f aca="false">IF(AND(A180&lt;&gt;"",N180&lt;&gt;""),ROW(),"")</f>
        <v/>
      </c>
    </row>
    <row r="181" customFormat="false" ht="15" hidden="false" customHeight="false" outlineLevel="0" collapsed="false">
      <c r="A181" s="16"/>
      <c r="B181" s="16"/>
      <c r="C181" s="32"/>
      <c r="D181" s="34"/>
      <c r="E181" s="34"/>
      <c r="F181" s="16"/>
      <c r="G181" s="16"/>
      <c r="H181" s="16"/>
      <c r="I181" s="16" t="str">
        <f aca="false">IF(A181="","",CHOOSE(WEEKDAY(C181,2),"lun","mar","mié","jue","vie","sáb","dom"))</f>
        <v/>
      </c>
      <c r="J181" s="16" t="str">
        <f aca="false">IF(A181="","",IFERROR(INDEX(Profesoras!$B$2:$B$20,MATCH(G181,Profesoras!$A$2:$A$20,0)),"Profesora no existe"))</f>
        <v/>
      </c>
      <c r="K181" s="38" t="str">
        <f aca="false">IF(A181="","",(E181-D181)*24)</f>
        <v/>
      </c>
      <c r="L181" s="16" t="str">
        <f aca="false">IF(A181="","",COUNTIFS(Sesiones!$C$2:$C$401,C181,Sesiones!$F$2:$F$401,F181,Sesiones!$D$2:$D$401,"&lt;"&amp;E181,Sesiones!$E$2:$E$401,"&gt;"&amp;D181)-1)</f>
        <v/>
      </c>
      <c r="M181" s="16" t="str">
        <f aca="false">IF(A181="","",COUNTIFS(Sesiones!$C$2:$C$401,C181,Sesiones!$G$2:$G$401,G181,Sesiones!$D$2:$D$401,"&lt;"&amp;E181,Sesiones!$E$2:$E$401,"&gt;"&amp;D181)-1)</f>
        <v/>
      </c>
      <c r="N181" s="16" t="str">
        <f aca="false">IF(A181="","",IF(AND(L181&gt;0,M181&gt;0),"Aula y profesora ocupadas",IF(L181&gt;0,"Aula ocupada a esa hora",IF(M181&gt;0,"Profesora en otra clase a esa hora",IF(E181&lt;=D181,"Hora de fin anterior al inicio",IF(COUNTIF(Festivos!$A$2:$A$30,C181)&gt;0,"Clase en día festivo",""))))))</f>
        <v/>
      </c>
      <c r="O181" s="36" t="str">
        <f aca="false">IF(A181="","",COUNTIFS(Sesiones!$C$2:$C$401,C181,Sesiones!$D$2:$D$401,"&lt;"&amp;D181)+COUNTIFS(Sesiones!$C$2:$C$401,C181,Sesiones!$D$2:$D$401,D181,Sesiones!$A$2:$A$401,"&lt;"&amp;A181)+1)</f>
        <v/>
      </c>
      <c r="P181" s="36" t="str">
        <f aca="false">IF(A181="","",C181*10+O181)</f>
        <v/>
      </c>
      <c r="Q181" s="16" t="str">
        <f aca="false">IF(A181="","",TEXT(D181,"hh:mm")&amp;"–"&amp;TEXT(E181,"hh:mm")&amp;"  "&amp;B181&amp;CHAR(10)&amp;F181&amp;" · "&amp;J181&amp;IF(N181&lt;&gt;"",CHAR(10)&amp;"CHOQUE: "&amp;N181,IF(H181&lt;&gt;"",CHAR(10)&amp;H181,"")))</f>
        <v/>
      </c>
      <c r="R181" s="36" t="str">
        <f aca="false">IF(AND(A181&lt;&gt;"",N181&lt;&gt;""),ROW(),"")</f>
        <v/>
      </c>
    </row>
    <row r="182" customFormat="false" ht="15" hidden="false" customHeight="false" outlineLevel="0" collapsed="false">
      <c r="A182" s="16"/>
      <c r="B182" s="16"/>
      <c r="C182" s="32"/>
      <c r="D182" s="34"/>
      <c r="E182" s="34"/>
      <c r="F182" s="16"/>
      <c r="G182" s="16"/>
      <c r="H182" s="16"/>
      <c r="I182" s="16" t="str">
        <f aca="false">IF(A182="","",CHOOSE(WEEKDAY(C182,2),"lun","mar","mié","jue","vie","sáb","dom"))</f>
        <v/>
      </c>
      <c r="J182" s="16" t="str">
        <f aca="false">IF(A182="","",IFERROR(INDEX(Profesoras!$B$2:$B$20,MATCH(G182,Profesoras!$A$2:$A$20,0)),"Profesora no existe"))</f>
        <v/>
      </c>
      <c r="K182" s="38" t="str">
        <f aca="false">IF(A182="","",(E182-D182)*24)</f>
        <v/>
      </c>
      <c r="L182" s="16" t="str">
        <f aca="false">IF(A182="","",COUNTIFS(Sesiones!$C$2:$C$401,C182,Sesiones!$F$2:$F$401,F182,Sesiones!$D$2:$D$401,"&lt;"&amp;E182,Sesiones!$E$2:$E$401,"&gt;"&amp;D182)-1)</f>
        <v/>
      </c>
      <c r="M182" s="16" t="str">
        <f aca="false">IF(A182="","",COUNTIFS(Sesiones!$C$2:$C$401,C182,Sesiones!$G$2:$G$401,G182,Sesiones!$D$2:$D$401,"&lt;"&amp;E182,Sesiones!$E$2:$E$401,"&gt;"&amp;D182)-1)</f>
        <v/>
      </c>
      <c r="N182" s="16" t="str">
        <f aca="false">IF(A182="","",IF(AND(L182&gt;0,M182&gt;0),"Aula y profesora ocupadas",IF(L182&gt;0,"Aula ocupada a esa hora",IF(M182&gt;0,"Profesora en otra clase a esa hora",IF(E182&lt;=D182,"Hora de fin anterior al inicio",IF(COUNTIF(Festivos!$A$2:$A$30,C182)&gt;0,"Clase en día festivo",""))))))</f>
        <v/>
      </c>
      <c r="O182" s="36" t="str">
        <f aca="false">IF(A182="","",COUNTIFS(Sesiones!$C$2:$C$401,C182,Sesiones!$D$2:$D$401,"&lt;"&amp;D182)+COUNTIFS(Sesiones!$C$2:$C$401,C182,Sesiones!$D$2:$D$401,D182,Sesiones!$A$2:$A$401,"&lt;"&amp;A182)+1)</f>
        <v/>
      </c>
      <c r="P182" s="36" t="str">
        <f aca="false">IF(A182="","",C182*10+O182)</f>
        <v/>
      </c>
      <c r="Q182" s="16" t="str">
        <f aca="false">IF(A182="","",TEXT(D182,"hh:mm")&amp;"–"&amp;TEXT(E182,"hh:mm")&amp;"  "&amp;B182&amp;CHAR(10)&amp;F182&amp;" · "&amp;J182&amp;IF(N182&lt;&gt;"",CHAR(10)&amp;"CHOQUE: "&amp;N182,IF(H182&lt;&gt;"",CHAR(10)&amp;H182,"")))</f>
        <v/>
      </c>
      <c r="R182" s="36" t="str">
        <f aca="false">IF(AND(A182&lt;&gt;"",N182&lt;&gt;""),ROW(),"")</f>
        <v/>
      </c>
    </row>
    <row r="183" customFormat="false" ht="15" hidden="false" customHeight="false" outlineLevel="0" collapsed="false">
      <c r="A183" s="16"/>
      <c r="B183" s="16"/>
      <c r="C183" s="32"/>
      <c r="D183" s="34"/>
      <c r="E183" s="34"/>
      <c r="F183" s="16"/>
      <c r="G183" s="16"/>
      <c r="H183" s="16"/>
      <c r="I183" s="16" t="str">
        <f aca="false">IF(A183="","",CHOOSE(WEEKDAY(C183,2),"lun","mar","mié","jue","vie","sáb","dom"))</f>
        <v/>
      </c>
      <c r="J183" s="16" t="str">
        <f aca="false">IF(A183="","",IFERROR(INDEX(Profesoras!$B$2:$B$20,MATCH(G183,Profesoras!$A$2:$A$20,0)),"Profesora no existe"))</f>
        <v/>
      </c>
      <c r="K183" s="38" t="str">
        <f aca="false">IF(A183="","",(E183-D183)*24)</f>
        <v/>
      </c>
      <c r="L183" s="16" t="str">
        <f aca="false">IF(A183="","",COUNTIFS(Sesiones!$C$2:$C$401,C183,Sesiones!$F$2:$F$401,F183,Sesiones!$D$2:$D$401,"&lt;"&amp;E183,Sesiones!$E$2:$E$401,"&gt;"&amp;D183)-1)</f>
        <v/>
      </c>
      <c r="M183" s="16" t="str">
        <f aca="false">IF(A183="","",COUNTIFS(Sesiones!$C$2:$C$401,C183,Sesiones!$G$2:$G$401,G183,Sesiones!$D$2:$D$401,"&lt;"&amp;E183,Sesiones!$E$2:$E$401,"&gt;"&amp;D183)-1)</f>
        <v/>
      </c>
      <c r="N183" s="16" t="str">
        <f aca="false">IF(A183="","",IF(AND(L183&gt;0,M183&gt;0),"Aula y profesora ocupadas",IF(L183&gt;0,"Aula ocupada a esa hora",IF(M183&gt;0,"Profesora en otra clase a esa hora",IF(E183&lt;=D183,"Hora de fin anterior al inicio",IF(COUNTIF(Festivos!$A$2:$A$30,C183)&gt;0,"Clase en día festivo",""))))))</f>
        <v/>
      </c>
      <c r="O183" s="36" t="str">
        <f aca="false">IF(A183="","",COUNTIFS(Sesiones!$C$2:$C$401,C183,Sesiones!$D$2:$D$401,"&lt;"&amp;D183)+COUNTIFS(Sesiones!$C$2:$C$401,C183,Sesiones!$D$2:$D$401,D183,Sesiones!$A$2:$A$401,"&lt;"&amp;A183)+1)</f>
        <v/>
      </c>
      <c r="P183" s="36" t="str">
        <f aca="false">IF(A183="","",C183*10+O183)</f>
        <v/>
      </c>
      <c r="Q183" s="16" t="str">
        <f aca="false">IF(A183="","",TEXT(D183,"hh:mm")&amp;"–"&amp;TEXT(E183,"hh:mm")&amp;"  "&amp;B183&amp;CHAR(10)&amp;F183&amp;" · "&amp;J183&amp;IF(N183&lt;&gt;"",CHAR(10)&amp;"CHOQUE: "&amp;N183,IF(H183&lt;&gt;"",CHAR(10)&amp;H183,"")))</f>
        <v/>
      </c>
      <c r="R183" s="36" t="str">
        <f aca="false">IF(AND(A183&lt;&gt;"",N183&lt;&gt;""),ROW(),"")</f>
        <v/>
      </c>
    </row>
    <row r="184" customFormat="false" ht="15" hidden="false" customHeight="false" outlineLevel="0" collapsed="false">
      <c r="A184" s="16"/>
      <c r="B184" s="16"/>
      <c r="C184" s="32"/>
      <c r="D184" s="34"/>
      <c r="E184" s="34"/>
      <c r="F184" s="16"/>
      <c r="G184" s="16"/>
      <c r="H184" s="16"/>
      <c r="I184" s="16" t="str">
        <f aca="false">IF(A184="","",CHOOSE(WEEKDAY(C184,2),"lun","mar","mié","jue","vie","sáb","dom"))</f>
        <v/>
      </c>
      <c r="J184" s="16" t="str">
        <f aca="false">IF(A184="","",IFERROR(INDEX(Profesoras!$B$2:$B$20,MATCH(G184,Profesoras!$A$2:$A$20,0)),"Profesora no existe"))</f>
        <v/>
      </c>
      <c r="K184" s="38" t="str">
        <f aca="false">IF(A184="","",(E184-D184)*24)</f>
        <v/>
      </c>
      <c r="L184" s="16" t="str">
        <f aca="false">IF(A184="","",COUNTIFS(Sesiones!$C$2:$C$401,C184,Sesiones!$F$2:$F$401,F184,Sesiones!$D$2:$D$401,"&lt;"&amp;E184,Sesiones!$E$2:$E$401,"&gt;"&amp;D184)-1)</f>
        <v/>
      </c>
      <c r="M184" s="16" t="str">
        <f aca="false">IF(A184="","",COUNTIFS(Sesiones!$C$2:$C$401,C184,Sesiones!$G$2:$G$401,G184,Sesiones!$D$2:$D$401,"&lt;"&amp;E184,Sesiones!$E$2:$E$401,"&gt;"&amp;D184)-1)</f>
        <v/>
      </c>
      <c r="N184" s="16" t="str">
        <f aca="false">IF(A184="","",IF(AND(L184&gt;0,M184&gt;0),"Aula y profesora ocupadas",IF(L184&gt;0,"Aula ocupada a esa hora",IF(M184&gt;0,"Profesora en otra clase a esa hora",IF(E184&lt;=D184,"Hora de fin anterior al inicio",IF(COUNTIF(Festivos!$A$2:$A$30,C184)&gt;0,"Clase en día festivo",""))))))</f>
        <v/>
      </c>
      <c r="O184" s="36" t="str">
        <f aca="false">IF(A184="","",COUNTIFS(Sesiones!$C$2:$C$401,C184,Sesiones!$D$2:$D$401,"&lt;"&amp;D184)+COUNTIFS(Sesiones!$C$2:$C$401,C184,Sesiones!$D$2:$D$401,D184,Sesiones!$A$2:$A$401,"&lt;"&amp;A184)+1)</f>
        <v/>
      </c>
      <c r="P184" s="36" t="str">
        <f aca="false">IF(A184="","",C184*10+O184)</f>
        <v/>
      </c>
      <c r="Q184" s="16" t="str">
        <f aca="false">IF(A184="","",TEXT(D184,"hh:mm")&amp;"–"&amp;TEXT(E184,"hh:mm")&amp;"  "&amp;B184&amp;CHAR(10)&amp;F184&amp;" · "&amp;J184&amp;IF(N184&lt;&gt;"",CHAR(10)&amp;"CHOQUE: "&amp;N184,IF(H184&lt;&gt;"",CHAR(10)&amp;H184,"")))</f>
        <v/>
      </c>
      <c r="R184" s="36" t="str">
        <f aca="false">IF(AND(A184&lt;&gt;"",N184&lt;&gt;""),ROW(),"")</f>
        <v/>
      </c>
    </row>
    <row r="185" customFormat="false" ht="15" hidden="false" customHeight="false" outlineLevel="0" collapsed="false">
      <c r="A185" s="16"/>
      <c r="B185" s="16"/>
      <c r="C185" s="32"/>
      <c r="D185" s="34"/>
      <c r="E185" s="34"/>
      <c r="F185" s="16"/>
      <c r="G185" s="16"/>
      <c r="H185" s="16"/>
      <c r="I185" s="16" t="str">
        <f aca="false">IF(A185="","",CHOOSE(WEEKDAY(C185,2),"lun","mar","mié","jue","vie","sáb","dom"))</f>
        <v/>
      </c>
      <c r="J185" s="16" t="str">
        <f aca="false">IF(A185="","",IFERROR(INDEX(Profesoras!$B$2:$B$20,MATCH(G185,Profesoras!$A$2:$A$20,0)),"Profesora no existe"))</f>
        <v/>
      </c>
      <c r="K185" s="38" t="str">
        <f aca="false">IF(A185="","",(E185-D185)*24)</f>
        <v/>
      </c>
      <c r="L185" s="16" t="str">
        <f aca="false">IF(A185="","",COUNTIFS(Sesiones!$C$2:$C$401,C185,Sesiones!$F$2:$F$401,F185,Sesiones!$D$2:$D$401,"&lt;"&amp;E185,Sesiones!$E$2:$E$401,"&gt;"&amp;D185)-1)</f>
        <v/>
      </c>
      <c r="M185" s="16" t="str">
        <f aca="false">IF(A185="","",COUNTIFS(Sesiones!$C$2:$C$401,C185,Sesiones!$G$2:$G$401,G185,Sesiones!$D$2:$D$401,"&lt;"&amp;E185,Sesiones!$E$2:$E$401,"&gt;"&amp;D185)-1)</f>
        <v/>
      </c>
      <c r="N185" s="16" t="str">
        <f aca="false">IF(A185="","",IF(AND(L185&gt;0,M185&gt;0),"Aula y profesora ocupadas",IF(L185&gt;0,"Aula ocupada a esa hora",IF(M185&gt;0,"Profesora en otra clase a esa hora",IF(E185&lt;=D185,"Hora de fin anterior al inicio",IF(COUNTIF(Festivos!$A$2:$A$30,C185)&gt;0,"Clase en día festivo",""))))))</f>
        <v/>
      </c>
      <c r="O185" s="36" t="str">
        <f aca="false">IF(A185="","",COUNTIFS(Sesiones!$C$2:$C$401,C185,Sesiones!$D$2:$D$401,"&lt;"&amp;D185)+COUNTIFS(Sesiones!$C$2:$C$401,C185,Sesiones!$D$2:$D$401,D185,Sesiones!$A$2:$A$401,"&lt;"&amp;A185)+1)</f>
        <v/>
      </c>
      <c r="P185" s="36" t="str">
        <f aca="false">IF(A185="","",C185*10+O185)</f>
        <v/>
      </c>
      <c r="Q185" s="16" t="str">
        <f aca="false">IF(A185="","",TEXT(D185,"hh:mm")&amp;"–"&amp;TEXT(E185,"hh:mm")&amp;"  "&amp;B185&amp;CHAR(10)&amp;F185&amp;" · "&amp;J185&amp;IF(N185&lt;&gt;"",CHAR(10)&amp;"CHOQUE: "&amp;N185,IF(H185&lt;&gt;"",CHAR(10)&amp;H185,"")))</f>
        <v/>
      </c>
      <c r="R185" s="36" t="str">
        <f aca="false">IF(AND(A185&lt;&gt;"",N185&lt;&gt;""),ROW(),"")</f>
        <v/>
      </c>
    </row>
    <row r="186" customFormat="false" ht="15" hidden="false" customHeight="false" outlineLevel="0" collapsed="false">
      <c r="A186" s="16"/>
      <c r="B186" s="16"/>
      <c r="C186" s="32"/>
      <c r="D186" s="34"/>
      <c r="E186" s="34"/>
      <c r="F186" s="16"/>
      <c r="G186" s="16"/>
      <c r="H186" s="16"/>
      <c r="I186" s="16" t="str">
        <f aca="false">IF(A186="","",CHOOSE(WEEKDAY(C186,2),"lun","mar","mié","jue","vie","sáb","dom"))</f>
        <v/>
      </c>
      <c r="J186" s="16" t="str">
        <f aca="false">IF(A186="","",IFERROR(INDEX(Profesoras!$B$2:$B$20,MATCH(G186,Profesoras!$A$2:$A$20,0)),"Profesora no existe"))</f>
        <v/>
      </c>
      <c r="K186" s="38" t="str">
        <f aca="false">IF(A186="","",(E186-D186)*24)</f>
        <v/>
      </c>
      <c r="L186" s="16" t="str">
        <f aca="false">IF(A186="","",COUNTIFS(Sesiones!$C$2:$C$401,C186,Sesiones!$F$2:$F$401,F186,Sesiones!$D$2:$D$401,"&lt;"&amp;E186,Sesiones!$E$2:$E$401,"&gt;"&amp;D186)-1)</f>
        <v/>
      </c>
      <c r="M186" s="16" t="str">
        <f aca="false">IF(A186="","",COUNTIFS(Sesiones!$C$2:$C$401,C186,Sesiones!$G$2:$G$401,G186,Sesiones!$D$2:$D$401,"&lt;"&amp;E186,Sesiones!$E$2:$E$401,"&gt;"&amp;D186)-1)</f>
        <v/>
      </c>
      <c r="N186" s="16" t="str">
        <f aca="false">IF(A186="","",IF(AND(L186&gt;0,M186&gt;0),"Aula y profesora ocupadas",IF(L186&gt;0,"Aula ocupada a esa hora",IF(M186&gt;0,"Profesora en otra clase a esa hora",IF(E186&lt;=D186,"Hora de fin anterior al inicio",IF(COUNTIF(Festivos!$A$2:$A$30,C186)&gt;0,"Clase en día festivo",""))))))</f>
        <v/>
      </c>
      <c r="O186" s="36" t="str">
        <f aca="false">IF(A186="","",COUNTIFS(Sesiones!$C$2:$C$401,C186,Sesiones!$D$2:$D$401,"&lt;"&amp;D186)+COUNTIFS(Sesiones!$C$2:$C$401,C186,Sesiones!$D$2:$D$401,D186,Sesiones!$A$2:$A$401,"&lt;"&amp;A186)+1)</f>
        <v/>
      </c>
      <c r="P186" s="36" t="str">
        <f aca="false">IF(A186="","",C186*10+O186)</f>
        <v/>
      </c>
      <c r="Q186" s="16" t="str">
        <f aca="false">IF(A186="","",TEXT(D186,"hh:mm")&amp;"–"&amp;TEXT(E186,"hh:mm")&amp;"  "&amp;B186&amp;CHAR(10)&amp;F186&amp;" · "&amp;J186&amp;IF(N186&lt;&gt;"",CHAR(10)&amp;"CHOQUE: "&amp;N186,IF(H186&lt;&gt;"",CHAR(10)&amp;H186,"")))</f>
        <v/>
      </c>
      <c r="R186" s="36" t="str">
        <f aca="false">IF(AND(A186&lt;&gt;"",N186&lt;&gt;""),ROW(),"")</f>
        <v/>
      </c>
    </row>
    <row r="187" customFormat="false" ht="15" hidden="false" customHeight="false" outlineLevel="0" collapsed="false">
      <c r="A187" s="16"/>
      <c r="B187" s="16"/>
      <c r="C187" s="32"/>
      <c r="D187" s="34"/>
      <c r="E187" s="34"/>
      <c r="F187" s="16"/>
      <c r="G187" s="16"/>
      <c r="H187" s="16"/>
      <c r="I187" s="16" t="str">
        <f aca="false">IF(A187="","",CHOOSE(WEEKDAY(C187,2),"lun","mar","mié","jue","vie","sáb","dom"))</f>
        <v/>
      </c>
      <c r="J187" s="16" t="str">
        <f aca="false">IF(A187="","",IFERROR(INDEX(Profesoras!$B$2:$B$20,MATCH(G187,Profesoras!$A$2:$A$20,0)),"Profesora no existe"))</f>
        <v/>
      </c>
      <c r="K187" s="38" t="str">
        <f aca="false">IF(A187="","",(E187-D187)*24)</f>
        <v/>
      </c>
      <c r="L187" s="16" t="str">
        <f aca="false">IF(A187="","",COUNTIFS(Sesiones!$C$2:$C$401,C187,Sesiones!$F$2:$F$401,F187,Sesiones!$D$2:$D$401,"&lt;"&amp;E187,Sesiones!$E$2:$E$401,"&gt;"&amp;D187)-1)</f>
        <v/>
      </c>
      <c r="M187" s="16" t="str">
        <f aca="false">IF(A187="","",COUNTIFS(Sesiones!$C$2:$C$401,C187,Sesiones!$G$2:$G$401,G187,Sesiones!$D$2:$D$401,"&lt;"&amp;E187,Sesiones!$E$2:$E$401,"&gt;"&amp;D187)-1)</f>
        <v/>
      </c>
      <c r="N187" s="16" t="str">
        <f aca="false">IF(A187="","",IF(AND(L187&gt;0,M187&gt;0),"Aula y profesora ocupadas",IF(L187&gt;0,"Aula ocupada a esa hora",IF(M187&gt;0,"Profesora en otra clase a esa hora",IF(E187&lt;=D187,"Hora de fin anterior al inicio",IF(COUNTIF(Festivos!$A$2:$A$30,C187)&gt;0,"Clase en día festivo",""))))))</f>
        <v/>
      </c>
      <c r="O187" s="36" t="str">
        <f aca="false">IF(A187="","",COUNTIFS(Sesiones!$C$2:$C$401,C187,Sesiones!$D$2:$D$401,"&lt;"&amp;D187)+COUNTIFS(Sesiones!$C$2:$C$401,C187,Sesiones!$D$2:$D$401,D187,Sesiones!$A$2:$A$401,"&lt;"&amp;A187)+1)</f>
        <v/>
      </c>
      <c r="P187" s="36" t="str">
        <f aca="false">IF(A187="","",C187*10+O187)</f>
        <v/>
      </c>
      <c r="Q187" s="16" t="str">
        <f aca="false">IF(A187="","",TEXT(D187,"hh:mm")&amp;"–"&amp;TEXT(E187,"hh:mm")&amp;"  "&amp;B187&amp;CHAR(10)&amp;F187&amp;" · "&amp;J187&amp;IF(N187&lt;&gt;"",CHAR(10)&amp;"CHOQUE: "&amp;N187,IF(H187&lt;&gt;"",CHAR(10)&amp;H187,"")))</f>
        <v/>
      </c>
      <c r="R187" s="36" t="str">
        <f aca="false">IF(AND(A187&lt;&gt;"",N187&lt;&gt;""),ROW(),"")</f>
        <v/>
      </c>
    </row>
    <row r="188" customFormat="false" ht="15" hidden="false" customHeight="false" outlineLevel="0" collapsed="false">
      <c r="A188" s="16"/>
      <c r="B188" s="16"/>
      <c r="C188" s="32"/>
      <c r="D188" s="34"/>
      <c r="E188" s="34"/>
      <c r="F188" s="16"/>
      <c r="G188" s="16"/>
      <c r="H188" s="16"/>
      <c r="I188" s="16" t="str">
        <f aca="false">IF(A188="","",CHOOSE(WEEKDAY(C188,2),"lun","mar","mié","jue","vie","sáb","dom"))</f>
        <v/>
      </c>
      <c r="J188" s="16" t="str">
        <f aca="false">IF(A188="","",IFERROR(INDEX(Profesoras!$B$2:$B$20,MATCH(G188,Profesoras!$A$2:$A$20,0)),"Profesora no existe"))</f>
        <v/>
      </c>
      <c r="K188" s="38" t="str">
        <f aca="false">IF(A188="","",(E188-D188)*24)</f>
        <v/>
      </c>
      <c r="L188" s="16" t="str">
        <f aca="false">IF(A188="","",COUNTIFS(Sesiones!$C$2:$C$401,C188,Sesiones!$F$2:$F$401,F188,Sesiones!$D$2:$D$401,"&lt;"&amp;E188,Sesiones!$E$2:$E$401,"&gt;"&amp;D188)-1)</f>
        <v/>
      </c>
      <c r="M188" s="16" t="str">
        <f aca="false">IF(A188="","",COUNTIFS(Sesiones!$C$2:$C$401,C188,Sesiones!$G$2:$G$401,G188,Sesiones!$D$2:$D$401,"&lt;"&amp;E188,Sesiones!$E$2:$E$401,"&gt;"&amp;D188)-1)</f>
        <v/>
      </c>
      <c r="N188" s="16" t="str">
        <f aca="false">IF(A188="","",IF(AND(L188&gt;0,M188&gt;0),"Aula y profesora ocupadas",IF(L188&gt;0,"Aula ocupada a esa hora",IF(M188&gt;0,"Profesora en otra clase a esa hora",IF(E188&lt;=D188,"Hora de fin anterior al inicio",IF(COUNTIF(Festivos!$A$2:$A$30,C188)&gt;0,"Clase en día festivo",""))))))</f>
        <v/>
      </c>
      <c r="O188" s="36" t="str">
        <f aca="false">IF(A188="","",COUNTIFS(Sesiones!$C$2:$C$401,C188,Sesiones!$D$2:$D$401,"&lt;"&amp;D188)+COUNTIFS(Sesiones!$C$2:$C$401,C188,Sesiones!$D$2:$D$401,D188,Sesiones!$A$2:$A$401,"&lt;"&amp;A188)+1)</f>
        <v/>
      </c>
      <c r="P188" s="36" t="str">
        <f aca="false">IF(A188="","",C188*10+O188)</f>
        <v/>
      </c>
      <c r="Q188" s="16" t="str">
        <f aca="false">IF(A188="","",TEXT(D188,"hh:mm")&amp;"–"&amp;TEXT(E188,"hh:mm")&amp;"  "&amp;B188&amp;CHAR(10)&amp;F188&amp;" · "&amp;J188&amp;IF(N188&lt;&gt;"",CHAR(10)&amp;"CHOQUE: "&amp;N188,IF(H188&lt;&gt;"",CHAR(10)&amp;H188,"")))</f>
        <v/>
      </c>
      <c r="R188" s="36" t="str">
        <f aca="false">IF(AND(A188&lt;&gt;"",N188&lt;&gt;""),ROW(),"")</f>
        <v/>
      </c>
    </row>
    <row r="189" customFormat="false" ht="15" hidden="false" customHeight="false" outlineLevel="0" collapsed="false">
      <c r="A189" s="16"/>
      <c r="B189" s="16"/>
      <c r="C189" s="32"/>
      <c r="D189" s="34"/>
      <c r="E189" s="34"/>
      <c r="F189" s="16"/>
      <c r="G189" s="16"/>
      <c r="H189" s="16"/>
      <c r="I189" s="16" t="str">
        <f aca="false">IF(A189="","",CHOOSE(WEEKDAY(C189,2),"lun","mar","mié","jue","vie","sáb","dom"))</f>
        <v/>
      </c>
      <c r="J189" s="16" t="str">
        <f aca="false">IF(A189="","",IFERROR(INDEX(Profesoras!$B$2:$B$20,MATCH(G189,Profesoras!$A$2:$A$20,0)),"Profesora no existe"))</f>
        <v/>
      </c>
      <c r="K189" s="38" t="str">
        <f aca="false">IF(A189="","",(E189-D189)*24)</f>
        <v/>
      </c>
      <c r="L189" s="16" t="str">
        <f aca="false">IF(A189="","",COUNTIFS(Sesiones!$C$2:$C$401,C189,Sesiones!$F$2:$F$401,F189,Sesiones!$D$2:$D$401,"&lt;"&amp;E189,Sesiones!$E$2:$E$401,"&gt;"&amp;D189)-1)</f>
        <v/>
      </c>
      <c r="M189" s="16" t="str">
        <f aca="false">IF(A189="","",COUNTIFS(Sesiones!$C$2:$C$401,C189,Sesiones!$G$2:$G$401,G189,Sesiones!$D$2:$D$401,"&lt;"&amp;E189,Sesiones!$E$2:$E$401,"&gt;"&amp;D189)-1)</f>
        <v/>
      </c>
      <c r="N189" s="16" t="str">
        <f aca="false">IF(A189="","",IF(AND(L189&gt;0,M189&gt;0),"Aula y profesora ocupadas",IF(L189&gt;0,"Aula ocupada a esa hora",IF(M189&gt;0,"Profesora en otra clase a esa hora",IF(E189&lt;=D189,"Hora de fin anterior al inicio",IF(COUNTIF(Festivos!$A$2:$A$30,C189)&gt;0,"Clase en día festivo",""))))))</f>
        <v/>
      </c>
      <c r="O189" s="36" t="str">
        <f aca="false">IF(A189="","",COUNTIFS(Sesiones!$C$2:$C$401,C189,Sesiones!$D$2:$D$401,"&lt;"&amp;D189)+COUNTIFS(Sesiones!$C$2:$C$401,C189,Sesiones!$D$2:$D$401,D189,Sesiones!$A$2:$A$401,"&lt;"&amp;A189)+1)</f>
        <v/>
      </c>
      <c r="P189" s="36" t="str">
        <f aca="false">IF(A189="","",C189*10+O189)</f>
        <v/>
      </c>
      <c r="Q189" s="16" t="str">
        <f aca="false">IF(A189="","",TEXT(D189,"hh:mm")&amp;"–"&amp;TEXT(E189,"hh:mm")&amp;"  "&amp;B189&amp;CHAR(10)&amp;F189&amp;" · "&amp;J189&amp;IF(N189&lt;&gt;"",CHAR(10)&amp;"CHOQUE: "&amp;N189,IF(H189&lt;&gt;"",CHAR(10)&amp;H189,"")))</f>
        <v/>
      </c>
      <c r="R189" s="36" t="str">
        <f aca="false">IF(AND(A189&lt;&gt;"",N189&lt;&gt;""),ROW(),"")</f>
        <v/>
      </c>
    </row>
    <row r="190" customFormat="false" ht="15" hidden="false" customHeight="false" outlineLevel="0" collapsed="false">
      <c r="A190" s="16"/>
      <c r="B190" s="16"/>
      <c r="C190" s="32"/>
      <c r="D190" s="34"/>
      <c r="E190" s="34"/>
      <c r="F190" s="16"/>
      <c r="G190" s="16"/>
      <c r="H190" s="16"/>
      <c r="I190" s="16" t="str">
        <f aca="false">IF(A190="","",CHOOSE(WEEKDAY(C190,2),"lun","mar","mié","jue","vie","sáb","dom"))</f>
        <v/>
      </c>
      <c r="J190" s="16" t="str">
        <f aca="false">IF(A190="","",IFERROR(INDEX(Profesoras!$B$2:$B$20,MATCH(G190,Profesoras!$A$2:$A$20,0)),"Profesora no existe"))</f>
        <v/>
      </c>
      <c r="K190" s="38" t="str">
        <f aca="false">IF(A190="","",(E190-D190)*24)</f>
        <v/>
      </c>
      <c r="L190" s="16" t="str">
        <f aca="false">IF(A190="","",COUNTIFS(Sesiones!$C$2:$C$401,C190,Sesiones!$F$2:$F$401,F190,Sesiones!$D$2:$D$401,"&lt;"&amp;E190,Sesiones!$E$2:$E$401,"&gt;"&amp;D190)-1)</f>
        <v/>
      </c>
      <c r="M190" s="16" t="str">
        <f aca="false">IF(A190="","",COUNTIFS(Sesiones!$C$2:$C$401,C190,Sesiones!$G$2:$G$401,G190,Sesiones!$D$2:$D$401,"&lt;"&amp;E190,Sesiones!$E$2:$E$401,"&gt;"&amp;D190)-1)</f>
        <v/>
      </c>
      <c r="N190" s="16" t="str">
        <f aca="false">IF(A190="","",IF(AND(L190&gt;0,M190&gt;0),"Aula y profesora ocupadas",IF(L190&gt;0,"Aula ocupada a esa hora",IF(M190&gt;0,"Profesora en otra clase a esa hora",IF(E190&lt;=D190,"Hora de fin anterior al inicio",IF(COUNTIF(Festivos!$A$2:$A$30,C190)&gt;0,"Clase en día festivo",""))))))</f>
        <v/>
      </c>
      <c r="O190" s="36" t="str">
        <f aca="false">IF(A190="","",COUNTIFS(Sesiones!$C$2:$C$401,C190,Sesiones!$D$2:$D$401,"&lt;"&amp;D190)+COUNTIFS(Sesiones!$C$2:$C$401,C190,Sesiones!$D$2:$D$401,D190,Sesiones!$A$2:$A$401,"&lt;"&amp;A190)+1)</f>
        <v/>
      </c>
      <c r="P190" s="36" t="str">
        <f aca="false">IF(A190="","",C190*10+O190)</f>
        <v/>
      </c>
      <c r="Q190" s="16" t="str">
        <f aca="false">IF(A190="","",TEXT(D190,"hh:mm")&amp;"–"&amp;TEXT(E190,"hh:mm")&amp;"  "&amp;B190&amp;CHAR(10)&amp;F190&amp;" · "&amp;J190&amp;IF(N190&lt;&gt;"",CHAR(10)&amp;"CHOQUE: "&amp;N190,IF(H190&lt;&gt;"",CHAR(10)&amp;H190,"")))</f>
        <v/>
      </c>
      <c r="R190" s="36" t="str">
        <f aca="false">IF(AND(A190&lt;&gt;"",N190&lt;&gt;""),ROW(),"")</f>
        <v/>
      </c>
    </row>
    <row r="191" customFormat="false" ht="15" hidden="false" customHeight="false" outlineLevel="0" collapsed="false">
      <c r="A191" s="16"/>
      <c r="B191" s="16"/>
      <c r="C191" s="32"/>
      <c r="D191" s="34"/>
      <c r="E191" s="34"/>
      <c r="F191" s="16"/>
      <c r="G191" s="16"/>
      <c r="H191" s="16"/>
      <c r="I191" s="16" t="str">
        <f aca="false">IF(A191="","",CHOOSE(WEEKDAY(C191,2),"lun","mar","mié","jue","vie","sáb","dom"))</f>
        <v/>
      </c>
      <c r="J191" s="16" t="str">
        <f aca="false">IF(A191="","",IFERROR(INDEX(Profesoras!$B$2:$B$20,MATCH(G191,Profesoras!$A$2:$A$20,0)),"Profesora no existe"))</f>
        <v/>
      </c>
      <c r="K191" s="38" t="str">
        <f aca="false">IF(A191="","",(E191-D191)*24)</f>
        <v/>
      </c>
      <c r="L191" s="16" t="str">
        <f aca="false">IF(A191="","",COUNTIFS(Sesiones!$C$2:$C$401,C191,Sesiones!$F$2:$F$401,F191,Sesiones!$D$2:$D$401,"&lt;"&amp;E191,Sesiones!$E$2:$E$401,"&gt;"&amp;D191)-1)</f>
        <v/>
      </c>
      <c r="M191" s="16" t="str">
        <f aca="false">IF(A191="","",COUNTIFS(Sesiones!$C$2:$C$401,C191,Sesiones!$G$2:$G$401,G191,Sesiones!$D$2:$D$401,"&lt;"&amp;E191,Sesiones!$E$2:$E$401,"&gt;"&amp;D191)-1)</f>
        <v/>
      </c>
      <c r="N191" s="16" t="str">
        <f aca="false">IF(A191="","",IF(AND(L191&gt;0,M191&gt;0),"Aula y profesora ocupadas",IF(L191&gt;0,"Aula ocupada a esa hora",IF(M191&gt;0,"Profesora en otra clase a esa hora",IF(E191&lt;=D191,"Hora de fin anterior al inicio",IF(COUNTIF(Festivos!$A$2:$A$30,C191)&gt;0,"Clase en día festivo",""))))))</f>
        <v/>
      </c>
      <c r="O191" s="36" t="str">
        <f aca="false">IF(A191="","",COUNTIFS(Sesiones!$C$2:$C$401,C191,Sesiones!$D$2:$D$401,"&lt;"&amp;D191)+COUNTIFS(Sesiones!$C$2:$C$401,C191,Sesiones!$D$2:$D$401,D191,Sesiones!$A$2:$A$401,"&lt;"&amp;A191)+1)</f>
        <v/>
      </c>
      <c r="P191" s="36" t="str">
        <f aca="false">IF(A191="","",C191*10+O191)</f>
        <v/>
      </c>
      <c r="Q191" s="16" t="str">
        <f aca="false">IF(A191="","",TEXT(D191,"hh:mm")&amp;"–"&amp;TEXT(E191,"hh:mm")&amp;"  "&amp;B191&amp;CHAR(10)&amp;F191&amp;" · "&amp;J191&amp;IF(N191&lt;&gt;"",CHAR(10)&amp;"CHOQUE: "&amp;N191,IF(H191&lt;&gt;"",CHAR(10)&amp;H191,"")))</f>
        <v/>
      </c>
      <c r="R191" s="36" t="str">
        <f aca="false">IF(AND(A191&lt;&gt;"",N191&lt;&gt;""),ROW(),"")</f>
        <v/>
      </c>
    </row>
    <row r="192" customFormat="false" ht="15" hidden="false" customHeight="false" outlineLevel="0" collapsed="false">
      <c r="A192" s="16"/>
      <c r="B192" s="16"/>
      <c r="C192" s="32"/>
      <c r="D192" s="34"/>
      <c r="E192" s="34"/>
      <c r="F192" s="16"/>
      <c r="G192" s="16"/>
      <c r="H192" s="16"/>
      <c r="I192" s="16" t="str">
        <f aca="false">IF(A192="","",CHOOSE(WEEKDAY(C192,2),"lun","mar","mié","jue","vie","sáb","dom"))</f>
        <v/>
      </c>
      <c r="J192" s="16" t="str">
        <f aca="false">IF(A192="","",IFERROR(INDEX(Profesoras!$B$2:$B$20,MATCH(G192,Profesoras!$A$2:$A$20,0)),"Profesora no existe"))</f>
        <v/>
      </c>
      <c r="K192" s="38" t="str">
        <f aca="false">IF(A192="","",(E192-D192)*24)</f>
        <v/>
      </c>
      <c r="L192" s="16" t="str">
        <f aca="false">IF(A192="","",COUNTIFS(Sesiones!$C$2:$C$401,C192,Sesiones!$F$2:$F$401,F192,Sesiones!$D$2:$D$401,"&lt;"&amp;E192,Sesiones!$E$2:$E$401,"&gt;"&amp;D192)-1)</f>
        <v/>
      </c>
      <c r="M192" s="16" t="str">
        <f aca="false">IF(A192="","",COUNTIFS(Sesiones!$C$2:$C$401,C192,Sesiones!$G$2:$G$401,G192,Sesiones!$D$2:$D$401,"&lt;"&amp;E192,Sesiones!$E$2:$E$401,"&gt;"&amp;D192)-1)</f>
        <v/>
      </c>
      <c r="N192" s="16" t="str">
        <f aca="false">IF(A192="","",IF(AND(L192&gt;0,M192&gt;0),"Aula y profesora ocupadas",IF(L192&gt;0,"Aula ocupada a esa hora",IF(M192&gt;0,"Profesora en otra clase a esa hora",IF(E192&lt;=D192,"Hora de fin anterior al inicio",IF(COUNTIF(Festivos!$A$2:$A$30,C192)&gt;0,"Clase en día festivo",""))))))</f>
        <v/>
      </c>
      <c r="O192" s="36" t="str">
        <f aca="false">IF(A192="","",COUNTIFS(Sesiones!$C$2:$C$401,C192,Sesiones!$D$2:$D$401,"&lt;"&amp;D192)+COUNTIFS(Sesiones!$C$2:$C$401,C192,Sesiones!$D$2:$D$401,D192,Sesiones!$A$2:$A$401,"&lt;"&amp;A192)+1)</f>
        <v/>
      </c>
      <c r="P192" s="36" t="str">
        <f aca="false">IF(A192="","",C192*10+O192)</f>
        <v/>
      </c>
      <c r="Q192" s="16" t="str">
        <f aca="false">IF(A192="","",TEXT(D192,"hh:mm")&amp;"–"&amp;TEXT(E192,"hh:mm")&amp;"  "&amp;B192&amp;CHAR(10)&amp;F192&amp;" · "&amp;J192&amp;IF(N192&lt;&gt;"",CHAR(10)&amp;"CHOQUE: "&amp;N192,IF(H192&lt;&gt;"",CHAR(10)&amp;H192,"")))</f>
        <v/>
      </c>
      <c r="R192" s="36" t="str">
        <f aca="false">IF(AND(A192&lt;&gt;"",N192&lt;&gt;""),ROW(),"")</f>
        <v/>
      </c>
    </row>
    <row r="193" customFormat="false" ht="15" hidden="false" customHeight="false" outlineLevel="0" collapsed="false">
      <c r="A193" s="16"/>
      <c r="B193" s="16"/>
      <c r="C193" s="32"/>
      <c r="D193" s="34"/>
      <c r="E193" s="34"/>
      <c r="F193" s="16"/>
      <c r="G193" s="16"/>
      <c r="H193" s="16"/>
      <c r="I193" s="16" t="str">
        <f aca="false">IF(A193="","",CHOOSE(WEEKDAY(C193,2),"lun","mar","mié","jue","vie","sáb","dom"))</f>
        <v/>
      </c>
      <c r="J193" s="16" t="str">
        <f aca="false">IF(A193="","",IFERROR(INDEX(Profesoras!$B$2:$B$20,MATCH(G193,Profesoras!$A$2:$A$20,0)),"Profesora no existe"))</f>
        <v/>
      </c>
      <c r="K193" s="38" t="str">
        <f aca="false">IF(A193="","",(E193-D193)*24)</f>
        <v/>
      </c>
      <c r="L193" s="16" t="str">
        <f aca="false">IF(A193="","",COUNTIFS(Sesiones!$C$2:$C$401,C193,Sesiones!$F$2:$F$401,F193,Sesiones!$D$2:$D$401,"&lt;"&amp;E193,Sesiones!$E$2:$E$401,"&gt;"&amp;D193)-1)</f>
        <v/>
      </c>
      <c r="M193" s="16" t="str">
        <f aca="false">IF(A193="","",COUNTIFS(Sesiones!$C$2:$C$401,C193,Sesiones!$G$2:$G$401,G193,Sesiones!$D$2:$D$401,"&lt;"&amp;E193,Sesiones!$E$2:$E$401,"&gt;"&amp;D193)-1)</f>
        <v/>
      </c>
      <c r="N193" s="16" t="str">
        <f aca="false">IF(A193="","",IF(AND(L193&gt;0,M193&gt;0),"Aula y profesora ocupadas",IF(L193&gt;0,"Aula ocupada a esa hora",IF(M193&gt;0,"Profesora en otra clase a esa hora",IF(E193&lt;=D193,"Hora de fin anterior al inicio",IF(COUNTIF(Festivos!$A$2:$A$30,C193)&gt;0,"Clase en día festivo",""))))))</f>
        <v/>
      </c>
      <c r="O193" s="36" t="str">
        <f aca="false">IF(A193="","",COUNTIFS(Sesiones!$C$2:$C$401,C193,Sesiones!$D$2:$D$401,"&lt;"&amp;D193)+COUNTIFS(Sesiones!$C$2:$C$401,C193,Sesiones!$D$2:$D$401,D193,Sesiones!$A$2:$A$401,"&lt;"&amp;A193)+1)</f>
        <v/>
      </c>
      <c r="P193" s="36" t="str">
        <f aca="false">IF(A193="","",C193*10+O193)</f>
        <v/>
      </c>
      <c r="Q193" s="16" t="str">
        <f aca="false">IF(A193="","",TEXT(D193,"hh:mm")&amp;"–"&amp;TEXT(E193,"hh:mm")&amp;"  "&amp;B193&amp;CHAR(10)&amp;F193&amp;" · "&amp;J193&amp;IF(N193&lt;&gt;"",CHAR(10)&amp;"CHOQUE: "&amp;N193,IF(H193&lt;&gt;"",CHAR(10)&amp;H193,"")))</f>
        <v/>
      </c>
      <c r="R193" s="36" t="str">
        <f aca="false">IF(AND(A193&lt;&gt;"",N193&lt;&gt;""),ROW(),"")</f>
        <v/>
      </c>
    </row>
    <row r="194" customFormat="false" ht="15" hidden="false" customHeight="false" outlineLevel="0" collapsed="false">
      <c r="A194" s="16"/>
      <c r="B194" s="16"/>
      <c r="C194" s="32"/>
      <c r="D194" s="34"/>
      <c r="E194" s="34"/>
      <c r="F194" s="16"/>
      <c r="G194" s="16"/>
      <c r="H194" s="16"/>
      <c r="I194" s="16" t="str">
        <f aca="false">IF(A194="","",CHOOSE(WEEKDAY(C194,2),"lun","mar","mié","jue","vie","sáb","dom"))</f>
        <v/>
      </c>
      <c r="J194" s="16" t="str">
        <f aca="false">IF(A194="","",IFERROR(INDEX(Profesoras!$B$2:$B$20,MATCH(G194,Profesoras!$A$2:$A$20,0)),"Profesora no existe"))</f>
        <v/>
      </c>
      <c r="K194" s="38" t="str">
        <f aca="false">IF(A194="","",(E194-D194)*24)</f>
        <v/>
      </c>
      <c r="L194" s="16" t="str">
        <f aca="false">IF(A194="","",COUNTIFS(Sesiones!$C$2:$C$401,C194,Sesiones!$F$2:$F$401,F194,Sesiones!$D$2:$D$401,"&lt;"&amp;E194,Sesiones!$E$2:$E$401,"&gt;"&amp;D194)-1)</f>
        <v/>
      </c>
      <c r="M194" s="16" t="str">
        <f aca="false">IF(A194="","",COUNTIFS(Sesiones!$C$2:$C$401,C194,Sesiones!$G$2:$G$401,G194,Sesiones!$D$2:$D$401,"&lt;"&amp;E194,Sesiones!$E$2:$E$401,"&gt;"&amp;D194)-1)</f>
        <v/>
      </c>
      <c r="N194" s="16" t="str">
        <f aca="false">IF(A194="","",IF(AND(L194&gt;0,M194&gt;0),"Aula y profesora ocupadas",IF(L194&gt;0,"Aula ocupada a esa hora",IF(M194&gt;0,"Profesora en otra clase a esa hora",IF(E194&lt;=D194,"Hora de fin anterior al inicio",IF(COUNTIF(Festivos!$A$2:$A$30,C194)&gt;0,"Clase en día festivo",""))))))</f>
        <v/>
      </c>
      <c r="O194" s="36" t="str">
        <f aca="false">IF(A194="","",COUNTIFS(Sesiones!$C$2:$C$401,C194,Sesiones!$D$2:$D$401,"&lt;"&amp;D194)+COUNTIFS(Sesiones!$C$2:$C$401,C194,Sesiones!$D$2:$D$401,D194,Sesiones!$A$2:$A$401,"&lt;"&amp;A194)+1)</f>
        <v/>
      </c>
      <c r="P194" s="36" t="str">
        <f aca="false">IF(A194="","",C194*10+O194)</f>
        <v/>
      </c>
      <c r="Q194" s="16" t="str">
        <f aca="false">IF(A194="","",TEXT(D194,"hh:mm")&amp;"–"&amp;TEXT(E194,"hh:mm")&amp;"  "&amp;B194&amp;CHAR(10)&amp;F194&amp;" · "&amp;J194&amp;IF(N194&lt;&gt;"",CHAR(10)&amp;"CHOQUE: "&amp;N194,IF(H194&lt;&gt;"",CHAR(10)&amp;H194,"")))</f>
        <v/>
      </c>
      <c r="R194" s="36" t="str">
        <f aca="false">IF(AND(A194&lt;&gt;"",N194&lt;&gt;""),ROW(),"")</f>
        <v/>
      </c>
    </row>
    <row r="195" customFormat="false" ht="15" hidden="false" customHeight="false" outlineLevel="0" collapsed="false">
      <c r="A195" s="16"/>
      <c r="B195" s="16"/>
      <c r="C195" s="32"/>
      <c r="D195" s="34"/>
      <c r="E195" s="34"/>
      <c r="F195" s="16"/>
      <c r="G195" s="16"/>
      <c r="H195" s="16"/>
      <c r="I195" s="16" t="str">
        <f aca="false">IF(A195="","",CHOOSE(WEEKDAY(C195,2),"lun","mar","mié","jue","vie","sáb","dom"))</f>
        <v/>
      </c>
      <c r="J195" s="16" t="str">
        <f aca="false">IF(A195="","",IFERROR(INDEX(Profesoras!$B$2:$B$20,MATCH(G195,Profesoras!$A$2:$A$20,0)),"Profesora no existe"))</f>
        <v/>
      </c>
      <c r="K195" s="38" t="str">
        <f aca="false">IF(A195="","",(E195-D195)*24)</f>
        <v/>
      </c>
      <c r="L195" s="16" t="str">
        <f aca="false">IF(A195="","",COUNTIFS(Sesiones!$C$2:$C$401,C195,Sesiones!$F$2:$F$401,F195,Sesiones!$D$2:$D$401,"&lt;"&amp;E195,Sesiones!$E$2:$E$401,"&gt;"&amp;D195)-1)</f>
        <v/>
      </c>
      <c r="M195" s="16" t="str">
        <f aca="false">IF(A195="","",COUNTIFS(Sesiones!$C$2:$C$401,C195,Sesiones!$G$2:$G$401,G195,Sesiones!$D$2:$D$401,"&lt;"&amp;E195,Sesiones!$E$2:$E$401,"&gt;"&amp;D195)-1)</f>
        <v/>
      </c>
      <c r="N195" s="16" t="str">
        <f aca="false">IF(A195="","",IF(AND(L195&gt;0,M195&gt;0),"Aula y profesora ocupadas",IF(L195&gt;0,"Aula ocupada a esa hora",IF(M195&gt;0,"Profesora en otra clase a esa hora",IF(E195&lt;=D195,"Hora de fin anterior al inicio",IF(COUNTIF(Festivos!$A$2:$A$30,C195)&gt;0,"Clase en día festivo",""))))))</f>
        <v/>
      </c>
      <c r="O195" s="36" t="str">
        <f aca="false">IF(A195="","",COUNTIFS(Sesiones!$C$2:$C$401,C195,Sesiones!$D$2:$D$401,"&lt;"&amp;D195)+COUNTIFS(Sesiones!$C$2:$C$401,C195,Sesiones!$D$2:$D$401,D195,Sesiones!$A$2:$A$401,"&lt;"&amp;A195)+1)</f>
        <v/>
      </c>
      <c r="P195" s="36" t="str">
        <f aca="false">IF(A195="","",C195*10+O195)</f>
        <v/>
      </c>
      <c r="Q195" s="16" t="str">
        <f aca="false">IF(A195="","",TEXT(D195,"hh:mm")&amp;"–"&amp;TEXT(E195,"hh:mm")&amp;"  "&amp;B195&amp;CHAR(10)&amp;F195&amp;" · "&amp;J195&amp;IF(N195&lt;&gt;"",CHAR(10)&amp;"CHOQUE: "&amp;N195,IF(H195&lt;&gt;"",CHAR(10)&amp;H195,"")))</f>
        <v/>
      </c>
      <c r="R195" s="36" t="str">
        <f aca="false">IF(AND(A195&lt;&gt;"",N195&lt;&gt;""),ROW(),"")</f>
        <v/>
      </c>
    </row>
    <row r="196" customFormat="false" ht="15" hidden="false" customHeight="false" outlineLevel="0" collapsed="false">
      <c r="A196" s="16"/>
      <c r="B196" s="16"/>
      <c r="C196" s="32"/>
      <c r="D196" s="34"/>
      <c r="E196" s="34"/>
      <c r="F196" s="16"/>
      <c r="G196" s="16"/>
      <c r="H196" s="16"/>
      <c r="I196" s="16" t="str">
        <f aca="false">IF(A196="","",CHOOSE(WEEKDAY(C196,2),"lun","mar","mié","jue","vie","sáb","dom"))</f>
        <v/>
      </c>
      <c r="J196" s="16" t="str">
        <f aca="false">IF(A196="","",IFERROR(INDEX(Profesoras!$B$2:$B$20,MATCH(G196,Profesoras!$A$2:$A$20,0)),"Profesora no existe"))</f>
        <v/>
      </c>
      <c r="K196" s="38" t="str">
        <f aca="false">IF(A196="","",(E196-D196)*24)</f>
        <v/>
      </c>
      <c r="L196" s="16" t="str">
        <f aca="false">IF(A196="","",COUNTIFS(Sesiones!$C$2:$C$401,C196,Sesiones!$F$2:$F$401,F196,Sesiones!$D$2:$D$401,"&lt;"&amp;E196,Sesiones!$E$2:$E$401,"&gt;"&amp;D196)-1)</f>
        <v/>
      </c>
      <c r="M196" s="16" t="str">
        <f aca="false">IF(A196="","",COUNTIFS(Sesiones!$C$2:$C$401,C196,Sesiones!$G$2:$G$401,G196,Sesiones!$D$2:$D$401,"&lt;"&amp;E196,Sesiones!$E$2:$E$401,"&gt;"&amp;D196)-1)</f>
        <v/>
      </c>
      <c r="N196" s="16" t="str">
        <f aca="false">IF(A196="","",IF(AND(L196&gt;0,M196&gt;0),"Aula y profesora ocupadas",IF(L196&gt;0,"Aula ocupada a esa hora",IF(M196&gt;0,"Profesora en otra clase a esa hora",IF(E196&lt;=D196,"Hora de fin anterior al inicio",IF(COUNTIF(Festivos!$A$2:$A$30,C196)&gt;0,"Clase en día festivo",""))))))</f>
        <v/>
      </c>
      <c r="O196" s="36" t="str">
        <f aca="false">IF(A196="","",COUNTIFS(Sesiones!$C$2:$C$401,C196,Sesiones!$D$2:$D$401,"&lt;"&amp;D196)+COUNTIFS(Sesiones!$C$2:$C$401,C196,Sesiones!$D$2:$D$401,D196,Sesiones!$A$2:$A$401,"&lt;"&amp;A196)+1)</f>
        <v/>
      </c>
      <c r="P196" s="36" t="str">
        <f aca="false">IF(A196="","",C196*10+O196)</f>
        <v/>
      </c>
      <c r="Q196" s="16" t="str">
        <f aca="false">IF(A196="","",TEXT(D196,"hh:mm")&amp;"–"&amp;TEXT(E196,"hh:mm")&amp;"  "&amp;B196&amp;CHAR(10)&amp;F196&amp;" · "&amp;J196&amp;IF(N196&lt;&gt;"",CHAR(10)&amp;"CHOQUE: "&amp;N196,IF(H196&lt;&gt;"",CHAR(10)&amp;H196,"")))</f>
        <v/>
      </c>
      <c r="R196" s="36" t="str">
        <f aca="false">IF(AND(A196&lt;&gt;"",N196&lt;&gt;""),ROW(),"")</f>
        <v/>
      </c>
    </row>
    <row r="197" customFormat="false" ht="15" hidden="false" customHeight="false" outlineLevel="0" collapsed="false">
      <c r="A197" s="16"/>
      <c r="B197" s="16"/>
      <c r="C197" s="32"/>
      <c r="D197" s="34"/>
      <c r="E197" s="34"/>
      <c r="F197" s="16"/>
      <c r="G197" s="16"/>
      <c r="H197" s="16"/>
      <c r="I197" s="16" t="str">
        <f aca="false">IF(A197="","",CHOOSE(WEEKDAY(C197,2),"lun","mar","mié","jue","vie","sáb","dom"))</f>
        <v/>
      </c>
      <c r="J197" s="16" t="str">
        <f aca="false">IF(A197="","",IFERROR(INDEX(Profesoras!$B$2:$B$20,MATCH(G197,Profesoras!$A$2:$A$20,0)),"Profesora no existe"))</f>
        <v/>
      </c>
      <c r="K197" s="38" t="str">
        <f aca="false">IF(A197="","",(E197-D197)*24)</f>
        <v/>
      </c>
      <c r="L197" s="16" t="str">
        <f aca="false">IF(A197="","",COUNTIFS(Sesiones!$C$2:$C$401,C197,Sesiones!$F$2:$F$401,F197,Sesiones!$D$2:$D$401,"&lt;"&amp;E197,Sesiones!$E$2:$E$401,"&gt;"&amp;D197)-1)</f>
        <v/>
      </c>
      <c r="M197" s="16" t="str">
        <f aca="false">IF(A197="","",COUNTIFS(Sesiones!$C$2:$C$401,C197,Sesiones!$G$2:$G$401,G197,Sesiones!$D$2:$D$401,"&lt;"&amp;E197,Sesiones!$E$2:$E$401,"&gt;"&amp;D197)-1)</f>
        <v/>
      </c>
      <c r="N197" s="16" t="str">
        <f aca="false">IF(A197="","",IF(AND(L197&gt;0,M197&gt;0),"Aula y profesora ocupadas",IF(L197&gt;0,"Aula ocupada a esa hora",IF(M197&gt;0,"Profesora en otra clase a esa hora",IF(E197&lt;=D197,"Hora de fin anterior al inicio",IF(COUNTIF(Festivos!$A$2:$A$30,C197)&gt;0,"Clase en día festivo",""))))))</f>
        <v/>
      </c>
      <c r="O197" s="36" t="str">
        <f aca="false">IF(A197="","",COUNTIFS(Sesiones!$C$2:$C$401,C197,Sesiones!$D$2:$D$401,"&lt;"&amp;D197)+COUNTIFS(Sesiones!$C$2:$C$401,C197,Sesiones!$D$2:$D$401,D197,Sesiones!$A$2:$A$401,"&lt;"&amp;A197)+1)</f>
        <v/>
      </c>
      <c r="P197" s="36" t="str">
        <f aca="false">IF(A197="","",C197*10+O197)</f>
        <v/>
      </c>
      <c r="Q197" s="16" t="str">
        <f aca="false">IF(A197="","",TEXT(D197,"hh:mm")&amp;"–"&amp;TEXT(E197,"hh:mm")&amp;"  "&amp;B197&amp;CHAR(10)&amp;F197&amp;" · "&amp;J197&amp;IF(N197&lt;&gt;"",CHAR(10)&amp;"CHOQUE: "&amp;N197,IF(H197&lt;&gt;"",CHAR(10)&amp;H197,"")))</f>
        <v/>
      </c>
      <c r="R197" s="36" t="str">
        <f aca="false">IF(AND(A197&lt;&gt;"",N197&lt;&gt;""),ROW(),"")</f>
        <v/>
      </c>
    </row>
    <row r="198" customFormat="false" ht="15" hidden="false" customHeight="false" outlineLevel="0" collapsed="false">
      <c r="A198" s="16"/>
      <c r="B198" s="16"/>
      <c r="C198" s="32"/>
      <c r="D198" s="34"/>
      <c r="E198" s="34"/>
      <c r="F198" s="16"/>
      <c r="G198" s="16"/>
      <c r="H198" s="16"/>
      <c r="I198" s="16" t="str">
        <f aca="false">IF(A198="","",CHOOSE(WEEKDAY(C198,2),"lun","mar","mié","jue","vie","sáb","dom"))</f>
        <v/>
      </c>
      <c r="J198" s="16" t="str">
        <f aca="false">IF(A198="","",IFERROR(INDEX(Profesoras!$B$2:$B$20,MATCH(G198,Profesoras!$A$2:$A$20,0)),"Profesora no existe"))</f>
        <v/>
      </c>
      <c r="K198" s="38" t="str">
        <f aca="false">IF(A198="","",(E198-D198)*24)</f>
        <v/>
      </c>
      <c r="L198" s="16" t="str">
        <f aca="false">IF(A198="","",COUNTIFS(Sesiones!$C$2:$C$401,C198,Sesiones!$F$2:$F$401,F198,Sesiones!$D$2:$D$401,"&lt;"&amp;E198,Sesiones!$E$2:$E$401,"&gt;"&amp;D198)-1)</f>
        <v/>
      </c>
      <c r="M198" s="16" t="str">
        <f aca="false">IF(A198="","",COUNTIFS(Sesiones!$C$2:$C$401,C198,Sesiones!$G$2:$G$401,G198,Sesiones!$D$2:$D$401,"&lt;"&amp;E198,Sesiones!$E$2:$E$401,"&gt;"&amp;D198)-1)</f>
        <v/>
      </c>
      <c r="N198" s="16" t="str">
        <f aca="false">IF(A198="","",IF(AND(L198&gt;0,M198&gt;0),"Aula y profesora ocupadas",IF(L198&gt;0,"Aula ocupada a esa hora",IF(M198&gt;0,"Profesora en otra clase a esa hora",IF(E198&lt;=D198,"Hora de fin anterior al inicio",IF(COUNTIF(Festivos!$A$2:$A$30,C198)&gt;0,"Clase en día festivo",""))))))</f>
        <v/>
      </c>
      <c r="O198" s="36" t="str">
        <f aca="false">IF(A198="","",COUNTIFS(Sesiones!$C$2:$C$401,C198,Sesiones!$D$2:$D$401,"&lt;"&amp;D198)+COUNTIFS(Sesiones!$C$2:$C$401,C198,Sesiones!$D$2:$D$401,D198,Sesiones!$A$2:$A$401,"&lt;"&amp;A198)+1)</f>
        <v/>
      </c>
      <c r="P198" s="36" t="str">
        <f aca="false">IF(A198="","",C198*10+O198)</f>
        <v/>
      </c>
      <c r="Q198" s="16" t="str">
        <f aca="false">IF(A198="","",TEXT(D198,"hh:mm")&amp;"–"&amp;TEXT(E198,"hh:mm")&amp;"  "&amp;B198&amp;CHAR(10)&amp;F198&amp;" · "&amp;J198&amp;IF(N198&lt;&gt;"",CHAR(10)&amp;"CHOQUE: "&amp;N198,IF(H198&lt;&gt;"",CHAR(10)&amp;H198,"")))</f>
        <v/>
      </c>
      <c r="R198" s="36" t="str">
        <f aca="false">IF(AND(A198&lt;&gt;"",N198&lt;&gt;""),ROW(),"")</f>
        <v/>
      </c>
    </row>
    <row r="199" customFormat="false" ht="15" hidden="false" customHeight="false" outlineLevel="0" collapsed="false">
      <c r="A199" s="16"/>
      <c r="B199" s="16"/>
      <c r="C199" s="32"/>
      <c r="D199" s="34"/>
      <c r="E199" s="34"/>
      <c r="F199" s="16"/>
      <c r="G199" s="16"/>
      <c r="H199" s="16"/>
      <c r="I199" s="16" t="str">
        <f aca="false">IF(A199="","",CHOOSE(WEEKDAY(C199,2),"lun","mar","mié","jue","vie","sáb","dom"))</f>
        <v/>
      </c>
      <c r="J199" s="16" t="str">
        <f aca="false">IF(A199="","",IFERROR(INDEX(Profesoras!$B$2:$B$20,MATCH(G199,Profesoras!$A$2:$A$20,0)),"Profesora no existe"))</f>
        <v/>
      </c>
      <c r="K199" s="38" t="str">
        <f aca="false">IF(A199="","",(E199-D199)*24)</f>
        <v/>
      </c>
      <c r="L199" s="16" t="str">
        <f aca="false">IF(A199="","",COUNTIFS(Sesiones!$C$2:$C$401,C199,Sesiones!$F$2:$F$401,F199,Sesiones!$D$2:$D$401,"&lt;"&amp;E199,Sesiones!$E$2:$E$401,"&gt;"&amp;D199)-1)</f>
        <v/>
      </c>
      <c r="M199" s="16" t="str">
        <f aca="false">IF(A199="","",COUNTIFS(Sesiones!$C$2:$C$401,C199,Sesiones!$G$2:$G$401,G199,Sesiones!$D$2:$D$401,"&lt;"&amp;E199,Sesiones!$E$2:$E$401,"&gt;"&amp;D199)-1)</f>
        <v/>
      </c>
      <c r="N199" s="16" t="str">
        <f aca="false">IF(A199="","",IF(AND(L199&gt;0,M199&gt;0),"Aula y profesora ocupadas",IF(L199&gt;0,"Aula ocupada a esa hora",IF(M199&gt;0,"Profesora en otra clase a esa hora",IF(E199&lt;=D199,"Hora de fin anterior al inicio",IF(COUNTIF(Festivos!$A$2:$A$30,C199)&gt;0,"Clase en día festivo",""))))))</f>
        <v/>
      </c>
      <c r="O199" s="36" t="str">
        <f aca="false">IF(A199="","",COUNTIFS(Sesiones!$C$2:$C$401,C199,Sesiones!$D$2:$D$401,"&lt;"&amp;D199)+COUNTIFS(Sesiones!$C$2:$C$401,C199,Sesiones!$D$2:$D$401,D199,Sesiones!$A$2:$A$401,"&lt;"&amp;A199)+1)</f>
        <v/>
      </c>
      <c r="P199" s="36" t="str">
        <f aca="false">IF(A199="","",C199*10+O199)</f>
        <v/>
      </c>
      <c r="Q199" s="16" t="str">
        <f aca="false">IF(A199="","",TEXT(D199,"hh:mm")&amp;"–"&amp;TEXT(E199,"hh:mm")&amp;"  "&amp;B199&amp;CHAR(10)&amp;F199&amp;" · "&amp;J199&amp;IF(N199&lt;&gt;"",CHAR(10)&amp;"CHOQUE: "&amp;N199,IF(H199&lt;&gt;"",CHAR(10)&amp;H199,"")))</f>
        <v/>
      </c>
      <c r="R199" s="36" t="str">
        <f aca="false">IF(AND(A199&lt;&gt;"",N199&lt;&gt;""),ROW(),"")</f>
        <v/>
      </c>
    </row>
    <row r="200" customFormat="false" ht="15" hidden="false" customHeight="false" outlineLevel="0" collapsed="false">
      <c r="A200" s="16"/>
      <c r="B200" s="16"/>
      <c r="C200" s="32"/>
      <c r="D200" s="34"/>
      <c r="E200" s="34"/>
      <c r="F200" s="16"/>
      <c r="G200" s="16"/>
      <c r="H200" s="16"/>
      <c r="I200" s="16" t="str">
        <f aca="false">IF(A200="","",CHOOSE(WEEKDAY(C200,2),"lun","mar","mié","jue","vie","sáb","dom"))</f>
        <v/>
      </c>
      <c r="J200" s="16" t="str">
        <f aca="false">IF(A200="","",IFERROR(INDEX(Profesoras!$B$2:$B$20,MATCH(G200,Profesoras!$A$2:$A$20,0)),"Profesora no existe"))</f>
        <v/>
      </c>
      <c r="K200" s="38" t="str">
        <f aca="false">IF(A200="","",(E200-D200)*24)</f>
        <v/>
      </c>
      <c r="L200" s="16" t="str">
        <f aca="false">IF(A200="","",COUNTIFS(Sesiones!$C$2:$C$401,C200,Sesiones!$F$2:$F$401,F200,Sesiones!$D$2:$D$401,"&lt;"&amp;E200,Sesiones!$E$2:$E$401,"&gt;"&amp;D200)-1)</f>
        <v/>
      </c>
      <c r="M200" s="16" t="str">
        <f aca="false">IF(A200="","",COUNTIFS(Sesiones!$C$2:$C$401,C200,Sesiones!$G$2:$G$401,G200,Sesiones!$D$2:$D$401,"&lt;"&amp;E200,Sesiones!$E$2:$E$401,"&gt;"&amp;D200)-1)</f>
        <v/>
      </c>
      <c r="N200" s="16" t="str">
        <f aca="false">IF(A200="","",IF(AND(L200&gt;0,M200&gt;0),"Aula y profesora ocupadas",IF(L200&gt;0,"Aula ocupada a esa hora",IF(M200&gt;0,"Profesora en otra clase a esa hora",IF(E200&lt;=D200,"Hora de fin anterior al inicio",IF(COUNTIF(Festivos!$A$2:$A$30,C200)&gt;0,"Clase en día festivo",""))))))</f>
        <v/>
      </c>
      <c r="O200" s="36" t="str">
        <f aca="false">IF(A200="","",COUNTIFS(Sesiones!$C$2:$C$401,C200,Sesiones!$D$2:$D$401,"&lt;"&amp;D200)+COUNTIFS(Sesiones!$C$2:$C$401,C200,Sesiones!$D$2:$D$401,D200,Sesiones!$A$2:$A$401,"&lt;"&amp;A200)+1)</f>
        <v/>
      </c>
      <c r="P200" s="36" t="str">
        <f aca="false">IF(A200="","",C200*10+O200)</f>
        <v/>
      </c>
      <c r="Q200" s="16" t="str">
        <f aca="false">IF(A200="","",TEXT(D200,"hh:mm")&amp;"–"&amp;TEXT(E200,"hh:mm")&amp;"  "&amp;B200&amp;CHAR(10)&amp;F200&amp;" · "&amp;J200&amp;IF(N200&lt;&gt;"",CHAR(10)&amp;"CHOQUE: "&amp;N200,IF(H200&lt;&gt;"",CHAR(10)&amp;H200,"")))</f>
        <v/>
      </c>
      <c r="R200" s="36" t="str">
        <f aca="false">IF(AND(A200&lt;&gt;"",N200&lt;&gt;""),ROW(),"")</f>
        <v/>
      </c>
    </row>
    <row r="201" customFormat="false" ht="15" hidden="false" customHeight="false" outlineLevel="0" collapsed="false">
      <c r="A201" s="16"/>
      <c r="B201" s="16"/>
      <c r="C201" s="32"/>
      <c r="D201" s="34"/>
      <c r="E201" s="34"/>
      <c r="F201" s="16"/>
      <c r="G201" s="16"/>
      <c r="H201" s="16"/>
      <c r="I201" s="16" t="str">
        <f aca="false">IF(A201="","",CHOOSE(WEEKDAY(C201,2),"lun","mar","mié","jue","vie","sáb","dom"))</f>
        <v/>
      </c>
      <c r="J201" s="16" t="str">
        <f aca="false">IF(A201="","",IFERROR(INDEX(Profesoras!$B$2:$B$20,MATCH(G201,Profesoras!$A$2:$A$20,0)),"Profesora no existe"))</f>
        <v/>
      </c>
      <c r="K201" s="38" t="str">
        <f aca="false">IF(A201="","",(E201-D201)*24)</f>
        <v/>
      </c>
      <c r="L201" s="16" t="str">
        <f aca="false">IF(A201="","",COUNTIFS(Sesiones!$C$2:$C$401,C201,Sesiones!$F$2:$F$401,F201,Sesiones!$D$2:$D$401,"&lt;"&amp;E201,Sesiones!$E$2:$E$401,"&gt;"&amp;D201)-1)</f>
        <v/>
      </c>
      <c r="M201" s="16" t="str">
        <f aca="false">IF(A201="","",COUNTIFS(Sesiones!$C$2:$C$401,C201,Sesiones!$G$2:$G$401,G201,Sesiones!$D$2:$D$401,"&lt;"&amp;E201,Sesiones!$E$2:$E$401,"&gt;"&amp;D201)-1)</f>
        <v/>
      </c>
      <c r="N201" s="16" t="str">
        <f aca="false">IF(A201="","",IF(AND(L201&gt;0,M201&gt;0),"Aula y profesora ocupadas",IF(L201&gt;0,"Aula ocupada a esa hora",IF(M201&gt;0,"Profesora en otra clase a esa hora",IF(E201&lt;=D201,"Hora de fin anterior al inicio",IF(COUNTIF(Festivos!$A$2:$A$30,C201)&gt;0,"Clase en día festivo",""))))))</f>
        <v/>
      </c>
      <c r="O201" s="36" t="str">
        <f aca="false">IF(A201="","",COUNTIFS(Sesiones!$C$2:$C$401,C201,Sesiones!$D$2:$D$401,"&lt;"&amp;D201)+COUNTIFS(Sesiones!$C$2:$C$401,C201,Sesiones!$D$2:$D$401,D201,Sesiones!$A$2:$A$401,"&lt;"&amp;A201)+1)</f>
        <v/>
      </c>
      <c r="P201" s="36" t="str">
        <f aca="false">IF(A201="","",C201*10+O201)</f>
        <v/>
      </c>
      <c r="Q201" s="16" t="str">
        <f aca="false">IF(A201="","",TEXT(D201,"hh:mm")&amp;"–"&amp;TEXT(E201,"hh:mm")&amp;"  "&amp;B201&amp;CHAR(10)&amp;F201&amp;" · "&amp;J201&amp;IF(N201&lt;&gt;"",CHAR(10)&amp;"CHOQUE: "&amp;N201,IF(H201&lt;&gt;"",CHAR(10)&amp;H201,"")))</f>
        <v/>
      </c>
      <c r="R201" s="36" t="str">
        <f aca="false">IF(AND(A201&lt;&gt;"",N201&lt;&gt;""),ROW(),"")</f>
        <v/>
      </c>
    </row>
    <row r="202" customFormat="false" ht="15" hidden="false" customHeight="false" outlineLevel="0" collapsed="false">
      <c r="A202" s="16"/>
      <c r="B202" s="16"/>
      <c r="C202" s="32"/>
      <c r="D202" s="34"/>
      <c r="E202" s="34"/>
      <c r="F202" s="16"/>
      <c r="G202" s="16"/>
      <c r="H202" s="16"/>
      <c r="I202" s="16" t="str">
        <f aca="false">IF(A202="","",CHOOSE(WEEKDAY(C202,2),"lun","mar","mié","jue","vie","sáb","dom"))</f>
        <v/>
      </c>
      <c r="J202" s="16" t="str">
        <f aca="false">IF(A202="","",IFERROR(INDEX(Profesoras!$B$2:$B$20,MATCH(G202,Profesoras!$A$2:$A$20,0)),"Profesora no existe"))</f>
        <v/>
      </c>
      <c r="K202" s="38" t="str">
        <f aca="false">IF(A202="","",(E202-D202)*24)</f>
        <v/>
      </c>
      <c r="L202" s="16" t="str">
        <f aca="false">IF(A202="","",COUNTIFS(Sesiones!$C$2:$C$401,C202,Sesiones!$F$2:$F$401,F202,Sesiones!$D$2:$D$401,"&lt;"&amp;E202,Sesiones!$E$2:$E$401,"&gt;"&amp;D202)-1)</f>
        <v/>
      </c>
      <c r="M202" s="16" t="str">
        <f aca="false">IF(A202="","",COUNTIFS(Sesiones!$C$2:$C$401,C202,Sesiones!$G$2:$G$401,G202,Sesiones!$D$2:$D$401,"&lt;"&amp;E202,Sesiones!$E$2:$E$401,"&gt;"&amp;D202)-1)</f>
        <v/>
      </c>
      <c r="N202" s="16" t="str">
        <f aca="false">IF(A202="","",IF(AND(L202&gt;0,M202&gt;0),"Aula y profesora ocupadas",IF(L202&gt;0,"Aula ocupada a esa hora",IF(M202&gt;0,"Profesora en otra clase a esa hora",IF(E202&lt;=D202,"Hora de fin anterior al inicio",IF(COUNTIF(Festivos!$A$2:$A$30,C202)&gt;0,"Clase en día festivo",""))))))</f>
        <v/>
      </c>
      <c r="O202" s="36" t="str">
        <f aca="false">IF(A202="","",COUNTIFS(Sesiones!$C$2:$C$401,C202,Sesiones!$D$2:$D$401,"&lt;"&amp;D202)+COUNTIFS(Sesiones!$C$2:$C$401,C202,Sesiones!$D$2:$D$401,D202,Sesiones!$A$2:$A$401,"&lt;"&amp;A202)+1)</f>
        <v/>
      </c>
      <c r="P202" s="36" t="str">
        <f aca="false">IF(A202="","",C202*10+O202)</f>
        <v/>
      </c>
      <c r="Q202" s="16" t="str">
        <f aca="false">IF(A202="","",TEXT(D202,"hh:mm")&amp;"–"&amp;TEXT(E202,"hh:mm")&amp;"  "&amp;B202&amp;CHAR(10)&amp;F202&amp;" · "&amp;J202&amp;IF(N202&lt;&gt;"",CHAR(10)&amp;"CHOQUE: "&amp;N202,IF(H202&lt;&gt;"",CHAR(10)&amp;H202,"")))</f>
        <v/>
      </c>
      <c r="R202" s="36" t="str">
        <f aca="false">IF(AND(A202&lt;&gt;"",N202&lt;&gt;""),ROW(),"")</f>
        <v/>
      </c>
    </row>
    <row r="203" customFormat="false" ht="15" hidden="false" customHeight="false" outlineLevel="0" collapsed="false">
      <c r="A203" s="16"/>
      <c r="B203" s="16"/>
      <c r="C203" s="32"/>
      <c r="D203" s="34"/>
      <c r="E203" s="34"/>
      <c r="F203" s="16"/>
      <c r="G203" s="16"/>
      <c r="H203" s="16"/>
      <c r="I203" s="16" t="str">
        <f aca="false">IF(A203="","",CHOOSE(WEEKDAY(C203,2),"lun","mar","mié","jue","vie","sáb","dom"))</f>
        <v/>
      </c>
      <c r="J203" s="16" t="str">
        <f aca="false">IF(A203="","",IFERROR(INDEX(Profesoras!$B$2:$B$20,MATCH(G203,Profesoras!$A$2:$A$20,0)),"Profesora no existe"))</f>
        <v/>
      </c>
      <c r="K203" s="38" t="str">
        <f aca="false">IF(A203="","",(E203-D203)*24)</f>
        <v/>
      </c>
      <c r="L203" s="16" t="str">
        <f aca="false">IF(A203="","",COUNTIFS(Sesiones!$C$2:$C$401,C203,Sesiones!$F$2:$F$401,F203,Sesiones!$D$2:$D$401,"&lt;"&amp;E203,Sesiones!$E$2:$E$401,"&gt;"&amp;D203)-1)</f>
        <v/>
      </c>
      <c r="M203" s="16" t="str">
        <f aca="false">IF(A203="","",COUNTIFS(Sesiones!$C$2:$C$401,C203,Sesiones!$G$2:$G$401,G203,Sesiones!$D$2:$D$401,"&lt;"&amp;E203,Sesiones!$E$2:$E$401,"&gt;"&amp;D203)-1)</f>
        <v/>
      </c>
      <c r="N203" s="16" t="str">
        <f aca="false">IF(A203="","",IF(AND(L203&gt;0,M203&gt;0),"Aula y profesora ocupadas",IF(L203&gt;0,"Aula ocupada a esa hora",IF(M203&gt;0,"Profesora en otra clase a esa hora",IF(E203&lt;=D203,"Hora de fin anterior al inicio",IF(COUNTIF(Festivos!$A$2:$A$30,C203)&gt;0,"Clase en día festivo",""))))))</f>
        <v/>
      </c>
      <c r="O203" s="36" t="str">
        <f aca="false">IF(A203="","",COUNTIFS(Sesiones!$C$2:$C$401,C203,Sesiones!$D$2:$D$401,"&lt;"&amp;D203)+COUNTIFS(Sesiones!$C$2:$C$401,C203,Sesiones!$D$2:$D$401,D203,Sesiones!$A$2:$A$401,"&lt;"&amp;A203)+1)</f>
        <v/>
      </c>
      <c r="P203" s="36" t="str">
        <f aca="false">IF(A203="","",C203*10+O203)</f>
        <v/>
      </c>
      <c r="Q203" s="16" t="str">
        <f aca="false">IF(A203="","",TEXT(D203,"hh:mm")&amp;"–"&amp;TEXT(E203,"hh:mm")&amp;"  "&amp;B203&amp;CHAR(10)&amp;F203&amp;" · "&amp;J203&amp;IF(N203&lt;&gt;"",CHAR(10)&amp;"CHOQUE: "&amp;N203,IF(H203&lt;&gt;"",CHAR(10)&amp;H203,"")))</f>
        <v/>
      </c>
      <c r="R203" s="36" t="str">
        <f aca="false">IF(AND(A203&lt;&gt;"",N203&lt;&gt;""),ROW(),"")</f>
        <v/>
      </c>
    </row>
    <row r="204" customFormat="false" ht="15" hidden="false" customHeight="false" outlineLevel="0" collapsed="false">
      <c r="A204" s="16"/>
      <c r="B204" s="16"/>
      <c r="C204" s="32"/>
      <c r="D204" s="34"/>
      <c r="E204" s="34"/>
      <c r="F204" s="16"/>
      <c r="G204" s="16"/>
      <c r="H204" s="16"/>
      <c r="I204" s="16" t="str">
        <f aca="false">IF(A204="","",CHOOSE(WEEKDAY(C204,2),"lun","mar","mié","jue","vie","sáb","dom"))</f>
        <v/>
      </c>
      <c r="J204" s="16" t="str">
        <f aca="false">IF(A204="","",IFERROR(INDEX(Profesoras!$B$2:$B$20,MATCH(G204,Profesoras!$A$2:$A$20,0)),"Profesora no existe"))</f>
        <v/>
      </c>
      <c r="K204" s="38" t="str">
        <f aca="false">IF(A204="","",(E204-D204)*24)</f>
        <v/>
      </c>
      <c r="L204" s="16" t="str">
        <f aca="false">IF(A204="","",COUNTIFS(Sesiones!$C$2:$C$401,C204,Sesiones!$F$2:$F$401,F204,Sesiones!$D$2:$D$401,"&lt;"&amp;E204,Sesiones!$E$2:$E$401,"&gt;"&amp;D204)-1)</f>
        <v/>
      </c>
      <c r="M204" s="16" t="str">
        <f aca="false">IF(A204="","",COUNTIFS(Sesiones!$C$2:$C$401,C204,Sesiones!$G$2:$G$401,G204,Sesiones!$D$2:$D$401,"&lt;"&amp;E204,Sesiones!$E$2:$E$401,"&gt;"&amp;D204)-1)</f>
        <v/>
      </c>
      <c r="N204" s="16" t="str">
        <f aca="false">IF(A204="","",IF(AND(L204&gt;0,M204&gt;0),"Aula y profesora ocupadas",IF(L204&gt;0,"Aula ocupada a esa hora",IF(M204&gt;0,"Profesora en otra clase a esa hora",IF(E204&lt;=D204,"Hora de fin anterior al inicio",IF(COUNTIF(Festivos!$A$2:$A$30,C204)&gt;0,"Clase en día festivo",""))))))</f>
        <v/>
      </c>
      <c r="O204" s="36" t="str">
        <f aca="false">IF(A204="","",COUNTIFS(Sesiones!$C$2:$C$401,C204,Sesiones!$D$2:$D$401,"&lt;"&amp;D204)+COUNTIFS(Sesiones!$C$2:$C$401,C204,Sesiones!$D$2:$D$401,D204,Sesiones!$A$2:$A$401,"&lt;"&amp;A204)+1)</f>
        <v/>
      </c>
      <c r="P204" s="36" t="str">
        <f aca="false">IF(A204="","",C204*10+O204)</f>
        <v/>
      </c>
      <c r="Q204" s="16" t="str">
        <f aca="false">IF(A204="","",TEXT(D204,"hh:mm")&amp;"–"&amp;TEXT(E204,"hh:mm")&amp;"  "&amp;B204&amp;CHAR(10)&amp;F204&amp;" · "&amp;J204&amp;IF(N204&lt;&gt;"",CHAR(10)&amp;"CHOQUE: "&amp;N204,IF(H204&lt;&gt;"",CHAR(10)&amp;H204,"")))</f>
        <v/>
      </c>
      <c r="R204" s="36" t="str">
        <f aca="false">IF(AND(A204&lt;&gt;"",N204&lt;&gt;""),ROW(),"")</f>
        <v/>
      </c>
    </row>
    <row r="205" customFormat="false" ht="15" hidden="false" customHeight="false" outlineLevel="0" collapsed="false">
      <c r="A205" s="16"/>
      <c r="B205" s="16"/>
      <c r="C205" s="32"/>
      <c r="D205" s="34"/>
      <c r="E205" s="34"/>
      <c r="F205" s="16"/>
      <c r="G205" s="16"/>
      <c r="H205" s="16"/>
      <c r="I205" s="16" t="str">
        <f aca="false">IF(A205="","",CHOOSE(WEEKDAY(C205,2),"lun","mar","mié","jue","vie","sáb","dom"))</f>
        <v/>
      </c>
      <c r="J205" s="16" t="str">
        <f aca="false">IF(A205="","",IFERROR(INDEX(Profesoras!$B$2:$B$20,MATCH(G205,Profesoras!$A$2:$A$20,0)),"Profesora no existe"))</f>
        <v/>
      </c>
      <c r="K205" s="38" t="str">
        <f aca="false">IF(A205="","",(E205-D205)*24)</f>
        <v/>
      </c>
      <c r="L205" s="16" t="str">
        <f aca="false">IF(A205="","",COUNTIFS(Sesiones!$C$2:$C$401,C205,Sesiones!$F$2:$F$401,F205,Sesiones!$D$2:$D$401,"&lt;"&amp;E205,Sesiones!$E$2:$E$401,"&gt;"&amp;D205)-1)</f>
        <v/>
      </c>
      <c r="M205" s="16" t="str">
        <f aca="false">IF(A205="","",COUNTIFS(Sesiones!$C$2:$C$401,C205,Sesiones!$G$2:$G$401,G205,Sesiones!$D$2:$D$401,"&lt;"&amp;E205,Sesiones!$E$2:$E$401,"&gt;"&amp;D205)-1)</f>
        <v/>
      </c>
      <c r="N205" s="16" t="str">
        <f aca="false">IF(A205="","",IF(AND(L205&gt;0,M205&gt;0),"Aula y profesora ocupadas",IF(L205&gt;0,"Aula ocupada a esa hora",IF(M205&gt;0,"Profesora en otra clase a esa hora",IF(E205&lt;=D205,"Hora de fin anterior al inicio",IF(COUNTIF(Festivos!$A$2:$A$30,C205)&gt;0,"Clase en día festivo",""))))))</f>
        <v/>
      </c>
      <c r="O205" s="36" t="str">
        <f aca="false">IF(A205="","",COUNTIFS(Sesiones!$C$2:$C$401,C205,Sesiones!$D$2:$D$401,"&lt;"&amp;D205)+COUNTIFS(Sesiones!$C$2:$C$401,C205,Sesiones!$D$2:$D$401,D205,Sesiones!$A$2:$A$401,"&lt;"&amp;A205)+1)</f>
        <v/>
      </c>
      <c r="P205" s="36" t="str">
        <f aca="false">IF(A205="","",C205*10+O205)</f>
        <v/>
      </c>
      <c r="Q205" s="16" t="str">
        <f aca="false">IF(A205="","",TEXT(D205,"hh:mm")&amp;"–"&amp;TEXT(E205,"hh:mm")&amp;"  "&amp;B205&amp;CHAR(10)&amp;F205&amp;" · "&amp;J205&amp;IF(N205&lt;&gt;"",CHAR(10)&amp;"CHOQUE: "&amp;N205,IF(H205&lt;&gt;"",CHAR(10)&amp;H205,"")))</f>
        <v/>
      </c>
      <c r="R205" s="36" t="str">
        <f aca="false">IF(AND(A205&lt;&gt;"",N205&lt;&gt;""),ROW(),"")</f>
        <v/>
      </c>
    </row>
    <row r="206" customFormat="false" ht="15" hidden="false" customHeight="false" outlineLevel="0" collapsed="false">
      <c r="A206" s="16"/>
      <c r="B206" s="16"/>
      <c r="C206" s="32"/>
      <c r="D206" s="34"/>
      <c r="E206" s="34"/>
      <c r="F206" s="16"/>
      <c r="G206" s="16"/>
      <c r="H206" s="16"/>
      <c r="I206" s="16" t="str">
        <f aca="false">IF(A206="","",CHOOSE(WEEKDAY(C206,2),"lun","mar","mié","jue","vie","sáb","dom"))</f>
        <v/>
      </c>
      <c r="J206" s="16" t="str">
        <f aca="false">IF(A206="","",IFERROR(INDEX(Profesoras!$B$2:$B$20,MATCH(G206,Profesoras!$A$2:$A$20,0)),"Profesora no existe"))</f>
        <v/>
      </c>
      <c r="K206" s="38" t="str">
        <f aca="false">IF(A206="","",(E206-D206)*24)</f>
        <v/>
      </c>
      <c r="L206" s="16" t="str">
        <f aca="false">IF(A206="","",COUNTIFS(Sesiones!$C$2:$C$401,C206,Sesiones!$F$2:$F$401,F206,Sesiones!$D$2:$D$401,"&lt;"&amp;E206,Sesiones!$E$2:$E$401,"&gt;"&amp;D206)-1)</f>
        <v/>
      </c>
      <c r="M206" s="16" t="str">
        <f aca="false">IF(A206="","",COUNTIFS(Sesiones!$C$2:$C$401,C206,Sesiones!$G$2:$G$401,G206,Sesiones!$D$2:$D$401,"&lt;"&amp;E206,Sesiones!$E$2:$E$401,"&gt;"&amp;D206)-1)</f>
        <v/>
      </c>
      <c r="N206" s="16" t="str">
        <f aca="false">IF(A206="","",IF(AND(L206&gt;0,M206&gt;0),"Aula y profesora ocupadas",IF(L206&gt;0,"Aula ocupada a esa hora",IF(M206&gt;0,"Profesora en otra clase a esa hora",IF(E206&lt;=D206,"Hora de fin anterior al inicio",IF(COUNTIF(Festivos!$A$2:$A$30,C206)&gt;0,"Clase en día festivo",""))))))</f>
        <v/>
      </c>
      <c r="O206" s="36" t="str">
        <f aca="false">IF(A206="","",COUNTIFS(Sesiones!$C$2:$C$401,C206,Sesiones!$D$2:$D$401,"&lt;"&amp;D206)+COUNTIFS(Sesiones!$C$2:$C$401,C206,Sesiones!$D$2:$D$401,D206,Sesiones!$A$2:$A$401,"&lt;"&amp;A206)+1)</f>
        <v/>
      </c>
      <c r="P206" s="36" t="str">
        <f aca="false">IF(A206="","",C206*10+O206)</f>
        <v/>
      </c>
      <c r="Q206" s="16" t="str">
        <f aca="false">IF(A206="","",TEXT(D206,"hh:mm")&amp;"–"&amp;TEXT(E206,"hh:mm")&amp;"  "&amp;B206&amp;CHAR(10)&amp;F206&amp;" · "&amp;J206&amp;IF(N206&lt;&gt;"",CHAR(10)&amp;"CHOQUE: "&amp;N206,IF(H206&lt;&gt;"",CHAR(10)&amp;H206,"")))</f>
        <v/>
      </c>
      <c r="R206" s="36" t="str">
        <f aca="false">IF(AND(A206&lt;&gt;"",N206&lt;&gt;""),ROW(),"")</f>
        <v/>
      </c>
    </row>
    <row r="207" customFormat="false" ht="15" hidden="false" customHeight="false" outlineLevel="0" collapsed="false">
      <c r="A207" s="16"/>
      <c r="B207" s="16"/>
      <c r="C207" s="32"/>
      <c r="D207" s="34"/>
      <c r="E207" s="34"/>
      <c r="F207" s="16"/>
      <c r="G207" s="16"/>
      <c r="H207" s="16"/>
      <c r="I207" s="16" t="str">
        <f aca="false">IF(A207="","",CHOOSE(WEEKDAY(C207,2),"lun","mar","mié","jue","vie","sáb","dom"))</f>
        <v/>
      </c>
      <c r="J207" s="16" t="str">
        <f aca="false">IF(A207="","",IFERROR(INDEX(Profesoras!$B$2:$B$20,MATCH(G207,Profesoras!$A$2:$A$20,0)),"Profesora no existe"))</f>
        <v/>
      </c>
      <c r="K207" s="38" t="str">
        <f aca="false">IF(A207="","",(E207-D207)*24)</f>
        <v/>
      </c>
      <c r="L207" s="16" t="str">
        <f aca="false">IF(A207="","",COUNTIFS(Sesiones!$C$2:$C$401,C207,Sesiones!$F$2:$F$401,F207,Sesiones!$D$2:$D$401,"&lt;"&amp;E207,Sesiones!$E$2:$E$401,"&gt;"&amp;D207)-1)</f>
        <v/>
      </c>
      <c r="M207" s="16" t="str">
        <f aca="false">IF(A207="","",COUNTIFS(Sesiones!$C$2:$C$401,C207,Sesiones!$G$2:$G$401,G207,Sesiones!$D$2:$D$401,"&lt;"&amp;E207,Sesiones!$E$2:$E$401,"&gt;"&amp;D207)-1)</f>
        <v/>
      </c>
      <c r="N207" s="16" t="str">
        <f aca="false">IF(A207="","",IF(AND(L207&gt;0,M207&gt;0),"Aula y profesora ocupadas",IF(L207&gt;0,"Aula ocupada a esa hora",IF(M207&gt;0,"Profesora en otra clase a esa hora",IF(E207&lt;=D207,"Hora de fin anterior al inicio",IF(COUNTIF(Festivos!$A$2:$A$30,C207)&gt;0,"Clase en día festivo",""))))))</f>
        <v/>
      </c>
      <c r="O207" s="36" t="str">
        <f aca="false">IF(A207="","",COUNTIFS(Sesiones!$C$2:$C$401,C207,Sesiones!$D$2:$D$401,"&lt;"&amp;D207)+COUNTIFS(Sesiones!$C$2:$C$401,C207,Sesiones!$D$2:$D$401,D207,Sesiones!$A$2:$A$401,"&lt;"&amp;A207)+1)</f>
        <v/>
      </c>
      <c r="P207" s="36" t="str">
        <f aca="false">IF(A207="","",C207*10+O207)</f>
        <v/>
      </c>
      <c r="Q207" s="16" t="str">
        <f aca="false">IF(A207="","",TEXT(D207,"hh:mm")&amp;"–"&amp;TEXT(E207,"hh:mm")&amp;"  "&amp;B207&amp;CHAR(10)&amp;F207&amp;" · "&amp;J207&amp;IF(N207&lt;&gt;"",CHAR(10)&amp;"CHOQUE: "&amp;N207,IF(H207&lt;&gt;"",CHAR(10)&amp;H207,"")))</f>
        <v/>
      </c>
      <c r="R207" s="36" t="str">
        <f aca="false">IF(AND(A207&lt;&gt;"",N207&lt;&gt;""),ROW(),"")</f>
        <v/>
      </c>
    </row>
    <row r="208" customFormat="false" ht="15" hidden="false" customHeight="false" outlineLevel="0" collapsed="false">
      <c r="A208" s="16"/>
      <c r="B208" s="16"/>
      <c r="C208" s="32"/>
      <c r="D208" s="34"/>
      <c r="E208" s="34"/>
      <c r="F208" s="16"/>
      <c r="G208" s="16"/>
      <c r="H208" s="16"/>
      <c r="I208" s="16" t="str">
        <f aca="false">IF(A208="","",CHOOSE(WEEKDAY(C208,2),"lun","mar","mié","jue","vie","sáb","dom"))</f>
        <v/>
      </c>
      <c r="J208" s="16" t="str">
        <f aca="false">IF(A208="","",IFERROR(INDEX(Profesoras!$B$2:$B$20,MATCH(G208,Profesoras!$A$2:$A$20,0)),"Profesora no existe"))</f>
        <v/>
      </c>
      <c r="K208" s="38" t="str">
        <f aca="false">IF(A208="","",(E208-D208)*24)</f>
        <v/>
      </c>
      <c r="L208" s="16" t="str">
        <f aca="false">IF(A208="","",COUNTIFS(Sesiones!$C$2:$C$401,C208,Sesiones!$F$2:$F$401,F208,Sesiones!$D$2:$D$401,"&lt;"&amp;E208,Sesiones!$E$2:$E$401,"&gt;"&amp;D208)-1)</f>
        <v/>
      </c>
      <c r="M208" s="16" t="str">
        <f aca="false">IF(A208="","",COUNTIFS(Sesiones!$C$2:$C$401,C208,Sesiones!$G$2:$G$401,G208,Sesiones!$D$2:$D$401,"&lt;"&amp;E208,Sesiones!$E$2:$E$401,"&gt;"&amp;D208)-1)</f>
        <v/>
      </c>
      <c r="N208" s="16" t="str">
        <f aca="false">IF(A208="","",IF(AND(L208&gt;0,M208&gt;0),"Aula y profesora ocupadas",IF(L208&gt;0,"Aula ocupada a esa hora",IF(M208&gt;0,"Profesora en otra clase a esa hora",IF(E208&lt;=D208,"Hora de fin anterior al inicio",IF(COUNTIF(Festivos!$A$2:$A$30,C208)&gt;0,"Clase en día festivo",""))))))</f>
        <v/>
      </c>
      <c r="O208" s="36" t="str">
        <f aca="false">IF(A208="","",COUNTIFS(Sesiones!$C$2:$C$401,C208,Sesiones!$D$2:$D$401,"&lt;"&amp;D208)+COUNTIFS(Sesiones!$C$2:$C$401,C208,Sesiones!$D$2:$D$401,D208,Sesiones!$A$2:$A$401,"&lt;"&amp;A208)+1)</f>
        <v/>
      </c>
      <c r="P208" s="36" t="str">
        <f aca="false">IF(A208="","",C208*10+O208)</f>
        <v/>
      </c>
      <c r="Q208" s="16" t="str">
        <f aca="false">IF(A208="","",TEXT(D208,"hh:mm")&amp;"–"&amp;TEXT(E208,"hh:mm")&amp;"  "&amp;B208&amp;CHAR(10)&amp;F208&amp;" · "&amp;J208&amp;IF(N208&lt;&gt;"",CHAR(10)&amp;"CHOQUE: "&amp;N208,IF(H208&lt;&gt;"",CHAR(10)&amp;H208,"")))</f>
        <v/>
      </c>
      <c r="R208" s="36" t="str">
        <f aca="false">IF(AND(A208&lt;&gt;"",N208&lt;&gt;""),ROW(),"")</f>
        <v/>
      </c>
    </row>
    <row r="209" customFormat="false" ht="15" hidden="false" customHeight="false" outlineLevel="0" collapsed="false">
      <c r="A209" s="16"/>
      <c r="B209" s="16"/>
      <c r="C209" s="32"/>
      <c r="D209" s="34"/>
      <c r="E209" s="34"/>
      <c r="F209" s="16"/>
      <c r="G209" s="16"/>
      <c r="H209" s="16"/>
      <c r="I209" s="16" t="str">
        <f aca="false">IF(A209="","",CHOOSE(WEEKDAY(C209,2),"lun","mar","mié","jue","vie","sáb","dom"))</f>
        <v/>
      </c>
      <c r="J209" s="16" t="str">
        <f aca="false">IF(A209="","",IFERROR(INDEX(Profesoras!$B$2:$B$20,MATCH(G209,Profesoras!$A$2:$A$20,0)),"Profesora no existe"))</f>
        <v/>
      </c>
      <c r="K209" s="38" t="str">
        <f aca="false">IF(A209="","",(E209-D209)*24)</f>
        <v/>
      </c>
      <c r="L209" s="16" t="str">
        <f aca="false">IF(A209="","",COUNTIFS(Sesiones!$C$2:$C$401,C209,Sesiones!$F$2:$F$401,F209,Sesiones!$D$2:$D$401,"&lt;"&amp;E209,Sesiones!$E$2:$E$401,"&gt;"&amp;D209)-1)</f>
        <v/>
      </c>
      <c r="M209" s="16" t="str">
        <f aca="false">IF(A209="","",COUNTIFS(Sesiones!$C$2:$C$401,C209,Sesiones!$G$2:$G$401,G209,Sesiones!$D$2:$D$401,"&lt;"&amp;E209,Sesiones!$E$2:$E$401,"&gt;"&amp;D209)-1)</f>
        <v/>
      </c>
      <c r="N209" s="16" t="str">
        <f aca="false">IF(A209="","",IF(AND(L209&gt;0,M209&gt;0),"Aula y profesora ocupadas",IF(L209&gt;0,"Aula ocupada a esa hora",IF(M209&gt;0,"Profesora en otra clase a esa hora",IF(E209&lt;=D209,"Hora de fin anterior al inicio",IF(COUNTIF(Festivos!$A$2:$A$30,C209)&gt;0,"Clase en día festivo",""))))))</f>
        <v/>
      </c>
      <c r="O209" s="36" t="str">
        <f aca="false">IF(A209="","",COUNTIFS(Sesiones!$C$2:$C$401,C209,Sesiones!$D$2:$D$401,"&lt;"&amp;D209)+COUNTIFS(Sesiones!$C$2:$C$401,C209,Sesiones!$D$2:$D$401,D209,Sesiones!$A$2:$A$401,"&lt;"&amp;A209)+1)</f>
        <v/>
      </c>
      <c r="P209" s="36" t="str">
        <f aca="false">IF(A209="","",C209*10+O209)</f>
        <v/>
      </c>
      <c r="Q209" s="16" t="str">
        <f aca="false">IF(A209="","",TEXT(D209,"hh:mm")&amp;"–"&amp;TEXT(E209,"hh:mm")&amp;"  "&amp;B209&amp;CHAR(10)&amp;F209&amp;" · "&amp;J209&amp;IF(N209&lt;&gt;"",CHAR(10)&amp;"CHOQUE: "&amp;N209,IF(H209&lt;&gt;"",CHAR(10)&amp;H209,"")))</f>
        <v/>
      </c>
      <c r="R209" s="36" t="str">
        <f aca="false">IF(AND(A209&lt;&gt;"",N209&lt;&gt;""),ROW(),"")</f>
        <v/>
      </c>
    </row>
    <row r="210" customFormat="false" ht="15" hidden="false" customHeight="false" outlineLevel="0" collapsed="false">
      <c r="A210" s="16"/>
      <c r="B210" s="16"/>
      <c r="C210" s="32"/>
      <c r="D210" s="34"/>
      <c r="E210" s="34"/>
      <c r="F210" s="16"/>
      <c r="G210" s="16"/>
      <c r="H210" s="16"/>
      <c r="I210" s="16" t="str">
        <f aca="false">IF(A210="","",CHOOSE(WEEKDAY(C210,2),"lun","mar","mié","jue","vie","sáb","dom"))</f>
        <v/>
      </c>
      <c r="J210" s="16" t="str">
        <f aca="false">IF(A210="","",IFERROR(INDEX(Profesoras!$B$2:$B$20,MATCH(G210,Profesoras!$A$2:$A$20,0)),"Profesora no existe"))</f>
        <v/>
      </c>
      <c r="K210" s="38" t="str">
        <f aca="false">IF(A210="","",(E210-D210)*24)</f>
        <v/>
      </c>
      <c r="L210" s="16" t="str">
        <f aca="false">IF(A210="","",COUNTIFS(Sesiones!$C$2:$C$401,C210,Sesiones!$F$2:$F$401,F210,Sesiones!$D$2:$D$401,"&lt;"&amp;E210,Sesiones!$E$2:$E$401,"&gt;"&amp;D210)-1)</f>
        <v/>
      </c>
      <c r="M210" s="16" t="str">
        <f aca="false">IF(A210="","",COUNTIFS(Sesiones!$C$2:$C$401,C210,Sesiones!$G$2:$G$401,G210,Sesiones!$D$2:$D$401,"&lt;"&amp;E210,Sesiones!$E$2:$E$401,"&gt;"&amp;D210)-1)</f>
        <v/>
      </c>
      <c r="N210" s="16" t="str">
        <f aca="false">IF(A210="","",IF(AND(L210&gt;0,M210&gt;0),"Aula y profesora ocupadas",IF(L210&gt;0,"Aula ocupada a esa hora",IF(M210&gt;0,"Profesora en otra clase a esa hora",IF(E210&lt;=D210,"Hora de fin anterior al inicio",IF(COUNTIF(Festivos!$A$2:$A$30,C210)&gt;0,"Clase en día festivo",""))))))</f>
        <v/>
      </c>
      <c r="O210" s="36" t="str">
        <f aca="false">IF(A210="","",COUNTIFS(Sesiones!$C$2:$C$401,C210,Sesiones!$D$2:$D$401,"&lt;"&amp;D210)+COUNTIFS(Sesiones!$C$2:$C$401,C210,Sesiones!$D$2:$D$401,D210,Sesiones!$A$2:$A$401,"&lt;"&amp;A210)+1)</f>
        <v/>
      </c>
      <c r="P210" s="36" t="str">
        <f aca="false">IF(A210="","",C210*10+O210)</f>
        <v/>
      </c>
      <c r="Q210" s="16" t="str">
        <f aca="false">IF(A210="","",TEXT(D210,"hh:mm")&amp;"–"&amp;TEXT(E210,"hh:mm")&amp;"  "&amp;B210&amp;CHAR(10)&amp;F210&amp;" · "&amp;J210&amp;IF(N210&lt;&gt;"",CHAR(10)&amp;"CHOQUE: "&amp;N210,IF(H210&lt;&gt;"",CHAR(10)&amp;H210,"")))</f>
        <v/>
      </c>
      <c r="R210" s="36" t="str">
        <f aca="false">IF(AND(A210&lt;&gt;"",N210&lt;&gt;""),ROW(),"")</f>
        <v/>
      </c>
    </row>
    <row r="211" customFormat="false" ht="15" hidden="false" customHeight="false" outlineLevel="0" collapsed="false">
      <c r="A211" s="16"/>
      <c r="B211" s="16"/>
      <c r="C211" s="32"/>
      <c r="D211" s="34"/>
      <c r="E211" s="34"/>
      <c r="F211" s="16"/>
      <c r="G211" s="16"/>
      <c r="H211" s="16"/>
      <c r="I211" s="16" t="str">
        <f aca="false">IF(A211="","",CHOOSE(WEEKDAY(C211,2),"lun","mar","mié","jue","vie","sáb","dom"))</f>
        <v/>
      </c>
      <c r="J211" s="16" t="str">
        <f aca="false">IF(A211="","",IFERROR(INDEX(Profesoras!$B$2:$B$20,MATCH(G211,Profesoras!$A$2:$A$20,0)),"Profesora no existe"))</f>
        <v/>
      </c>
      <c r="K211" s="38" t="str">
        <f aca="false">IF(A211="","",(E211-D211)*24)</f>
        <v/>
      </c>
      <c r="L211" s="16" t="str">
        <f aca="false">IF(A211="","",COUNTIFS(Sesiones!$C$2:$C$401,C211,Sesiones!$F$2:$F$401,F211,Sesiones!$D$2:$D$401,"&lt;"&amp;E211,Sesiones!$E$2:$E$401,"&gt;"&amp;D211)-1)</f>
        <v/>
      </c>
      <c r="M211" s="16" t="str">
        <f aca="false">IF(A211="","",COUNTIFS(Sesiones!$C$2:$C$401,C211,Sesiones!$G$2:$G$401,G211,Sesiones!$D$2:$D$401,"&lt;"&amp;E211,Sesiones!$E$2:$E$401,"&gt;"&amp;D211)-1)</f>
        <v/>
      </c>
      <c r="N211" s="16" t="str">
        <f aca="false">IF(A211="","",IF(AND(L211&gt;0,M211&gt;0),"Aula y profesora ocupadas",IF(L211&gt;0,"Aula ocupada a esa hora",IF(M211&gt;0,"Profesora en otra clase a esa hora",IF(E211&lt;=D211,"Hora de fin anterior al inicio",IF(COUNTIF(Festivos!$A$2:$A$30,C211)&gt;0,"Clase en día festivo",""))))))</f>
        <v/>
      </c>
      <c r="O211" s="36" t="str">
        <f aca="false">IF(A211="","",COUNTIFS(Sesiones!$C$2:$C$401,C211,Sesiones!$D$2:$D$401,"&lt;"&amp;D211)+COUNTIFS(Sesiones!$C$2:$C$401,C211,Sesiones!$D$2:$D$401,D211,Sesiones!$A$2:$A$401,"&lt;"&amp;A211)+1)</f>
        <v/>
      </c>
      <c r="P211" s="36" t="str">
        <f aca="false">IF(A211="","",C211*10+O211)</f>
        <v/>
      </c>
      <c r="Q211" s="16" t="str">
        <f aca="false">IF(A211="","",TEXT(D211,"hh:mm")&amp;"–"&amp;TEXT(E211,"hh:mm")&amp;"  "&amp;B211&amp;CHAR(10)&amp;F211&amp;" · "&amp;J211&amp;IF(N211&lt;&gt;"",CHAR(10)&amp;"CHOQUE: "&amp;N211,IF(H211&lt;&gt;"",CHAR(10)&amp;H211,"")))</f>
        <v/>
      </c>
      <c r="R211" s="36" t="str">
        <f aca="false">IF(AND(A211&lt;&gt;"",N211&lt;&gt;""),ROW(),"")</f>
        <v/>
      </c>
    </row>
    <row r="212" customFormat="false" ht="15" hidden="false" customHeight="false" outlineLevel="0" collapsed="false">
      <c r="A212" s="16"/>
      <c r="B212" s="16"/>
      <c r="C212" s="32"/>
      <c r="D212" s="34"/>
      <c r="E212" s="34"/>
      <c r="F212" s="16"/>
      <c r="G212" s="16"/>
      <c r="H212" s="16"/>
      <c r="I212" s="16" t="str">
        <f aca="false">IF(A212="","",CHOOSE(WEEKDAY(C212,2),"lun","mar","mié","jue","vie","sáb","dom"))</f>
        <v/>
      </c>
      <c r="J212" s="16" t="str">
        <f aca="false">IF(A212="","",IFERROR(INDEX(Profesoras!$B$2:$B$20,MATCH(G212,Profesoras!$A$2:$A$20,0)),"Profesora no existe"))</f>
        <v/>
      </c>
      <c r="K212" s="38" t="str">
        <f aca="false">IF(A212="","",(E212-D212)*24)</f>
        <v/>
      </c>
      <c r="L212" s="16" t="str">
        <f aca="false">IF(A212="","",COUNTIFS(Sesiones!$C$2:$C$401,C212,Sesiones!$F$2:$F$401,F212,Sesiones!$D$2:$D$401,"&lt;"&amp;E212,Sesiones!$E$2:$E$401,"&gt;"&amp;D212)-1)</f>
        <v/>
      </c>
      <c r="M212" s="16" t="str">
        <f aca="false">IF(A212="","",COUNTIFS(Sesiones!$C$2:$C$401,C212,Sesiones!$G$2:$G$401,G212,Sesiones!$D$2:$D$401,"&lt;"&amp;E212,Sesiones!$E$2:$E$401,"&gt;"&amp;D212)-1)</f>
        <v/>
      </c>
      <c r="N212" s="16" t="str">
        <f aca="false">IF(A212="","",IF(AND(L212&gt;0,M212&gt;0),"Aula y profesora ocupadas",IF(L212&gt;0,"Aula ocupada a esa hora",IF(M212&gt;0,"Profesora en otra clase a esa hora",IF(E212&lt;=D212,"Hora de fin anterior al inicio",IF(COUNTIF(Festivos!$A$2:$A$30,C212)&gt;0,"Clase en día festivo",""))))))</f>
        <v/>
      </c>
      <c r="O212" s="36" t="str">
        <f aca="false">IF(A212="","",COUNTIFS(Sesiones!$C$2:$C$401,C212,Sesiones!$D$2:$D$401,"&lt;"&amp;D212)+COUNTIFS(Sesiones!$C$2:$C$401,C212,Sesiones!$D$2:$D$401,D212,Sesiones!$A$2:$A$401,"&lt;"&amp;A212)+1)</f>
        <v/>
      </c>
      <c r="P212" s="36" t="str">
        <f aca="false">IF(A212="","",C212*10+O212)</f>
        <v/>
      </c>
      <c r="Q212" s="16" t="str">
        <f aca="false">IF(A212="","",TEXT(D212,"hh:mm")&amp;"–"&amp;TEXT(E212,"hh:mm")&amp;"  "&amp;B212&amp;CHAR(10)&amp;F212&amp;" · "&amp;J212&amp;IF(N212&lt;&gt;"",CHAR(10)&amp;"CHOQUE: "&amp;N212,IF(H212&lt;&gt;"",CHAR(10)&amp;H212,"")))</f>
        <v/>
      </c>
      <c r="R212" s="36" t="str">
        <f aca="false">IF(AND(A212&lt;&gt;"",N212&lt;&gt;""),ROW(),"")</f>
        <v/>
      </c>
    </row>
    <row r="213" customFormat="false" ht="15" hidden="false" customHeight="false" outlineLevel="0" collapsed="false">
      <c r="A213" s="16"/>
      <c r="B213" s="16"/>
      <c r="C213" s="32"/>
      <c r="D213" s="34"/>
      <c r="E213" s="34"/>
      <c r="F213" s="16"/>
      <c r="G213" s="16"/>
      <c r="H213" s="16"/>
      <c r="I213" s="16" t="str">
        <f aca="false">IF(A213="","",CHOOSE(WEEKDAY(C213,2),"lun","mar","mié","jue","vie","sáb","dom"))</f>
        <v/>
      </c>
      <c r="J213" s="16" t="str">
        <f aca="false">IF(A213="","",IFERROR(INDEX(Profesoras!$B$2:$B$20,MATCH(G213,Profesoras!$A$2:$A$20,0)),"Profesora no existe"))</f>
        <v/>
      </c>
      <c r="K213" s="38" t="str">
        <f aca="false">IF(A213="","",(E213-D213)*24)</f>
        <v/>
      </c>
      <c r="L213" s="16" t="str">
        <f aca="false">IF(A213="","",COUNTIFS(Sesiones!$C$2:$C$401,C213,Sesiones!$F$2:$F$401,F213,Sesiones!$D$2:$D$401,"&lt;"&amp;E213,Sesiones!$E$2:$E$401,"&gt;"&amp;D213)-1)</f>
        <v/>
      </c>
      <c r="M213" s="16" t="str">
        <f aca="false">IF(A213="","",COUNTIFS(Sesiones!$C$2:$C$401,C213,Sesiones!$G$2:$G$401,G213,Sesiones!$D$2:$D$401,"&lt;"&amp;E213,Sesiones!$E$2:$E$401,"&gt;"&amp;D213)-1)</f>
        <v/>
      </c>
      <c r="N213" s="16" t="str">
        <f aca="false">IF(A213="","",IF(AND(L213&gt;0,M213&gt;0),"Aula y profesora ocupadas",IF(L213&gt;0,"Aula ocupada a esa hora",IF(M213&gt;0,"Profesora en otra clase a esa hora",IF(E213&lt;=D213,"Hora de fin anterior al inicio",IF(COUNTIF(Festivos!$A$2:$A$30,C213)&gt;0,"Clase en día festivo",""))))))</f>
        <v/>
      </c>
      <c r="O213" s="36" t="str">
        <f aca="false">IF(A213="","",COUNTIFS(Sesiones!$C$2:$C$401,C213,Sesiones!$D$2:$D$401,"&lt;"&amp;D213)+COUNTIFS(Sesiones!$C$2:$C$401,C213,Sesiones!$D$2:$D$401,D213,Sesiones!$A$2:$A$401,"&lt;"&amp;A213)+1)</f>
        <v/>
      </c>
      <c r="P213" s="36" t="str">
        <f aca="false">IF(A213="","",C213*10+O213)</f>
        <v/>
      </c>
      <c r="Q213" s="16" t="str">
        <f aca="false">IF(A213="","",TEXT(D213,"hh:mm")&amp;"–"&amp;TEXT(E213,"hh:mm")&amp;"  "&amp;B213&amp;CHAR(10)&amp;F213&amp;" · "&amp;J213&amp;IF(N213&lt;&gt;"",CHAR(10)&amp;"CHOQUE: "&amp;N213,IF(H213&lt;&gt;"",CHAR(10)&amp;H213,"")))</f>
        <v/>
      </c>
      <c r="R213" s="36" t="str">
        <f aca="false">IF(AND(A213&lt;&gt;"",N213&lt;&gt;""),ROW(),"")</f>
        <v/>
      </c>
    </row>
    <row r="214" customFormat="false" ht="15" hidden="false" customHeight="false" outlineLevel="0" collapsed="false">
      <c r="A214" s="16"/>
      <c r="B214" s="16"/>
      <c r="C214" s="32"/>
      <c r="D214" s="34"/>
      <c r="E214" s="34"/>
      <c r="F214" s="16"/>
      <c r="G214" s="16"/>
      <c r="H214" s="16"/>
      <c r="I214" s="16" t="str">
        <f aca="false">IF(A214="","",CHOOSE(WEEKDAY(C214,2),"lun","mar","mié","jue","vie","sáb","dom"))</f>
        <v/>
      </c>
      <c r="J214" s="16" t="str">
        <f aca="false">IF(A214="","",IFERROR(INDEX(Profesoras!$B$2:$B$20,MATCH(G214,Profesoras!$A$2:$A$20,0)),"Profesora no existe"))</f>
        <v/>
      </c>
      <c r="K214" s="38" t="str">
        <f aca="false">IF(A214="","",(E214-D214)*24)</f>
        <v/>
      </c>
      <c r="L214" s="16" t="str">
        <f aca="false">IF(A214="","",COUNTIFS(Sesiones!$C$2:$C$401,C214,Sesiones!$F$2:$F$401,F214,Sesiones!$D$2:$D$401,"&lt;"&amp;E214,Sesiones!$E$2:$E$401,"&gt;"&amp;D214)-1)</f>
        <v/>
      </c>
      <c r="M214" s="16" t="str">
        <f aca="false">IF(A214="","",COUNTIFS(Sesiones!$C$2:$C$401,C214,Sesiones!$G$2:$G$401,G214,Sesiones!$D$2:$D$401,"&lt;"&amp;E214,Sesiones!$E$2:$E$401,"&gt;"&amp;D214)-1)</f>
        <v/>
      </c>
      <c r="N214" s="16" t="str">
        <f aca="false">IF(A214="","",IF(AND(L214&gt;0,M214&gt;0),"Aula y profesora ocupadas",IF(L214&gt;0,"Aula ocupada a esa hora",IF(M214&gt;0,"Profesora en otra clase a esa hora",IF(E214&lt;=D214,"Hora de fin anterior al inicio",IF(COUNTIF(Festivos!$A$2:$A$30,C214)&gt;0,"Clase en día festivo",""))))))</f>
        <v/>
      </c>
      <c r="O214" s="36" t="str">
        <f aca="false">IF(A214="","",COUNTIFS(Sesiones!$C$2:$C$401,C214,Sesiones!$D$2:$D$401,"&lt;"&amp;D214)+COUNTIFS(Sesiones!$C$2:$C$401,C214,Sesiones!$D$2:$D$401,D214,Sesiones!$A$2:$A$401,"&lt;"&amp;A214)+1)</f>
        <v/>
      </c>
      <c r="P214" s="36" t="str">
        <f aca="false">IF(A214="","",C214*10+O214)</f>
        <v/>
      </c>
      <c r="Q214" s="16" t="str">
        <f aca="false">IF(A214="","",TEXT(D214,"hh:mm")&amp;"–"&amp;TEXT(E214,"hh:mm")&amp;"  "&amp;B214&amp;CHAR(10)&amp;F214&amp;" · "&amp;J214&amp;IF(N214&lt;&gt;"",CHAR(10)&amp;"CHOQUE: "&amp;N214,IF(H214&lt;&gt;"",CHAR(10)&amp;H214,"")))</f>
        <v/>
      </c>
      <c r="R214" s="36" t="str">
        <f aca="false">IF(AND(A214&lt;&gt;"",N214&lt;&gt;""),ROW(),"")</f>
        <v/>
      </c>
    </row>
    <row r="215" customFormat="false" ht="15" hidden="false" customHeight="false" outlineLevel="0" collapsed="false">
      <c r="A215" s="16"/>
      <c r="B215" s="16"/>
      <c r="C215" s="32"/>
      <c r="D215" s="34"/>
      <c r="E215" s="34"/>
      <c r="F215" s="16"/>
      <c r="G215" s="16"/>
      <c r="H215" s="16"/>
      <c r="I215" s="16" t="str">
        <f aca="false">IF(A215="","",CHOOSE(WEEKDAY(C215,2),"lun","mar","mié","jue","vie","sáb","dom"))</f>
        <v/>
      </c>
      <c r="J215" s="16" t="str">
        <f aca="false">IF(A215="","",IFERROR(INDEX(Profesoras!$B$2:$B$20,MATCH(G215,Profesoras!$A$2:$A$20,0)),"Profesora no existe"))</f>
        <v/>
      </c>
      <c r="K215" s="38" t="str">
        <f aca="false">IF(A215="","",(E215-D215)*24)</f>
        <v/>
      </c>
      <c r="L215" s="16" t="str">
        <f aca="false">IF(A215="","",COUNTIFS(Sesiones!$C$2:$C$401,C215,Sesiones!$F$2:$F$401,F215,Sesiones!$D$2:$D$401,"&lt;"&amp;E215,Sesiones!$E$2:$E$401,"&gt;"&amp;D215)-1)</f>
        <v/>
      </c>
      <c r="M215" s="16" t="str">
        <f aca="false">IF(A215="","",COUNTIFS(Sesiones!$C$2:$C$401,C215,Sesiones!$G$2:$G$401,G215,Sesiones!$D$2:$D$401,"&lt;"&amp;E215,Sesiones!$E$2:$E$401,"&gt;"&amp;D215)-1)</f>
        <v/>
      </c>
      <c r="N215" s="16" t="str">
        <f aca="false">IF(A215="","",IF(AND(L215&gt;0,M215&gt;0),"Aula y profesora ocupadas",IF(L215&gt;0,"Aula ocupada a esa hora",IF(M215&gt;0,"Profesora en otra clase a esa hora",IF(E215&lt;=D215,"Hora de fin anterior al inicio",IF(COUNTIF(Festivos!$A$2:$A$30,C215)&gt;0,"Clase en día festivo",""))))))</f>
        <v/>
      </c>
      <c r="O215" s="36" t="str">
        <f aca="false">IF(A215="","",COUNTIFS(Sesiones!$C$2:$C$401,C215,Sesiones!$D$2:$D$401,"&lt;"&amp;D215)+COUNTIFS(Sesiones!$C$2:$C$401,C215,Sesiones!$D$2:$D$401,D215,Sesiones!$A$2:$A$401,"&lt;"&amp;A215)+1)</f>
        <v/>
      </c>
      <c r="P215" s="36" t="str">
        <f aca="false">IF(A215="","",C215*10+O215)</f>
        <v/>
      </c>
      <c r="Q215" s="16" t="str">
        <f aca="false">IF(A215="","",TEXT(D215,"hh:mm")&amp;"–"&amp;TEXT(E215,"hh:mm")&amp;"  "&amp;B215&amp;CHAR(10)&amp;F215&amp;" · "&amp;J215&amp;IF(N215&lt;&gt;"",CHAR(10)&amp;"CHOQUE: "&amp;N215,IF(H215&lt;&gt;"",CHAR(10)&amp;H215,"")))</f>
        <v/>
      </c>
      <c r="R215" s="36" t="str">
        <f aca="false">IF(AND(A215&lt;&gt;"",N215&lt;&gt;""),ROW(),"")</f>
        <v/>
      </c>
    </row>
    <row r="216" customFormat="false" ht="15" hidden="false" customHeight="false" outlineLevel="0" collapsed="false">
      <c r="A216" s="16"/>
      <c r="B216" s="16"/>
      <c r="C216" s="32"/>
      <c r="D216" s="34"/>
      <c r="E216" s="34"/>
      <c r="F216" s="16"/>
      <c r="G216" s="16"/>
      <c r="H216" s="16"/>
      <c r="I216" s="16" t="str">
        <f aca="false">IF(A216="","",CHOOSE(WEEKDAY(C216,2),"lun","mar","mié","jue","vie","sáb","dom"))</f>
        <v/>
      </c>
      <c r="J216" s="16" t="str">
        <f aca="false">IF(A216="","",IFERROR(INDEX(Profesoras!$B$2:$B$20,MATCH(G216,Profesoras!$A$2:$A$20,0)),"Profesora no existe"))</f>
        <v/>
      </c>
      <c r="K216" s="38" t="str">
        <f aca="false">IF(A216="","",(E216-D216)*24)</f>
        <v/>
      </c>
      <c r="L216" s="16" t="str">
        <f aca="false">IF(A216="","",COUNTIFS(Sesiones!$C$2:$C$401,C216,Sesiones!$F$2:$F$401,F216,Sesiones!$D$2:$D$401,"&lt;"&amp;E216,Sesiones!$E$2:$E$401,"&gt;"&amp;D216)-1)</f>
        <v/>
      </c>
      <c r="M216" s="16" t="str">
        <f aca="false">IF(A216="","",COUNTIFS(Sesiones!$C$2:$C$401,C216,Sesiones!$G$2:$G$401,G216,Sesiones!$D$2:$D$401,"&lt;"&amp;E216,Sesiones!$E$2:$E$401,"&gt;"&amp;D216)-1)</f>
        <v/>
      </c>
      <c r="N216" s="16" t="str">
        <f aca="false">IF(A216="","",IF(AND(L216&gt;0,M216&gt;0),"Aula y profesora ocupadas",IF(L216&gt;0,"Aula ocupada a esa hora",IF(M216&gt;0,"Profesora en otra clase a esa hora",IF(E216&lt;=D216,"Hora de fin anterior al inicio",IF(COUNTIF(Festivos!$A$2:$A$30,C216)&gt;0,"Clase en día festivo",""))))))</f>
        <v/>
      </c>
      <c r="O216" s="36" t="str">
        <f aca="false">IF(A216="","",COUNTIFS(Sesiones!$C$2:$C$401,C216,Sesiones!$D$2:$D$401,"&lt;"&amp;D216)+COUNTIFS(Sesiones!$C$2:$C$401,C216,Sesiones!$D$2:$D$401,D216,Sesiones!$A$2:$A$401,"&lt;"&amp;A216)+1)</f>
        <v/>
      </c>
      <c r="P216" s="36" t="str">
        <f aca="false">IF(A216="","",C216*10+O216)</f>
        <v/>
      </c>
      <c r="Q216" s="16" t="str">
        <f aca="false">IF(A216="","",TEXT(D216,"hh:mm")&amp;"–"&amp;TEXT(E216,"hh:mm")&amp;"  "&amp;B216&amp;CHAR(10)&amp;F216&amp;" · "&amp;J216&amp;IF(N216&lt;&gt;"",CHAR(10)&amp;"CHOQUE: "&amp;N216,IF(H216&lt;&gt;"",CHAR(10)&amp;H216,"")))</f>
        <v/>
      </c>
      <c r="R216" s="36" t="str">
        <f aca="false">IF(AND(A216&lt;&gt;"",N216&lt;&gt;""),ROW(),"")</f>
        <v/>
      </c>
    </row>
    <row r="217" customFormat="false" ht="15" hidden="false" customHeight="false" outlineLevel="0" collapsed="false">
      <c r="A217" s="16"/>
      <c r="B217" s="16"/>
      <c r="C217" s="32"/>
      <c r="D217" s="34"/>
      <c r="E217" s="34"/>
      <c r="F217" s="16"/>
      <c r="G217" s="16"/>
      <c r="H217" s="16"/>
      <c r="I217" s="16" t="str">
        <f aca="false">IF(A217="","",CHOOSE(WEEKDAY(C217,2),"lun","mar","mié","jue","vie","sáb","dom"))</f>
        <v/>
      </c>
      <c r="J217" s="16" t="str">
        <f aca="false">IF(A217="","",IFERROR(INDEX(Profesoras!$B$2:$B$20,MATCH(G217,Profesoras!$A$2:$A$20,0)),"Profesora no existe"))</f>
        <v/>
      </c>
      <c r="K217" s="38" t="str">
        <f aca="false">IF(A217="","",(E217-D217)*24)</f>
        <v/>
      </c>
      <c r="L217" s="16" t="str">
        <f aca="false">IF(A217="","",COUNTIFS(Sesiones!$C$2:$C$401,C217,Sesiones!$F$2:$F$401,F217,Sesiones!$D$2:$D$401,"&lt;"&amp;E217,Sesiones!$E$2:$E$401,"&gt;"&amp;D217)-1)</f>
        <v/>
      </c>
      <c r="M217" s="16" t="str">
        <f aca="false">IF(A217="","",COUNTIFS(Sesiones!$C$2:$C$401,C217,Sesiones!$G$2:$G$401,G217,Sesiones!$D$2:$D$401,"&lt;"&amp;E217,Sesiones!$E$2:$E$401,"&gt;"&amp;D217)-1)</f>
        <v/>
      </c>
      <c r="N217" s="16" t="str">
        <f aca="false">IF(A217="","",IF(AND(L217&gt;0,M217&gt;0),"Aula y profesora ocupadas",IF(L217&gt;0,"Aula ocupada a esa hora",IF(M217&gt;0,"Profesora en otra clase a esa hora",IF(E217&lt;=D217,"Hora de fin anterior al inicio",IF(COUNTIF(Festivos!$A$2:$A$30,C217)&gt;0,"Clase en día festivo",""))))))</f>
        <v/>
      </c>
      <c r="O217" s="36" t="str">
        <f aca="false">IF(A217="","",COUNTIFS(Sesiones!$C$2:$C$401,C217,Sesiones!$D$2:$D$401,"&lt;"&amp;D217)+COUNTIFS(Sesiones!$C$2:$C$401,C217,Sesiones!$D$2:$D$401,D217,Sesiones!$A$2:$A$401,"&lt;"&amp;A217)+1)</f>
        <v/>
      </c>
      <c r="P217" s="36" t="str">
        <f aca="false">IF(A217="","",C217*10+O217)</f>
        <v/>
      </c>
      <c r="Q217" s="16" t="str">
        <f aca="false">IF(A217="","",TEXT(D217,"hh:mm")&amp;"–"&amp;TEXT(E217,"hh:mm")&amp;"  "&amp;B217&amp;CHAR(10)&amp;F217&amp;" · "&amp;J217&amp;IF(N217&lt;&gt;"",CHAR(10)&amp;"CHOQUE: "&amp;N217,IF(H217&lt;&gt;"",CHAR(10)&amp;H217,"")))</f>
        <v/>
      </c>
      <c r="R217" s="36" t="str">
        <f aca="false">IF(AND(A217&lt;&gt;"",N217&lt;&gt;""),ROW(),"")</f>
        <v/>
      </c>
    </row>
    <row r="218" customFormat="false" ht="15" hidden="false" customHeight="false" outlineLevel="0" collapsed="false">
      <c r="A218" s="16"/>
      <c r="B218" s="16"/>
      <c r="C218" s="32"/>
      <c r="D218" s="34"/>
      <c r="E218" s="34"/>
      <c r="F218" s="16"/>
      <c r="G218" s="16"/>
      <c r="H218" s="16"/>
      <c r="I218" s="16" t="str">
        <f aca="false">IF(A218="","",CHOOSE(WEEKDAY(C218,2),"lun","mar","mié","jue","vie","sáb","dom"))</f>
        <v/>
      </c>
      <c r="J218" s="16" t="str">
        <f aca="false">IF(A218="","",IFERROR(INDEX(Profesoras!$B$2:$B$20,MATCH(G218,Profesoras!$A$2:$A$20,0)),"Profesora no existe"))</f>
        <v/>
      </c>
      <c r="K218" s="38" t="str">
        <f aca="false">IF(A218="","",(E218-D218)*24)</f>
        <v/>
      </c>
      <c r="L218" s="16" t="str">
        <f aca="false">IF(A218="","",COUNTIFS(Sesiones!$C$2:$C$401,C218,Sesiones!$F$2:$F$401,F218,Sesiones!$D$2:$D$401,"&lt;"&amp;E218,Sesiones!$E$2:$E$401,"&gt;"&amp;D218)-1)</f>
        <v/>
      </c>
      <c r="M218" s="16" t="str">
        <f aca="false">IF(A218="","",COUNTIFS(Sesiones!$C$2:$C$401,C218,Sesiones!$G$2:$G$401,G218,Sesiones!$D$2:$D$401,"&lt;"&amp;E218,Sesiones!$E$2:$E$401,"&gt;"&amp;D218)-1)</f>
        <v/>
      </c>
      <c r="N218" s="16" t="str">
        <f aca="false">IF(A218="","",IF(AND(L218&gt;0,M218&gt;0),"Aula y profesora ocupadas",IF(L218&gt;0,"Aula ocupada a esa hora",IF(M218&gt;0,"Profesora en otra clase a esa hora",IF(E218&lt;=D218,"Hora de fin anterior al inicio",IF(COUNTIF(Festivos!$A$2:$A$30,C218)&gt;0,"Clase en día festivo",""))))))</f>
        <v/>
      </c>
      <c r="O218" s="36" t="str">
        <f aca="false">IF(A218="","",COUNTIFS(Sesiones!$C$2:$C$401,C218,Sesiones!$D$2:$D$401,"&lt;"&amp;D218)+COUNTIFS(Sesiones!$C$2:$C$401,C218,Sesiones!$D$2:$D$401,D218,Sesiones!$A$2:$A$401,"&lt;"&amp;A218)+1)</f>
        <v/>
      </c>
      <c r="P218" s="36" t="str">
        <f aca="false">IF(A218="","",C218*10+O218)</f>
        <v/>
      </c>
      <c r="Q218" s="16" t="str">
        <f aca="false">IF(A218="","",TEXT(D218,"hh:mm")&amp;"–"&amp;TEXT(E218,"hh:mm")&amp;"  "&amp;B218&amp;CHAR(10)&amp;F218&amp;" · "&amp;J218&amp;IF(N218&lt;&gt;"",CHAR(10)&amp;"CHOQUE: "&amp;N218,IF(H218&lt;&gt;"",CHAR(10)&amp;H218,"")))</f>
        <v/>
      </c>
      <c r="R218" s="36" t="str">
        <f aca="false">IF(AND(A218&lt;&gt;"",N218&lt;&gt;""),ROW(),"")</f>
        <v/>
      </c>
    </row>
    <row r="219" customFormat="false" ht="15" hidden="false" customHeight="false" outlineLevel="0" collapsed="false">
      <c r="A219" s="16"/>
      <c r="B219" s="16"/>
      <c r="C219" s="32"/>
      <c r="D219" s="34"/>
      <c r="E219" s="34"/>
      <c r="F219" s="16"/>
      <c r="G219" s="16"/>
      <c r="H219" s="16"/>
      <c r="I219" s="16" t="str">
        <f aca="false">IF(A219="","",CHOOSE(WEEKDAY(C219,2),"lun","mar","mié","jue","vie","sáb","dom"))</f>
        <v/>
      </c>
      <c r="J219" s="16" t="str">
        <f aca="false">IF(A219="","",IFERROR(INDEX(Profesoras!$B$2:$B$20,MATCH(G219,Profesoras!$A$2:$A$20,0)),"Profesora no existe"))</f>
        <v/>
      </c>
      <c r="K219" s="38" t="str">
        <f aca="false">IF(A219="","",(E219-D219)*24)</f>
        <v/>
      </c>
      <c r="L219" s="16" t="str">
        <f aca="false">IF(A219="","",COUNTIFS(Sesiones!$C$2:$C$401,C219,Sesiones!$F$2:$F$401,F219,Sesiones!$D$2:$D$401,"&lt;"&amp;E219,Sesiones!$E$2:$E$401,"&gt;"&amp;D219)-1)</f>
        <v/>
      </c>
      <c r="M219" s="16" t="str">
        <f aca="false">IF(A219="","",COUNTIFS(Sesiones!$C$2:$C$401,C219,Sesiones!$G$2:$G$401,G219,Sesiones!$D$2:$D$401,"&lt;"&amp;E219,Sesiones!$E$2:$E$401,"&gt;"&amp;D219)-1)</f>
        <v/>
      </c>
      <c r="N219" s="16" t="str">
        <f aca="false">IF(A219="","",IF(AND(L219&gt;0,M219&gt;0),"Aula y profesora ocupadas",IF(L219&gt;0,"Aula ocupada a esa hora",IF(M219&gt;0,"Profesora en otra clase a esa hora",IF(E219&lt;=D219,"Hora de fin anterior al inicio",IF(COUNTIF(Festivos!$A$2:$A$30,C219)&gt;0,"Clase en día festivo",""))))))</f>
        <v/>
      </c>
      <c r="O219" s="36" t="str">
        <f aca="false">IF(A219="","",COUNTIFS(Sesiones!$C$2:$C$401,C219,Sesiones!$D$2:$D$401,"&lt;"&amp;D219)+COUNTIFS(Sesiones!$C$2:$C$401,C219,Sesiones!$D$2:$D$401,D219,Sesiones!$A$2:$A$401,"&lt;"&amp;A219)+1)</f>
        <v/>
      </c>
      <c r="P219" s="36" t="str">
        <f aca="false">IF(A219="","",C219*10+O219)</f>
        <v/>
      </c>
      <c r="Q219" s="16" t="str">
        <f aca="false">IF(A219="","",TEXT(D219,"hh:mm")&amp;"–"&amp;TEXT(E219,"hh:mm")&amp;"  "&amp;B219&amp;CHAR(10)&amp;F219&amp;" · "&amp;J219&amp;IF(N219&lt;&gt;"",CHAR(10)&amp;"CHOQUE: "&amp;N219,IF(H219&lt;&gt;"",CHAR(10)&amp;H219,"")))</f>
        <v/>
      </c>
      <c r="R219" s="36" t="str">
        <f aca="false">IF(AND(A219&lt;&gt;"",N219&lt;&gt;""),ROW(),"")</f>
        <v/>
      </c>
    </row>
    <row r="220" customFormat="false" ht="15" hidden="false" customHeight="false" outlineLevel="0" collapsed="false">
      <c r="A220" s="16"/>
      <c r="B220" s="16"/>
      <c r="C220" s="32"/>
      <c r="D220" s="34"/>
      <c r="E220" s="34"/>
      <c r="F220" s="16"/>
      <c r="G220" s="16"/>
      <c r="H220" s="16"/>
      <c r="I220" s="16" t="str">
        <f aca="false">IF(A220="","",CHOOSE(WEEKDAY(C220,2),"lun","mar","mié","jue","vie","sáb","dom"))</f>
        <v/>
      </c>
      <c r="J220" s="16" t="str">
        <f aca="false">IF(A220="","",IFERROR(INDEX(Profesoras!$B$2:$B$20,MATCH(G220,Profesoras!$A$2:$A$20,0)),"Profesora no existe"))</f>
        <v/>
      </c>
      <c r="K220" s="38" t="str">
        <f aca="false">IF(A220="","",(E220-D220)*24)</f>
        <v/>
      </c>
      <c r="L220" s="16" t="str">
        <f aca="false">IF(A220="","",COUNTIFS(Sesiones!$C$2:$C$401,C220,Sesiones!$F$2:$F$401,F220,Sesiones!$D$2:$D$401,"&lt;"&amp;E220,Sesiones!$E$2:$E$401,"&gt;"&amp;D220)-1)</f>
        <v/>
      </c>
      <c r="M220" s="16" t="str">
        <f aca="false">IF(A220="","",COUNTIFS(Sesiones!$C$2:$C$401,C220,Sesiones!$G$2:$G$401,G220,Sesiones!$D$2:$D$401,"&lt;"&amp;E220,Sesiones!$E$2:$E$401,"&gt;"&amp;D220)-1)</f>
        <v/>
      </c>
      <c r="N220" s="16" t="str">
        <f aca="false">IF(A220="","",IF(AND(L220&gt;0,M220&gt;0),"Aula y profesora ocupadas",IF(L220&gt;0,"Aula ocupada a esa hora",IF(M220&gt;0,"Profesora en otra clase a esa hora",IF(E220&lt;=D220,"Hora de fin anterior al inicio",IF(COUNTIF(Festivos!$A$2:$A$30,C220)&gt;0,"Clase en día festivo",""))))))</f>
        <v/>
      </c>
      <c r="O220" s="36" t="str">
        <f aca="false">IF(A220="","",COUNTIFS(Sesiones!$C$2:$C$401,C220,Sesiones!$D$2:$D$401,"&lt;"&amp;D220)+COUNTIFS(Sesiones!$C$2:$C$401,C220,Sesiones!$D$2:$D$401,D220,Sesiones!$A$2:$A$401,"&lt;"&amp;A220)+1)</f>
        <v/>
      </c>
      <c r="P220" s="36" t="str">
        <f aca="false">IF(A220="","",C220*10+O220)</f>
        <v/>
      </c>
      <c r="Q220" s="16" t="str">
        <f aca="false">IF(A220="","",TEXT(D220,"hh:mm")&amp;"–"&amp;TEXT(E220,"hh:mm")&amp;"  "&amp;B220&amp;CHAR(10)&amp;F220&amp;" · "&amp;J220&amp;IF(N220&lt;&gt;"",CHAR(10)&amp;"CHOQUE: "&amp;N220,IF(H220&lt;&gt;"",CHAR(10)&amp;H220,"")))</f>
        <v/>
      </c>
      <c r="R220" s="36" t="str">
        <f aca="false">IF(AND(A220&lt;&gt;"",N220&lt;&gt;""),ROW(),"")</f>
        <v/>
      </c>
    </row>
    <row r="221" customFormat="false" ht="15" hidden="false" customHeight="false" outlineLevel="0" collapsed="false">
      <c r="A221" s="16"/>
      <c r="B221" s="16"/>
      <c r="C221" s="32"/>
      <c r="D221" s="34"/>
      <c r="E221" s="34"/>
      <c r="F221" s="16"/>
      <c r="G221" s="16"/>
      <c r="H221" s="16"/>
      <c r="I221" s="16" t="str">
        <f aca="false">IF(A221="","",CHOOSE(WEEKDAY(C221,2),"lun","mar","mié","jue","vie","sáb","dom"))</f>
        <v/>
      </c>
      <c r="J221" s="16" t="str">
        <f aca="false">IF(A221="","",IFERROR(INDEX(Profesoras!$B$2:$B$20,MATCH(G221,Profesoras!$A$2:$A$20,0)),"Profesora no existe"))</f>
        <v/>
      </c>
      <c r="K221" s="38" t="str">
        <f aca="false">IF(A221="","",(E221-D221)*24)</f>
        <v/>
      </c>
      <c r="L221" s="16" t="str">
        <f aca="false">IF(A221="","",COUNTIFS(Sesiones!$C$2:$C$401,C221,Sesiones!$F$2:$F$401,F221,Sesiones!$D$2:$D$401,"&lt;"&amp;E221,Sesiones!$E$2:$E$401,"&gt;"&amp;D221)-1)</f>
        <v/>
      </c>
      <c r="M221" s="16" t="str">
        <f aca="false">IF(A221="","",COUNTIFS(Sesiones!$C$2:$C$401,C221,Sesiones!$G$2:$G$401,G221,Sesiones!$D$2:$D$401,"&lt;"&amp;E221,Sesiones!$E$2:$E$401,"&gt;"&amp;D221)-1)</f>
        <v/>
      </c>
      <c r="N221" s="16" t="str">
        <f aca="false">IF(A221="","",IF(AND(L221&gt;0,M221&gt;0),"Aula y profesora ocupadas",IF(L221&gt;0,"Aula ocupada a esa hora",IF(M221&gt;0,"Profesora en otra clase a esa hora",IF(E221&lt;=D221,"Hora de fin anterior al inicio",IF(COUNTIF(Festivos!$A$2:$A$30,C221)&gt;0,"Clase en día festivo",""))))))</f>
        <v/>
      </c>
      <c r="O221" s="36" t="str">
        <f aca="false">IF(A221="","",COUNTIFS(Sesiones!$C$2:$C$401,C221,Sesiones!$D$2:$D$401,"&lt;"&amp;D221)+COUNTIFS(Sesiones!$C$2:$C$401,C221,Sesiones!$D$2:$D$401,D221,Sesiones!$A$2:$A$401,"&lt;"&amp;A221)+1)</f>
        <v/>
      </c>
      <c r="P221" s="36" t="str">
        <f aca="false">IF(A221="","",C221*10+O221)</f>
        <v/>
      </c>
      <c r="Q221" s="16" t="str">
        <f aca="false">IF(A221="","",TEXT(D221,"hh:mm")&amp;"–"&amp;TEXT(E221,"hh:mm")&amp;"  "&amp;B221&amp;CHAR(10)&amp;F221&amp;" · "&amp;J221&amp;IF(N221&lt;&gt;"",CHAR(10)&amp;"CHOQUE: "&amp;N221,IF(H221&lt;&gt;"",CHAR(10)&amp;H221,"")))</f>
        <v/>
      </c>
      <c r="R221" s="36" t="str">
        <f aca="false">IF(AND(A221&lt;&gt;"",N221&lt;&gt;""),ROW(),"")</f>
        <v/>
      </c>
    </row>
    <row r="222" customFormat="false" ht="15" hidden="false" customHeight="false" outlineLevel="0" collapsed="false">
      <c r="A222" s="16"/>
      <c r="B222" s="16"/>
      <c r="C222" s="32"/>
      <c r="D222" s="34"/>
      <c r="E222" s="34"/>
      <c r="F222" s="16"/>
      <c r="G222" s="16"/>
      <c r="H222" s="16"/>
      <c r="I222" s="16" t="str">
        <f aca="false">IF(A222="","",CHOOSE(WEEKDAY(C222,2),"lun","mar","mié","jue","vie","sáb","dom"))</f>
        <v/>
      </c>
      <c r="J222" s="16" t="str">
        <f aca="false">IF(A222="","",IFERROR(INDEX(Profesoras!$B$2:$B$20,MATCH(G222,Profesoras!$A$2:$A$20,0)),"Profesora no existe"))</f>
        <v/>
      </c>
      <c r="K222" s="38" t="str">
        <f aca="false">IF(A222="","",(E222-D222)*24)</f>
        <v/>
      </c>
      <c r="L222" s="16" t="str">
        <f aca="false">IF(A222="","",COUNTIFS(Sesiones!$C$2:$C$401,C222,Sesiones!$F$2:$F$401,F222,Sesiones!$D$2:$D$401,"&lt;"&amp;E222,Sesiones!$E$2:$E$401,"&gt;"&amp;D222)-1)</f>
        <v/>
      </c>
      <c r="M222" s="16" t="str">
        <f aca="false">IF(A222="","",COUNTIFS(Sesiones!$C$2:$C$401,C222,Sesiones!$G$2:$G$401,G222,Sesiones!$D$2:$D$401,"&lt;"&amp;E222,Sesiones!$E$2:$E$401,"&gt;"&amp;D222)-1)</f>
        <v/>
      </c>
      <c r="N222" s="16" t="str">
        <f aca="false">IF(A222="","",IF(AND(L222&gt;0,M222&gt;0),"Aula y profesora ocupadas",IF(L222&gt;0,"Aula ocupada a esa hora",IF(M222&gt;0,"Profesora en otra clase a esa hora",IF(E222&lt;=D222,"Hora de fin anterior al inicio",IF(COUNTIF(Festivos!$A$2:$A$30,C222)&gt;0,"Clase en día festivo",""))))))</f>
        <v/>
      </c>
      <c r="O222" s="36" t="str">
        <f aca="false">IF(A222="","",COUNTIFS(Sesiones!$C$2:$C$401,C222,Sesiones!$D$2:$D$401,"&lt;"&amp;D222)+COUNTIFS(Sesiones!$C$2:$C$401,C222,Sesiones!$D$2:$D$401,D222,Sesiones!$A$2:$A$401,"&lt;"&amp;A222)+1)</f>
        <v/>
      </c>
      <c r="P222" s="36" t="str">
        <f aca="false">IF(A222="","",C222*10+O222)</f>
        <v/>
      </c>
      <c r="Q222" s="16" t="str">
        <f aca="false">IF(A222="","",TEXT(D222,"hh:mm")&amp;"–"&amp;TEXT(E222,"hh:mm")&amp;"  "&amp;B222&amp;CHAR(10)&amp;F222&amp;" · "&amp;J222&amp;IF(N222&lt;&gt;"",CHAR(10)&amp;"CHOQUE: "&amp;N222,IF(H222&lt;&gt;"",CHAR(10)&amp;H222,"")))</f>
        <v/>
      </c>
      <c r="R222" s="36" t="str">
        <f aca="false">IF(AND(A222&lt;&gt;"",N222&lt;&gt;""),ROW(),"")</f>
        <v/>
      </c>
    </row>
    <row r="223" customFormat="false" ht="15" hidden="false" customHeight="false" outlineLevel="0" collapsed="false">
      <c r="A223" s="16"/>
      <c r="B223" s="16"/>
      <c r="C223" s="32"/>
      <c r="D223" s="34"/>
      <c r="E223" s="34"/>
      <c r="F223" s="16"/>
      <c r="G223" s="16"/>
      <c r="H223" s="16"/>
      <c r="I223" s="16" t="str">
        <f aca="false">IF(A223="","",CHOOSE(WEEKDAY(C223,2),"lun","mar","mié","jue","vie","sáb","dom"))</f>
        <v/>
      </c>
      <c r="J223" s="16" t="str">
        <f aca="false">IF(A223="","",IFERROR(INDEX(Profesoras!$B$2:$B$20,MATCH(G223,Profesoras!$A$2:$A$20,0)),"Profesora no existe"))</f>
        <v/>
      </c>
      <c r="K223" s="38" t="str">
        <f aca="false">IF(A223="","",(E223-D223)*24)</f>
        <v/>
      </c>
      <c r="L223" s="16" t="str">
        <f aca="false">IF(A223="","",COUNTIFS(Sesiones!$C$2:$C$401,C223,Sesiones!$F$2:$F$401,F223,Sesiones!$D$2:$D$401,"&lt;"&amp;E223,Sesiones!$E$2:$E$401,"&gt;"&amp;D223)-1)</f>
        <v/>
      </c>
      <c r="M223" s="16" t="str">
        <f aca="false">IF(A223="","",COUNTIFS(Sesiones!$C$2:$C$401,C223,Sesiones!$G$2:$G$401,G223,Sesiones!$D$2:$D$401,"&lt;"&amp;E223,Sesiones!$E$2:$E$401,"&gt;"&amp;D223)-1)</f>
        <v/>
      </c>
      <c r="N223" s="16" t="str">
        <f aca="false">IF(A223="","",IF(AND(L223&gt;0,M223&gt;0),"Aula y profesora ocupadas",IF(L223&gt;0,"Aula ocupada a esa hora",IF(M223&gt;0,"Profesora en otra clase a esa hora",IF(E223&lt;=D223,"Hora de fin anterior al inicio",IF(COUNTIF(Festivos!$A$2:$A$30,C223)&gt;0,"Clase en día festivo",""))))))</f>
        <v/>
      </c>
      <c r="O223" s="36" t="str">
        <f aca="false">IF(A223="","",COUNTIFS(Sesiones!$C$2:$C$401,C223,Sesiones!$D$2:$D$401,"&lt;"&amp;D223)+COUNTIFS(Sesiones!$C$2:$C$401,C223,Sesiones!$D$2:$D$401,D223,Sesiones!$A$2:$A$401,"&lt;"&amp;A223)+1)</f>
        <v/>
      </c>
      <c r="P223" s="36" t="str">
        <f aca="false">IF(A223="","",C223*10+O223)</f>
        <v/>
      </c>
      <c r="Q223" s="16" t="str">
        <f aca="false">IF(A223="","",TEXT(D223,"hh:mm")&amp;"–"&amp;TEXT(E223,"hh:mm")&amp;"  "&amp;B223&amp;CHAR(10)&amp;F223&amp;" · "&amp;J223&amp;IF(N223&lt;&gt;"",CHAR(10)&amp;"CHOQUE: "&amp;N223,IF(H223&lt;&gt;"",CHAR(10)&amp;H223,"")))</f>
        <v/>
      </c>
      <c r="R223" s="36" t="str">
        <f aca="false">IF(AND(A223&lt;&gt;"",N223&lt;&gt;""),ROW(),"")</f>
        <v/>
      </c>
    </row>
    <row r="224" customFormat="false" ht="15" hidden="false" customHeight="false" outlineLevel="0" collapsed="false">
      <c r="A224" s="16"/>
      <c r="B224" s="16"/>
      <c r="C224" s="32"/>
      <c r="D224" s="34"/>
      <c r="E224" s="34"/>
      <c r="F224" s="16"/>
      <c r="G224" s="16"/>
      <c r="H224" s="16"/>
      <c r="I224" s="16" t="str">
        <f aca="false">IF(A224="","",CHOOSE(WEEKDAY(C224,2),"lun","mar","mié","jue","vie","sáb","dom"))</f>
        <v/>
      </c>
      <c r="J224" s="16" t="str">
        <f aca="false">IF(A224="","",IFERROR(INDEX(Profesoras!$B$2:$B$20,MATCH(G224,Profesoras!$A$2:$A$20,0)),"Profesora no existe"))</f>
        <v/>
      </c>
      <c r="K224" s="38" t="str">
        <f aca="false">IF(A224="","",(E224-D224)*24)</f>
        <v/>
      </c>
      <c r="L224" s="16" t="str">
        <f aca="false">IF(A224="","",COUNTIFS(Sesiones!$C$2:$C$401,C224,Sesiones!$F$2:$F$401,F224,Sesiones!$D$2:$D$401,"&lt;"&amp;E224,Sesiones!$E$2:$E$401,"&gt;"&amp;D224)-1)</f>
        <v/>
      </c>
      <c r="M224" s="16" t="str">
        <f aca="false">IF(A224="","",COUNTIFS(Sesiones!$C$2:$C$401,C224,Sesiones!$G$2:$G$401,G224,Sesiones!$D$2:$D$401,"&lt;"&amp;E224,Sesiones!$E$2:$E$401,"&gt;"&amp;D224)-1)</f>
        <v/>
      </c>
      <c r="N224" s="16" t="str">
        <f aca="false">IF(A224="","",IF(AND(L224&gt;0,M224&gt;0),"Aula y profesora ocupadas",IF(L224&gt;0,"Aula ocupada a esa hora",IF(M224&gt;0,"Profesora en otra clase a esa hora",IF(E224&lt;=D224,"Hora de fin anterior al inicio",IF(COUNTIF(Festivos!$A$2:$A$30,C224)&gt;0,"Clase en día festivo",""))))))</f>
        <v/>
      </c>
      <c r="O224" s="36" t="str">
        <f aca="false">IF(A224="","",COUNTIFS(Sesiones!$C$2:$C$401,C224,Sesiones!$D$2:$D$401,"&lt;"&amp;D224)+COUNTIFS(Sesiones!$C$2:$C$401,C224,Sesiones!$D$2:$D$401,D224,Sesiones!$A$2:$A$401,"&lt;"&amp;A224)+1)</f>
        <v/>
      </c>
      <c r="P224" s="36" t="str">
        <f aca="false">IF(A224="","",C224*10+O224)</f>
        <v/>
      </c>
      <c r="Q224" s="16" t="str">
        <f aca="false">IF(A224="","",TEXT(D224,"hh:mm")&amp;"–"&amp;TEXT(E224,"hh:mm")&amp;"  "&amp;B224&amp;CHAR(10)&amp;F224&amp;" · "&amp;J224&amp;IF(N224&lt;&gt;"",CHAR(10)&amp;"CHOQUE: "&amp;N224,IF(H224&lt;&gt;"",CHAR(10)&amp;H224,"")))</f>
        <v/>
      </c>
      <c r="R224" s="36" t="str">
        <f aca="false">IF(AND(A224&lt;&gt;"",N224&lt;&gt;""),ROW(),"")</f>
        <v/>
      </c>
    </row>
    <row r="225" customFormat="false" ht="15" hidden="false" customHeight="false" outlineLevel="0" collapsed="false">
      <c r="A225" s="16"/>
      <c r="B225" s="16"/>
      <c r="C225" s="32"/>
      <c r="D225" s="34"/>
      <c r="E225" s="34"/>
      <c r="F225" s="16"/>
      <c r="G225" s="16"/>
      <c r="H225" s="16"/>
      <c r="I225" s="16" t="str">
        <f aca="false">IF(A225="","",CHOOSE(WEEKDAY(C225,2),"lun","mar","mié","jue","vie","sáb","dom"))</f>
        <v/>
      </c>
      <c r="J225" s="16" t="str">
        <f aca="false">IF(A225="","",IFERROR(INDEX(Profesoras!$B$2:$B$20,MATCH(G225,Profesoras!$A$2:$A$20,0)),"Profesora no existe"))</f>
        <v/>
      </c>
      <c r="K225" s="38" t="str">
        <f aca="false">IF(A225="","",(E225-D225)*24)</f>
        <v/>
      </c>
      <c r="L225" s="16" t="str">
        <f aca="false">IF(A225="","",COUNTIFS(Sesiones!$C$2:$C$401,C225,Sesiones!$F$2:$F$401,F225,Sesiones!$D$2:$D$401,"&lt;"&amp;E225,Sesiones!$E$2:$E$401,"&gt;"&amp;D225)-1)</f>
        <v/>
      </c>
      <c r="M225" s="16" t="str">
        <f aca="false">IF(A225="","",COUNTIFS(Sesiones!$C$2:$C$401,C225,Sesiones!$G$2:$G$401,G225,Sesiones!$D$2:$D$401,"&lt;"&amp;E225,Sesiones!$E$2:$E$401,"&gt;"&amp;D225)-1)</f>
        <v/>
      </c>
      <c r="N225" s="16" t="str">
        <f aca="false">IF(A225="","",IF(AND(L225&gt;0,M225&gt;0),"Aula y profesora ocupadas",IF(L225&gt;0,"Aula ocupada a esa hora",IF(M225&gt;0,"Profesora en otra clase a esa hora",IF(E225&lt;=D225,"Hora de fin anterior al inicio",IF(COUNTIF(Festivos!$A$2:$A$30,C225)&gt;0,"Clase en día festivo",""))))))</f>
        <v/>
      </c>
      <c r="O225" s="36" t="str">
        <f aca="false">IF(A225="","",COUNTIFS(Sesiones!$C$2:$C$401,C225,Sesiones!$D$2:$D$401,"&lt;"&amp;D225)+COUNTIFS(Sesiones!$C$2:$C$401,C225,Sesiones!$D$2:$D$401,D225,Sesiones!$A$2:$A$401,"&lt;"&amp;A225)+1)</f>
        <v/>
      </c>
      <c r="P225" s="36" t="str">
        <f aca="false">IF(A225="","",C225*10+O225)</f>
        <v/>
      </c>
      <c r="Q225" s="16" t="str">
        <f aca="false">IF(A225="","",TEXT(D225,"hh:mm")&amp;"–"&amp;TEXT(E225,"hh:mm")&amp;"  "&amp;B225&amp;CHAR(10)&amp;F225&amp;" · "&amp;J225&amp;IF(N225&lt;&gt;"",CHAR(10)&amp;"CHOQUE: "&amp;N225,IF(H225&lt;&gt;"",CHAR(10)&amp;H225,"")))</f>
        <v/>
      </c>
      <c r="R225" s="36" t="str">
        <f aca="false">IF(AND(A225&lt;&gt;"",N225&lt;&gt;""),ROW(),"")</f>
        <v/>
      </c>
    </row>
    <row r="226" customFormat="false" ht="15" hidden="false" customHeight="false" outlineLevel="0" collapsed="false">
      <c r="A226" s="16"/>
      <c r="B226" s="16"/>
      <c r="C226" s="32"/>
      <c r="D226" s="34"/>
      <c r="E226" s="34"/>
      <c r="F226" s="16"/>
      <c r="G226" s="16"/>
      <c r="H226" s="16"/>
      <c r="I226" s="16" t="str">
        <f aca="false">IF(A226="","",CHOOSE(WEEKDAY(C226,2),"lun","mar","mié","jue","vie","sáb","dom"))</f>
        <v/>
      </c>
      <c r="J226" s="16" t="str">
        <f aca="false">IF(A226="","",IFERROR(INDEX(Profesoras!$B$2:$B$20,MATCH(G226,Profesoras!$A$2:$A$20,0)),"Profesora no existe"))</f>
        <v/>
      </c>
      <c r="K226" s="38" t="str">
        <f aca="false">IF(A226="","",(E226-D226)*24)</f>
        <v/>
      </c>
      <c r="L226" s="16" t="str">
        <f aca="false">IF(A226="","",COUNTIFS(Sesiones!$C$2:$C$401,C226,Sesiones!$F$2:$F$401,F226,Sesiones!$D$2:$D$401,"&lt;"&amp;E226,Sesiones!$E$2:$E$401,"&gt;"&amp;D226)-1)</f>
        <v/>
      </c>
      <c r="M226" s="16" t="str">
        <f aca="false">IF(A226="","",COUNTIFS(Sesiones!$C$2:$C$401,C226,Sesiones!$G$2:$G$401,G226,Sesiones!$D$2:$D$401,"&lt;"&amp;E226,Sesiones!$E$2:$E$401,"&gt;"&amp;D226)-1)</f>
        <v/>
      </c>
      <c r="N226" s="16" t="str">
        <f aca="false">IF(A226="","",IF(AND(L226&gt;0,M226&gt;0),"Aula y profesora ocupadas",IF(L226&gt;0,"Aula ocupada a esa hora",IF(M226&gt;0,"Profesora en otra clase a esa hora",IF(E226&lt;=D226,"Hora de fin anterior al inicio",IF(COUNTIF(Festivos!$A$2:$A$30,C226)&gt;0,"Clase en día festivo",""))))))</f>
        <v/>
      </c>
      <c r="O226" s="36" t="str">
        <f aca="false">IF(A226="","",COUNTIFS(Sesiones!$C$2:$C$401,C226,Sesiones!$D$2:$D$401,"&lt;"&amp;D226)+COUNTIFS(Sesiones!$C$2:$C$401,C226,Sesiones!$D$2:$D$401,D226,Sesiones!$A$2:$A$401,"&lt;"&amp;A226)+1)</f>
        <v/>
      </c>
      <c r="P226" s="36" t="str">
        <f aca="false">IF(A226="","",C226*10+O226)</f>
        <v/>
      </c>
      <c r="Q226" s="16" t="str">
        <f aca="false">IF(A226="","",TEXT(D226,"hh:mm")&amp;"–"&amp;TEXT(E226,"hh:mm")&amp;"  "&amp;B226&amp;CHAR(10)&amp;F226&amp;" · "&amp;J226&amp;IF(N226&lt;&gt;"",CHAR(10)&amp;"CHOQUE: "&amp;N226,IF(H226&lt;&gt;"",CHAR(10)&amp;H226,"")))</f>
        <v/>
      </c>
      <c r="R226" s="36" t="str">
        <f aca="false">IF(AND(A226&lt;&gt;"",N226&lt;&gt;""),ROW(),"")</f>
        <v/>
      </c>
    </row>
    <row r="227" customFormat="false" ht="15" hidden="false" customHeight="false" outlineLevel="0" collapsed="false">
      <c r="A227" s="16"/>
      <c r="B227" s="16"/>
      <c r="C227" s="32"/>
      <c r="D227" s="34"/>
      <c r="E227" s="34"/>
      <c r="F227" s="16"/>
      <c r="G227" s="16"/>
      <c r="H227" s="16"/>
      <c r="I227" s="16" t="str">
        <f aca="false">IF(A227="","",CHOOSE(WEEKDAY(C227,2),"lun","mar","mié","jue","vie","sáb","dom"))</f>
        <v/>
      </c>
      <c r="J227" s="16" t="str">
        <f aca="false">IF(A227="","",IFERROR(INDEX(Profesoras!$B$2:$B$20,MATCH(G227,Profesoras!$A$2:$A$20,0)),"Profesora no existe"))</f>
        <v/>
      </c>
      <c r="K227" s="38" t="str">
        <f aca="false">IF(A227="","",(E227-D227)*24)</f>
        <v/>
      </c>
      <c r="L227" s="16" t="str">
        <f aca="false">IF(A227="","",COUNTIFS(Sesiones!$C$2:$C$401,C227,Sesiones!$F$2:$F$401,F227,Sesiones!$D$2:$D$401,"&lt;"&amp;E227,Sesiones!$E$2:$E$401,"&gt;"&amp;D227)-1)</f>
        <v/>
      </c>
      <c r="M227" s="16" t="str">
        <f aca="false">IF(A227="","",COUNTIFS(Sesiones!$C$2:$C$401,C227,Sesiones!$G$2:$G$401,G227,Sesiones!$D$2:$D$401,"&lt;"&amp;E227,Sesiones!$E$2:$E$401,"&gt;"&amp;D227)-1)</f>
        <v/>
      </c>
      <c r="N227" s="16" t="str">
        <f aca="false">IF(A227="","",IF(AND(L227&gt;0,M227&gt;0),"Aula y profesora ocupadas",IF(L227&gt;0,"Aula ocupada a esa hora",IF(M227&gt;0,"Profesora en otra clase a esa hora",IF(E227&lt;=D227,"Hora de fin anterior al inicio",IF(COUNTIF(Festivos!$A$2:$A$30,C227)&gt;0,"Clase en día festivo",""))))))</f>
        <v/>
      </c>
      <c r="O227" s="36" t="str">
        <f aca="false">IF(A227="","",COUNTIFS(Sesiones!$C$2:$C$401,C227,Sesiones!$D$2:$D$401,"&lt;"&amp;D227)+COUNTIFS(Sesiones!$C$2:$C$401,C227,Sesiones!$D$2:$D$401,D227,Sesiones!$A$2:$A$401,"&lt;"&amp;A227)+1)</f>
        <v/>
      </c>
      <c r="P227" s="36" t="str">
        <f aca="false">IF(A227="","",C227*10+O227)</f>
        <v/>
      </c>
      <c r="Q227" s="16" t="str">
        <f aca="false">IF(A227="","",TEXT(D227,"hh:mm")&amp;"–"&amp;TEXT(E227,"hh:mm")&amp;"  "&amp;B227&amp;CHAR(10)&amp;F227&amp;" · "&amp;J227&amp;IF(N227&lt;&gt;"",CHAR(10)&amp;"CHOQUE: "&amp;N227,IF(H227&lt;&gt;"",CHAR(10)&amp;H227,"")))</f>
        <v/>
      </c>
      <c r="R227" s="36" t="str">
        <f aca="false">IF(AND(A227&lt;&gt;"",N227&lt;&gt;""),ROW(),"")</f>
        <v/>
      </c>
    </row>
    <row r="228" customFormat="false" ht="15" hidden="false" customHeight="false" outlineLevel="0" collapsed="false">
      <c r="A228" s="16"/>
      <c r="B228" s="16"/>
      <c r="C228" s="32"/>
      <c r="D228" s="34"/>
      <c r="E228" s="34"/>
      <c r="F228" s="16"/>
      <c r="G228" s="16"/>
      <c r="H228" s="16"/>
      <c r="I228" s="16" t="str">
        <f aca="false">IF(A228="","",CHOOSE(WEEKDAY(C228,2),"lun","mar","mié","jue","vie","sáb","dom"))</f>
        <v/>
      </c>
      <c r="J228" s="16" t="str">
        <f aca="false">IF(A228="","",IFERROR(INDEX(Profesoras!$B$2:$B$20,MATCH(G228,Profesoras!$A$2:$A$20,0)),"Profesora no existe"))</f>
        <v/>
      </c>
      <c r="K228" s="38" t="str">
        <f aca="false">IF(A228="","",(E228-D228)*24)</f>
        <v/>
      </c>
      <c r="L228" s="16" t="str">
        <f aca="false">IF(A228="","",COUNTIFS(Sesiones!$C$2:$C$401,C228,Sesiones!$F$2:$F$401,F228,Sesiones!$D$2:$D$401,"&lt;"&amp;E228,Sesiones!$E$2:$E$401,"&gt;"&amp;D228)-1)</f>
        <v/>
      </c>
      <c r="M228" s="16" t="str">
        <f aca="false">IF(A228="","",COUNTIFS(Sesiones!$C$2:$C$401,C228,Sesiones!$G$2:$G$401,G228,Sesiones!$D$2:$D$401,"&lt;"&amp;E228,Sesiones!$E$2:$E$401,"&gt;"&amp;D228)-1)</f>
        <v/>
      </c>
      <c r="N228" s="16" t="str">
        <f aca="false">IF(A228="","",IF(AND(L228&gt;0,M228&gt;0),"Aula y profesora ocupadas",IF(L228&gt;0,"Aula ocupada a esa hora",IF(M228&gt;0,"Profesora en otra clase a esa hora",IF(E228&lt;=D228,"Hora de fin anterior al inicio",IF(COUNTIF(Festivos!$A$2:$A$30,C228)&gt;0,"Clase en día festivo",""))))))</f>
        <v/>
      </c>
      <c r="O228" s="36" t="str">
        <f aca="false">IF(A228="","",COUNTIFS(Sesiones!$C$2:$C$401,C228,Sesiones!$D$2:$D$401,"&lt;"&amp;D228)+COUNTIFS(Sesiones!$C$2:$C$401,C228,Sesiones!$D$2:$D$401,D228,Sesiones!$A$2:$A$401,"&lt;"&amp;A228)+1)</f>
        <v/>
      </c>
      <c r="P228" s="36" t="str">
        <f aca="false">IF(A228="","",C228*10+O228)</f>
        <v/>
      </c>
      <c r="Q228" s="16" t="str">
        <f aca="false">IF(A228="","",TEXT(D228,"hh:mm")&amp;"–"&amp;TEXT(E228,"hh:mm")&amp;"  "&amp;B228&amp;CHAR(10)&amp;F228&amp;" · "&amp;J228&amp;IF(N228&lt;&gt;"",CHAR(10)&amp;"CHOQUE: "&amp;N228,IF(H228&lt;&gt;"",CHAR(10)&amp;H228,"")))</f>
        <v/>
      </c>
      <c r="R228" s="36" t="str">
        <f aca="false">IF(AND(A228&lt;&gt;"",N228&lt;&gt;""),ROW(),"")</f>
        <v/>
      </c>
    </row>
    <row r="229" customFormat="false" ht="15" hidden="false" customHeight="false" outlineLevel="0" collapsed="false">
      <c r="A229" s="16"/>
      <c r="B229" s="16"/>
      <c r="C229" s="32"/>
      <c r="D229" s="34"/>
      <c r="E229" s="34"/>
      <c r="F229" s="16"/>
      <c r="G229" s="16"/>
      <c r="H229" s="16"/>
      <c r="I229" s="16" t="str">
        <f aca="false">IF(A229="","",CHOOSE(WEEKDAY(C229,2),"lun","mar","mié","jue","vie","sáb","dom"))</f>
        <v/>
      </c>
      <c r="J229" s="16" t="str">
        <f aca="false">IF(A229="","",IFERROR(INDEX(Profesoras!$B$2:$B$20,MATCH(G229,Profesoras!$A$2:$A$20,0)),"Profesora no existe"))</f>
        <v/>
      </c>
      <c r="K229" s="38" t="str">
        <f aca="false">IF(A229="","",(E229-D229)*24)</f>
        <v/>
      </c>
      <c r="L229" s="16" t="str">
        <f aca="false">IF(A229="","",COUNTIFS(Sesiones!$C$2:$C$401,C229,Sesiones!$F$2:$F$401,F229,Sesiones!$D$2:$D$401,"&lt;"&amp;E229,Sesiones!$E$2:$E$401,"&gt;"&amp;D229)-1)</f>
        <v/>
      </c>
      <c r="M229" s="16" t="str">
        <f aca="false">IF(A229="","",COUNTIFS(Sesiones!$C$2:$C$401,C229,Sesiones!$G$2:$G$401,G229,Sesiones!$D$2:$D$401,"&lt;"&amp;E229,Sesiones!$E$2:$E$401,"&gt;"&amp;D229)-1)</f>
        <v/>
      </c>
      <c r="N229" s="16" t="str">
        <f aca="false">IF(A229="","",IF(AND(L229&gt;0,M229&gt;0),"Aula y profesora ocupadas",IF(L229&gt;0,"Aula ocupada a esa hora",IF(M229&gt;0,"Profesora en otra clase a esa hora",IF(E229&lt;=D229,"Hora de fin anterior al inicio",IF(COUNTIF(Festivos!$A$2:$A$30,C229)&gt;0,"Clase en día festivo",""))))))</f>
        <v/>
      </c>
      <c r="O229" s="36" t="str">
        <f aca="false">IF(A229="","",COUNTIFS(Sesiones!$C$2:$C$401,C229,Sesiones!$D$2:$D$401,"&lt;"&amp;D229)+COUNTIFS(Sesiones!$C$2:$C$401,C229,Sesiones!$D$2:$D$401,D229,Sesiones!$A$2:$A$401,"&lt;"&amp;A229)+1)</f>
        <v/>
      </c>
      <c r="P229" s="36" t="str">
        <f aca="false">IF(A229="","",C229*10+O229)</f>
        <v/>
      </c>
      <c r="Q229" s="16" t="str">
        <f aca="false">IF(A229="","",TEXT(D229,"hh:mm")&amp;"–"&amp;TEXT(E229,"hh:mm")&amp;"  "&amp;B229&amp;CHAR(10)&amp;F229&amp;" · "&amp;J229&amp;IF(N229&lt;&gt;"",CHAR(10)&amp;"CHOQUE: "&amp;N229,IF(H229&lt;&gt;"",CHAR(10)&amp;H229,"")))</f>
        <v/>
      </c>
      <c r="R229" s="36" t="str">
        <f aca="false">IF(AND(A229&lt;&gt;"",N229&lt;&gt;""),ROW(),"")</f>
        <v/>
      </c>
    </row>
    <row r="230" customFormat="false" ht="15" hidden="false" customHeight="false" outlineLevel="0" collapsed="false">
      <c r="A230" s="16"/>
      <c r="B230" s="16"/>
      <c r="C230" s="32"/>
      <c r="D230" s="34"/>
      <c r="E230" s="34"/>
      <c r="F230" s="16"/>
      <c r="G230" s="16"/>
      <c r="H230" s="16"/>
      <c r="I230" s="16" t="str">
        <f aca="false">IF(A230="","",CHOOSE(WEEKDAY(C230,2),"lun","mar","mié","jue","vie","sáb","dom"))</f>
        <v/>
      </c>
      <c r="J230" s="16" t="str">
        <f aca="false">IF(A230="","",IFERROR(INDEX(Profesoras!$B$2:$B$20,MATCH(G230,Profesoras!$A$2:$A$20,0)),"Profesora no existe"))</f>
        <v/>
      </c>
      <c r="K230" s="38" t="str">
        <f aca="false">IF(A230="","",(E230-D230)*24)</f>
        <v/>
      </c>
      <c r="L230" s="16" t="str">
        <f aca="false">IF(A230="","",COUNTIFS(Sesiones!$C$2:$C$401,C230,Sesiones!$F$2:$F$401,F230,Sesiones!$D$2:$D$401,"&lt;"&amp;E230,Sesiones!$E$2:$E$401,"&gt;"&amp;D230)-1)</f>
        <v/>
      </c>
      <c r="M230" s="16" t="str">
        <f aca="false">IF(A230="","",COUNTIFS(Sesiones!$C$2:$C$401,C230,Sesiones!$G$2:$G$401,G230,Sesiones!$D$2:$D$401,"&lt;"&amp;E230,Sesiones!$E$2:$E$401,"&gt;"&amp;D230)-1)</f>
        <v/>
      </c>
      <c r="N230" s="16" t="str">
        <f aca="false">IF(A230="","",IF(AND(L230&gt;0,M230&gt;0),"Aula y profesora ocupadas",IF(L230&gt;0,"Aula ocupada a esa hora",IF(M230&gt;0,"Profesora en otra clase a esa hora",IF(E230&lt;=D230,"Hora de fin anterior al inicio",IF(COUNTIF(Festivos!$A$2:$A$30,C230)&gt;0,"Clase en día festivo",""))))))</f>
        <v/>
      </c>
      <c r="O230" s="36" t="str">
        <f aca="false">IF(A230="","",COUNTIFS(Sesiones!$C$2:$C$401,C230,Sesiones!$D$2:$D$401,"&lt;"&amp;D230)+COUNTIFS(Sesiones!$C$2:$C$401,C230,Sesiones!$D$2:$D$401,D230,Sesiones!$A$2:$A$401,"&lt;"&amp;A230)+1)</f>
        <v/>
      </c>
      <c r="P230" s="36" t="str">
        <f aca="false">IF(A230="","",C230*10+O230)</f>
        <v/>
      </c>
      <c r="Q230" s="16" t="str">
        <f aca="false">IF(A230="","",TEXT(D230,"hh:mm")&amp;"–"&amp;TEXT(E230,"hh:mm")&amp;"  "&amp;B230&amp;CHAR(10)&amp;F230&amp;" · "&amp;J230&amp;IF(N230&lt;&gt;"",CHAR(10)&amp;"CHOQUE: "&amp;N230,IF(H230&lt;&gt;"",CHAR(10)&amp;H230,"")))</f>
        <v/>
      </c>
      <c r="R230" s="36" t="str">
        <f aca="false">IF(AND(A230&lt;&gt;"",N230&lt;&gt;""),ROW(),"")</f>
        <v/>
      </c>
    </row>
    <row r="231" customFormat="false" ht="15" hidden="false" customHeight="false" outlineLevel="0" collapsed="false">
      <c r="A231" s="16"/>
      <c r="B231" s="16"/>
      <c r="C231" s="32"/>
      <c r="D231" s="34"/>
      <c r="E231" s="34"/>
      <c r="F231" s="16"/>
      <c r="G231" s="16"/>
      <c r="H231" s="16"/>
      <c r="I231" s="16" t="str">
        <f aca="false">IF(A231="","",CHOOSE(WEEKDAY(C231,2),"lun","mar","mié","jue","vie","sáb","dom"))</f>
        <v/>
      </c>
      <c r="J231" s="16" t="str">
        <f aca="false">IF(A231="","",IFERROR(INDEX(Profesoras!$B$2:$B$20,MATCH(G231,Profesoras!$A$2:$A$20,0)),"Profesora no existe"))</f>
        <v/>
      </c>
      <c r="K231" s="38" t="str">
        <f aca="false">IF(A231="","",(E231-D231)*24)</f>
        <v/>
      </c>
      <c r="L231" s="16" t="str">
        <f aca="false">IF(A231="","",COUNTIFS(Sesiones!$C$2:$C$401,C231,Sesiones!$F$2:$F$401,F231,Sesiones!$D$2:$D$401,"&lt;"&amp;E231,Sesiones!$E$2:$E$401,"&gt;"&amp;D231)-1)</f>
        <v/>
      </c>
      <c r="M231" s="16" t="str">
        <f aca="false">IF(A231="","",COUNTIFS(Sesiones!$C$2:$C$401,C231,Sesiones!$G$2:$G$401,G231,Sesiones!$D$2:$D$401,"&lt;"&amp;E231,Sesiones!$E$2:$E$401,"&gt;"&amp;D231)-1)</f>
        <v/>
      </c>
      <c r="N231" s="16" t="str">
        <f aca="false">IF(A231="","",IF(AND(L231&gt;0,M231&gt;0),"Aula y profesora ocupadas",IF(L231&gt;0,"Aula ocupada a esa hora",IF(M231&gt;0,"Profesora en otra clase a esa hora",IF(E231&lt;=D231,"Hora de fin anterior al inicio",IF(COUNTIF(Festivos!$A$2:$A$30,C231)&gt;0,"Clase en día festivo",""))))))</f>
        <v/>
      </c>
      <c r="O231" s="36" t="str">
        <f aca="false">IF(A231="","",COUNTIFS(Sesiones!$C$2:$C$401,C231,Sesiones!$D$2:$D$401,"&lt;"&amp;D231)+COUNTIFS(Sesiones!$C$2:$C$401,C231,Sesiones!$D$2:$D$401,D231,Sesiones!$A$2:$A$401,"&lt;"&amp;A231)+1)</f>
        <v/>
      </c>
      <c r="P231" s="36" t="str">
        <f aca="false">IF(A231="","",C231*10+O231)</f>
        <v/>
      </c>
      <c r="Q231" s="16" t="str">
        <f aca="false">IF(A231="","",TEXT(D231,"hh:mm")&amp;"–"&amp;TEXT(E231,"hh:mm")&amp;"  "&amp;B231&amp;CHAR(10)&amp;F231&amp;" · "&amp;J231&amp;IF(N231&lt;&gt;"",CHAR(10)&amp;"CHOQUE: "&amp;N231,IF(H231&lt;&gt;"",CHAR(10)&amp;H231,"")))</f>
        <v/>
      </c>
      <c r="R231" s="36" t="str">
        <f aca="false">IF(AND(A231&lt;&gt;"",N231&lt;&gt;""),ROW(),"")</f>
        <v/>
      </c>
    </row>
    <row r="232" customFormat="false" ht="15" hidden="false" customHeight="false" outlineLevel="0" collapsed="false">
      <c r="A232" s="16"/>
      <c r="B232" s="16"/>
      <c r="C232" s="32"/>
      <c r="D232" s="34"/>
      <c r="E232" s="34"/>
      <c r="F232" s="16"/>
      <c r="G232" s="16"/>
      <c r="H232" s="16"/>
      <c r="I232" s="16" t="str">
        <f aca="false">IF(A232="","",CHOOSE(WEEKDAY(C232,2),"lun","mar","mié","jue","vie","sáb","dom"))</f>
        <v/>
      </c>
      <c r="J232" s="16" t="str">
        <f aca="false">IF(A232="","",IFERROR(INDEX(Profesoras!$B$2:$B$20,MATCH(G232,Profesoras!$A$2:$A$20,0)),"Profesora no existe"))</f>
        <v/>
      </c>
      <c r="K232" s="38" t="str">
        <f aca="false">IF(A232="","",(E232-D232)*24)</f>
        <v/>
      </c>
      <c r="L232" s="16" t="str">
        <f aca="false">IF(A232="","",COUNTIFS(Sesiones!$C$2:$C$401,C232,Sesiones!$F$2:$F$401,F232,Sesiones!$D$2:$D$401,"&lt;"&amp;E232,Sesiones!$E$2:$E$401,"&gt;"&amp;D232)-1)</f>
        <v/>
      </c>
      <c r="M232" s="16" t="str">
        <f aca="false">IF(A232="","",COUNTIFS(Sesiones!$C$2:$C$401,C232,Sesiones!$G$2:$G$401,G232,Sesiones!$D$2:$D$401,"&lt;"&amp;E232,Sesiones!$E$2:$E$401,"&gt;"&amp;D232)-1)</f>
        <v/>
      </c>
      <c r="N232" s="16" t="str">
        <f aca="false">IF(A232="","",IF(AND(L232&gt;0,M232&gt;0),"Aula y profesora ocupadas",IF(L232&gt;0,"Aula ocupada a esa hora",IF(M232&gt;0,"Profesora en otra clase a esa hora",IF(E232&lt;=D232,"Hora de fin anterior al inicio",IF(COUNTIF(Festivos!$A$2:$A$30,C232)&gt;0,"Clase en día festivo",""))))))</f>
        <v/>
      </c>
      <c r="O232" s="36" t="str">
        <f aca="false">IF(A232="","",COUNTIFS(Sesiones!$C$2:$C$401,C232,Sesiones!$D$2:$D$401,"&lt;"&amp;D232)+COUNTIFS(Sesiones!$C$2:$C$401,C232,Sesiones!$D$2:$D$401,D232,Sesiones!$A$2:$A$401,"&lt;"&amp;A232)+1)</f>
        <v/>
      </c>
      <c r="P232" s="36" t="str">
        <f aca="false">IF(A232="","",C232*10+O232)</f>
        <v/>
      </c>
      <c r="Q232" s="16" t="str">
        <f aca="false">IF(A232="","",TEXT(D232,"hh:mm")&amp;"–"&amp;TEXT(E232,"hh:mm")&amp;"  "&amp;B232&amp;CHAR(10)&amp;F232&amp;" · "&amp;J232&amp;IF(N232&lt;&gt;"",CHAR(10)&amp;"CHOQUE: "&amp;N232,IF(H232&lt;&gt;"",CHAR(10)&amp;H232,"")))</f>
        <v/>
      </c>
      <c r="R232" s="36" t="str">
        <f aca="false">IF(AND(A232&lt;&gt;"",N232&lt;&gt;""),ROW(),"")</f>
        <v/>
      </c>
    </row>
    <row r="233" customFormat="false" ht="15" hidden="false" customHeight="false" outlineLevel="0" collapsed="false">
      <c r="A233" s="16"/>
      <c r="B233" s="16"/>
      <c r="C233" s="32"/>
      <c r="D233" s="34"/>
      <c r="E233" s="34"/>
      <c r="F233" s="16"/>
      <c r="G233" s="16"/>
      <c r="H233" s="16"/>
      <c r="I233" s="16" t="str">
        <f aca="false">IF(A233="","",CHOOSE(WEEKDAY(C233,2),"lun","mar","mié","jue","vie","sáb","dom"))</f>
        <v/>
      </c>
      <c r="J233" s="16" t="str">
        <f aca="false">IF(A233="","",IFERROR(INDEX(Profesoras!$B$2:$B$20,MATCH(G233,Profesoras!$A$2:$A$20,0)),"Profesora no existe"))</f>
        <v/>
      </c>
      <c r="K233" s="38" t="str">
        <f aca="false">IF(A233="","",(E233-D233)*24)</f>
        <v/>
      </c>
      <c r="L233" s="16" t="str">
        <f aca="false">IF(A233="","",COUNTIFS(Sesiones!$C$2:$C$401,C233,Sesiones!$F$2:$F$401,F233,Sesiones!$D$2:$D$401,"&lt;"&amp;E233,Sesiones!$E$2:$E$401,"&gt;"&amp;D233)-1)</f>
        <v/>
      </c>
      <c r="M233" s="16" t="str">
        <f aca="false">IF(A233="","",COUNTIFS(Sesiones!$C$2:$C$401,C233,Sesiones!$G$2:$G$401,G233,Sesiones!$D$2:$D$401,"&lt;"&amp;E233,Sesiones!$E$2:$E$401,"&gt;"&amp;D233)-1)</f>
        <v/>
      </c>
      <c r="N233" s="16" t="str">
        <f aca="false">IF(A233="","",IF(AND(L233&gt;0,M233&gt;0),"Aula y profesora ocupadas",IF(L233&gt;0,"Aula ocupada a esa hora",IF(M233&gt;0,"Profesora en otra clase a esa hora",IF(E233&lt;=D233,"Hora de fin anterior al inicio",IF(COUNTIF(Festivos!$A$2:$A$30,C233)&gt;0,"Clase en día festivo",""))))))</f>
        <v/>
      </c>
      <c r="O233" s="36" t="str">
        <f aca="false">IF(A233="","",COUNTIFS(Sesiones!$C$2:$C$401,C233,Sesiones!$D$2:$D$401,"&lt;"&amp;D233)+COUNTIFS(Sesiones!$C$2:$C$401,C233,Sesiones!$D$2:$D$401,D233,Sesiones!$A$2:$A$401,"&lt;"&amp;A233)+1)</f>
        <v/>
      </c>
      <c r="P233" s="36" t="str">
        <f aca="false">IF(A233="","",C233*10+O233)</f>
        <v/>
      </c>
      <c r="Q233" s="16" t="str">
        <f aca="false">IF(A233="","",TEXT(D233,"hh:mm")&amp;"–"&amp;TEXT(E233,"hh:mm")&amp;"  "&amp;B233&amp;CHAR(10)&amp;F233&amp;" · "&amp;J233&amp;IF(N233&lt;&gt;"",CHAR(10)&amp;"CHOQUE: "&amp;N233,IF(H233&lt;&gt;"",CHAR(10)&amp;H233,"")))</f>
        <v/>
      </c>
      <c r="R233" s="36" t="str">
        <f aca="false">IF(AND(A233&lt;&gt;"",N233&lt;&gt;""),ROW(),"")</f>
        <v/>
      </c>
    </row>
    <row r="234" customFormat="false" ht="15" hidden="false" customHeight="false" outlineLevel="0" collapsed="false">
      <c r="A234" s="16"/>
      <c r="B234" s="16"/>
      <c r="C234" s="32"/>
      <c r="D234" s="34"/>
      <c r="E234" s="34"/>
      <c r="F234" s="16"/>
      <c r="G234" s="16"/>
      <c r="H234" s="16"/>
      <c r="I234" s="16" t="str">
        <f aca="false">IF(A234="","",CHOOSE(WEEKDAY(C234,2),"lun","mar","mié","jue","vie","sáb","dom"))</f>
        <v/>
      </c>
      <c r="J234" s="16" t="str">
        <f aca="false">IF(A234="","",IFERROR(INDEX(Profesoras!$B$2:$B$20,MATCH(G234,Profesoras!$A$2:$A$20,0)),"Profesora no existe"))</f>
        <v/>
      </c>
      <c r="K234" s="38" t="str">
        <f aca="false">IF(A234="","",(E234-D234)*24)</f>
        <v/>
      </c>
      <c r="L234" s="16" t="str">
        <f aca="false">IF(A234="","",COUNTIFS(Sesiones!$C$2:$C$401,C234,Sesiones!$F$2:$F$401,F234,Sesiones!$D$2:$D$401,"&lt;"&amp;E234,Sesiones!$E$2:$E$401,"&gt;"&amp;D234)-1)</f>
        <v/>
      </c>
      <c r="M234" s="16" t="str">
        <f aca="false">IF(A234="","",COUNTIFS(Sesiones!$C$2:$C$401,C234,Sesiones!$G$2:$G$401,G234,Sesiones!$D$2:$D$401,"&lt;"&amp;E234,Sesiones!$E$2:$E$401,"&gt;"&amp;D234)-1)</f>
        <v/>
      </c>
      <c r="N234" s="16" t="str">
        <f aca="false">IF(A234="","",IF(AND(L234&gt;0,M234&gt;0),"Aula y profesora ocupadas",IF(L234&gt;0,"Aula ocupada a esa hora",IF(M234&gt;0,"Profesora en otra clase a esa hora",IF(E234&lt;=D234,"Hora de fin anterior al inicio",IF(COUNTIF(Festivos!$A$2:$A$30,C234)&gt;0,"Clase en día festivo",""))))))</f>
        <v/>
      </c>
      <c r="O234" s="36" t="str">
        <f aca="false">IF(A234="","",COUNTIFS(Sesiones!$C$2:$C$401,C234,Sesiones!$D$2:$D$401,"&lt;"&amp;D234)+COUNTIFS(Sesiones!$C$2:$C$401,C234,Sesiones!$D$2:$D$401,D234,Sesiones!$A$2:$A$401,"&lt;"&amp;A234)+1)</f>
        <v/>
      </c>
      <c r="P234" s="36" t="str">
        <f aca="false">IF(A234="","",C234*10+O234)</f>
        <v/>
      </c>
      <c r="Q234" s="16" t="str">
        <f aca="false">IF(A234="","",TEXT(D234,"hh:mm")&amp;"–"&amp;TEXT(E234,"hh:mm")&amp;"  "&amp;B234&amp;CHAR(10)&amp;F234&amp;" · "&amp;J234&amp;IF(N234&lt;&gt;"",CHAR(10)&amp;"CHOQUE: "&amp;N234,IF(H234&lt;&gt;"",CHAR(10)&amp;H234,"")))</f>
        <v/>
      </c>
      <c r="R234" s="36" t="str">
        <f aca="false">IF(AND(A234&lt;&gt;"",N234&lt;&gt;""),ROW(),"")</f>
        <v/>
      </c>
    </row>
    <row r="235" customFormat="false" ht="15" hidden="false" customHeight="false" outlineLevel="0" collapsed="false">
      <c r="A235" s="16"/>
      <c r="B235" s="16"/>
      <c r="C235" s="32"/>
      <c r="D235" s="34"/>
      <c r="E235" s="34"/>
      <c r="F235" s="16"/>
      <c r="G235" s="16"/>
      <c r="H235" s="16"/>
      <c r="I235" s="16" t="str">
        <f aca="false">IF(A235="","",CHOOSE(WEEKDAY(C235,2),"lun","mar","mié","jue","vie","sáb","dom"))</f>
        <v/>
      </c>
      <c r="J235" s="16" t="str">
        <f aca="false">IF(A235="","",IFERROR(INDEX(Profesoras!$B$2:$B$20,MATCH(G235,Profesoras!$A$2:$A$20,0)),"Profesora no existe"))</f>
        <v/>
      </c>
      <c r="K235" s="38" t="str">
        <f aca="false">IF(A235="","",(E235-D235)*24)</f>
        <v/>
      </c>
      <c r="L235" s="16" t="str">
        <f aca="false">IF(A235="","",COUNTIFS(Sesiones!$C$2:$C$401,C235,Sesiones!$F$2:$F$401,F235,Sesiones!$D$2:$D$401,"&lt;"&amp;E235,Sesiones!$E$2:$E$401,"&gt;"&amp;D235)-1)</f>
        <v/>
      </c>
      <c r="M235" s="16" t="str">
        <f aca="false">IF(A235="","",COUNTIFS(Sesiones!$C$2:$C$401,C235,Sesiones!$G$2:$G$401,G235,Sesiones!$D$2:$D$401,"&lt;"&amp;E235,Sesiones!$E$2:$E$401,"&gt;"&amp;D235)-1)</f>
        <v/>
      </c>
      <c r="N235" s="16" t="str">
        <f aca="false">IF(A235="","",IF(AND(L235&gt;0,M235&gt;0),"Aula y profesora ocupadas",IF(L235&gt;0,"Aula ocupada a esa hora",IF(M235&gt;0,"Profesora en otra clase a esa hora",IF(E235&lt;=D235,"Hora de fin anterior al inicio",IF(COUNTIF(Festivos!$A$2:$A$30,C235)&gt;0,"Clase en día festivo",""))))))</f>
        <v/>
      </c>
      <c r="O235" s="36" t="str">
        <f aca="false">IF(A235="","",COUNTIFS(Sesiones!$C$2:$C$401,C235,Sesiones!$D$2:$D$401,"&lt;"&amp;D235)+COUNTIFS(Sesiones!$C$2:$C$401,C235,Sesiones!$D$2:$D$401,D235,Sesiones!$A$2:$A$401,"&lt;"&amp;A235)+1)</f>
        <v/>
      </c>
      <c r="P235" s="36" t="str">
        <f aca="false">IF(A235="","",C235*10+O235)</f>
        <v/>
      </c>
      <c r="Q235" s="16" t="str">
        <f aca="false">IF(A235="","",TEXT(D235,"hh:mm")&amp;"–"&amp;TEXT(E235,"hh:mm")&amp;"  "&amp;B235&amp;CHAR(10)&amp;F235&amp;" · "&amp;J235&amp;IF(N235&lt;&gt;"",CHAR(10)&amp;"CHOQUE: "&amp;N235,IF(H235&lt;&gt;"",CHAR(10)&amp;H235,"")))</f>
        <v/>
      </c>
      <c r="R235" s="36" t="str">
        <f aca="false">IF(AND(A235&lt;&gt;"",N235&lt;&gt;""),ROW(),"")</f>
        <v/>
      </c>
    </row>
    <row r="236" customFormat="false" ht="15" hidden="false" customHeight="false" outlineLevel="0" collapsed="false">
      <c r="A236" s="16"/>
      <c r="B236" s="16"/>
      <c r="C236" s="32"/>
      <c r="D236" s="34"/>
      <c r="E236" s="34"/>
      <c r="F236" s="16"/>
      <c r="G236" s="16"/>
      <c r="H236" s="16"/>
      <c r="I236" s="16" t="str">
        <f aca="false">IF(A236="","",CHOOSE(WEEKDAY(C236,2),"lun","mar","mié","jue","vie","sáb","dom"))</f>
        <v/>
      </c>
      <c r="J236" s="16" t="str">
        <f aca="false">IF(A236="","",IFERROR(INDEX(Profesoras!$B$2:$B$20,MATCH(G236,Profesoras!$A$2:$A$20,0)),"Profesora no existe"))</f>
        <v/>
      </c>
      <c r="K236" s="38" t="str">
        <f aca="false">IF(A236="","",(E236-D236)*24)</f>
        <v/>
      </c>
      <c r="L236" s="16" t="str">
        <f aca="false">IF(A236="","",COUNTIFS(Sesiones!$C$2:$C$401,C236,Sesiones!$F$2:$F$401,F236,Sesiones!$D$2:$D$401,"&lt;"&amp;E236,Sesiones!$E$2:$E$401,"&gt;"&amp;D236)-1)</f>
        <v/>
      </c>
      <c r="M236" s="16" t="str">
        <f aca="false">IF(A236="","",COUNTIFS(Sesiones!$C$2:$C$401,C236,Sesiones!$G$2:$G$401,G236,Sesiones!$D$2:$D$401,"&lt;"&amp;E236,Sesiones!$E$2:$E$401,"&gt;"&amp;D236)-1)</f>
        <v/>
      </c>
      <c r="N236" s="16" t="str">
        <f aca="false">IF(A236="","",IF(AND(L236&gt;0,M236&gt;0),"Aula y profesora ocupadas",IF(L236&gt;0,"Aula ocupada a esa hora",IF(M236&gt;0,"Profesora en otra clase a esa hora",IF(E236&lt;=D236,"Hora de fin anterior al inicio",IF(COUNTIF(Festivos!$A$2:$A$30,C236)&gt;0,"Clase en día festivo",""))))))</f>
        <v/>
      </c>
      <c r="O236" s="36" t="str">
        <f aca="false">IF(A236="","",COUNTIFS(Sesiones!$C$2:$C$401,C236,Sesiones!$D$2:$D$401,"&lt;"&amp;D236)+COUNTIFS(Sesiones!$C$2:$C$401,C236,Sesiones!$D$2:$D$401,D236,Sesiones!$A$2:$A$401,"&lt;"&amp;A236)+1)</f>
        <v/>
      </c>
      <c r="P236" s="36" t="str">
        <f aca="false">IF(A236="","",C236*10+O236)</f>
        <v/>
      </c>
      <c r="Q236" s="16" t="str">
        <f aca="false">IF(A236="","",TEXT(D236,"hh:mm")&amp;"–"&amp;TEXT(E236,"hh:mm")&amp;"  "&amp;B236&amp;CHAR(10)&amp;F236&amp;" · "&amp;J236&amp;IF(N236&lt;&gt;"",CHAR(10)&amp;"CHOQUE: "&amp;N236,IF(H236&lt;&gt;"",CHAR(10)&amp;H236,"")))</f>
        <v/>
      </c>
      <c r="R236" s="36" t="str">
        <f aca="false">IF(AND(A236&lt;&gt;"",N236&lt;&gt;""),ROW(),"")</f>
        <v/>
      </c>
    </row>
    <row r="237" customFormat="false" ht="15" hidden="false" customHeight="false" outlineLevel="0" collapsed="false">
      <c r="A237" s="16"/>
      <c r="B237" s="16"/>
      <c r="C237" s="32"/>
      <c r="D237" s="34"/>
      <c r="E237" s="34"/>
      <c r="F237" s="16"/>
      <c r="G237" s="16"/>
      <c r="H237" s="16"/>
      <c r="I237" s="16" t="str">
        <f aca="false">IF(A237="","",CHOOSE(WEEKDAY(C237,2),"lun","mar","mié","jue","vie","sáb","dom"))</f>
        <v/>
      </c>
      <c r="J237" s="16" t="str">
        <f aca="false">IF(A237="","",IFERROR(INDEX(Profesoras!$B$2:$B$20,MATCH(G237,Profesoras!$A$2:$A$20,0)),"Profesora no existe"))</f>
        <v/>
      </c>
      <c r="K237" s="38" t="str">
        <f aca="false">IF(A237="","",(E237-D237)*24)</f>
        <v/>
      </c>
      <c r="L237" s="16" t="str">
        <f aca="false">IF(A237="","",COUNTIFS(Sesiones!$C$2:$C$401,C237,Sesiones!$F$2:$F$401,F237,Sesiones!$D$2:$D$401,"&lt;"&amp;E237,Sesiones!$E$2:$E$401,"&gt;"&amp;D237)-1)</f>
        <v/>
      </c>
      <c r="M237" s="16" t="str">
        <f aca="false">IF(A237="","",COUNTIFS(Sesiones!$C$2:$C$401,C237,Sesiones!$G$2:$G$401,G237,Sesiones!$D$2:$D$401,"&lt;"&amp;E237,Sesiones!$E$2:$E$401,"&gt;"&amp;D237)-1)</f>
        <v/>
      </c>
      <c r="N237" s="16" t="str">
        <f aca="false">IF(A237="","",IF(AND(L237&gt;0,M237&gt;0),"Aula y profesora ocupadas",IF(L237&gt;0,"Aula ocupada a esa hora",IF(M237&gt;0,"Profesora en otra clase a esa hora",IF(E237&lt;=D237,"Hora de fin anterior al inicio",IF(COUNTIF(Festivos!$A$2:$A$30,C237)&gt;0,"Clase en día festivo",""))))))</f>
        <v/>
      </c>
      <c r="O237" s="36" t="str">
        <f aca="false">IF(A237="","",COUNTIFS(Sesiones!$C$2:$C$401,C237,Sesiones!$D$2:$D$401,"&lt;"&amp;D237)+COUNTIFS(Sesiones!$C$2:$C$401,C237,Sesiones!$D$2:$D$401,D237,Sesiones!$A$2:$A$401,"&lt;"&amp;A237)+1)</f>
        <v/>
      </c>
      <c r="P237" s="36" t="str">
        <f aca="false">IF(A237="","",C237*10+O237)</f>
        <v/>
      </c>
      <c r="Q237" s="16" t="str">
        <f aca="false">IF(A237="","",TEXT(D237,"hh:mm")&amp;"–"&amp;TEXT(E237,"hh:mm")&amp;"  "&amp;B237&amp;CHAR(10)&amp;F237&amp;" · "&amp;J237&amp;IF(N237&lt;&gt;"",CHAR(10)&amp;"CHOQUE: "&amp;N237,IF(H237&lt;&gt;"",CHAR(10)&amp;H237,"")))</f>
        <v/>
      </c>
      <c r="R237" s="36" t="str">
        <f aca="false">IF(AND(A237&lt;&gt;"",N237&lt;&gt;""),ROW(),"")</f>
        <v/>
      </c>
    </row>
    <row r="238" customFormat="false" ht="15" hidden="false" customHeight="false" outlineLevel="0" collapsed="false">
      <c r="A238" s="16"/>
      <c r="B238" s="16"/>
      <c r="C238" s="32"/>
      <c r="D238" s="34"/>
      <c r="E238" s="34"/>
      <c r="F238" s="16"/>
      <c r="G238" s="16"/>
      <c r="H238" s="16"/>
      <c r="I238" s="16" t="str">
        <f aca="false">IF(A238="","",CHOOSE(WEEKDAY(C238,2),"lun","mar","mié","jue","vie","sáb","dom"))</f>
        <v/>
      </c>
      <c r="J238" s="16" t="str">
        <f aca="false">IF(A238="","",IFERROR(INDEX(Profesoras!$B$2:$B$20,MATCH(G238,Profesoras!$A$2:$A$20,0)),"Profesora no existe"))</f>
        <v/>
      </c>
      <c r="K238" s="38" t="str">
        <f aca="false">IF(A238="","",(E238-D238)*24)</f>
        <v/>
      </c>
      <c r="L238" s="16" t="str">
        <f aca="false">IF(A238="","",COUNTIFS(Sesiones!$C$2:$C$401,C238,Sesiones!$F$2:$F$401,F238,Sesiones!$D$2:$D$401,"&lt;"&amp;E238,Sesiones!$E$2:$E$401,"&gt;"&amp;D238)-1)</f>
        <v/>
      </c>
      <c r="M238" s="16" t="str">
        <f aca="false">IF(A238="","",COUNTIFS(Sesiones!$C$2:$C$401,C238,Sesiones!$G$2:$G$401,G238,Sesiones!$D$2:$D$401,"&lt;"&amp;E238,Sesiones!$E$2:$E$401,"&gt;"&amp;D238)-1)</f>
        <v/>
      </c>
      <c r="N238" s="16" t="str">
        <f aca="false">IF(A238="","",IF(AND(L238&gt;0,M238&gt;0),"Aula y profesora ocupadas",IF(L238&gt;0,"Aula ocupada a esa hora",IF(M238&gt;0,"Profesora en otra clase a esa hora",IF(E238&lt;=D238,"Hora de fin anterior al inicio",IF(COUNTIF(Festivos!$A$2:$A$30,C238)&gt;0,"Clase en día festivo",""))))))</f>
        <v/>
      </c>
      <c r="O238" s="36" t="str">
        <f aca="false">IF(A238="","",COUNTIFS(Sesiones!$C$2:$C$401,C238,Sesiones!$D$2:$D$401,"&lt;"&amp;D238)+COUNTIFS(Sesiones!$C$2:$C$401,C238,Sesiones!$D$2:$D$401,D238,Sesiones!$A$2:$A$401,"&lt;"&amp;A238)+1)</f>
        <v/>
      </c>
      <c r="P238" s="36" t="str">
        <f aca="false">IF(A238="","",C238*10+O238)</f>
        <v/>
      </c>
      <c r="Q238" s="16" t="str">
        <f aca="false">IF(A238="","",TEXT(D238,"hh:mm")&amp;"–"&amp;TEXT(E238,"hh:mm")&amp;"  "&amp;B238&amp;CHAR(10)&amp;F238&amp;" · "&amp;J238&amp;IF(N238&lt;&gt;"",CHAR(10)&amp;"CHOQUE: "&amp;N238,IF(H238&lt;&gt;"",CHAR(10)&amp;H238,"")))</f>
        <v/>
      </c>
      <c r="R238" s="36" t="str">
        <f aca="false">IF(AND(A238&lt;&gt;"",N238&lt;&gt;""),ROW(),"")</f>
        <v/>
      </c>
    </row>
    <row r="239" customFormat="false" ht="15" hidden="false" customHeight="false" outlineLevel="0" collapsed="false">
      <c r="A239" s="16"/>
      <c r="B239" s="16"/>
      <c r="C239" s="32"/>
      <c r="D239" s="34"/>
      <c r="E239" s="34"/>
      <c r="F239" s="16"/>
      <c r="G239" s="16"/>
      <c r="H239" s="16"/>
      <c r="I239" s="16" t="str">
        <f aca="false">IF(A239="","",CHOOSE(WEEKDAY(C239,2),"lun","mar","mié","jue","vie","sáb","dom"))</f>
        <v/>
      </c>
      <c r="J239" s="16" t="str">
        <f aca="false">IF(A239="","",IFERROR(INDEX(Profesoras!$B$2:$B$20,MATCH(G239,Profesoras!$A$2:$A$20,0)),"Profesora no existe"))</f>
        <v/>
      </c>
      <c r="K239" s="38" t="str">
        <f aca="false">IF(A239="","",(E239-D239)*24)</f>
        <v/>
      </c>
      <c r="L239" s="16" t="str">
        <f aca="false">IF(A239="","",COUNTIFS(Sesiones!$C$2:$C$401,C239,Sesiones!$F$2:$F$401,F239,Sesiones!$D$2:$D$401,"&lt;"&amp;E239,Sesiones!$E$2:$E$401,"&gt;"&amp;D239)-1)</f>
        <v/>
      </c>
      <c r="M239" s="16" t="str">
        <f aca="false">IF(A239="","",COUNTIFS(Sesiones!$C$2:$C$401,C239,Sesiones!$G$2:$G$401,G239,Sesiones!$D$2:$D$401,"&lt;"&amp;E239,Sesiones!$E$2:$E$401,"&gt;"&amp;D239)-1)</f>
        <v/>
      </c>
      <c r="N239" s="16" t="str">
        <f aca="false">IF(A239="","",IF(AND(L239&gt;0,M239&gt;0),"Aula y profesora ocupadas",IF(L239&gt;0,"Aula ocupada a esa hora",IF(M239&gt;0,"Profesora en otra clase a esa hora",IF(E239&lt;=D239,"Hora de fin anterior al inicio",IF(COUNTIF(Festivos!$A$2:$A$30,C239)&gt;0,"Clase en día festivo",""))))))</f>
        <v/>
      </c>
      <c r="O239" s="36" t="str">
        <f aca="false">IF(A239="","",COUNTIFS(Sesiones!$C$2:$C$401,C239,Sesiones!$D$2:$D$401,"&lt;"&amp;D239)+COUNTIFS(Sesiones!$C$2:$C$401,C239,Sesiones!$D$2:$D$401,D239,Sesiones!$A$2:$A$401,"&lt;"&amp;A239)+1)</f>
        <v/>
      </c>
      <c r="P239" s="36" t="str">
        <f aca="false">IF(A239="","",C239*10+O239)</f>
        <v/>
      </c>
      <c r="Q239" s="16" t="str">
        <f aca="false">IF(A239="","",TEXT(D239,"hh:mm")&amp;"–"&amp;TEXT(E239,"hh:mm")&amp;"  "&amp;B239&amp;CHAR(10)&amp;F239&amp;" · "&amp;J239&amp;IF(N239&lt;&gt;"",CHAR(10)&amp;"CHOQUE: "&amp;N239,IF(H239&lt;&gt;"",CHAR(10)&amp;H239,"")))</f>
        <v/>
      </c>
      <c r="R239" s="36" t="str">
        <f aca="false">IF(AND(A239&lt;&gt;"",N239&lt;&gt;""),ROW(),"")</f>
        <v/>
      </c>
    </row>
    <row r="240" customFormat="false" ht="15" hidden="false" customHeight="false" outlineLevel="0" collapsed="false">
      <c r="A240" s="16"/>
      <c r="B240" s="16"/>
      <c r="C240" s="32"/>
      <c r="D240" s="34"/>
      <c r="E240" s="34"/>
      <c r="F240" s="16"/>
      <c r="G240" s="16"/>
      <c r="H240" s="16"/>
      <c r="I240" s="16" t="str">
        <f aca="false">IF(A240="","",CHOOSE(WEEKDAY(C240,2),"lun","mar","mié","jue","vie","sáb","dom"))</f>
        <v/>
      </c>
      <c r="J240" s="16" t="str">
        <f aca="false">IF(A240="","",IFERROR(INDEX(Profesoras!$B$2:$B$20,MATCH(G240,Profesoras!$A$2:$A$20,0)),"Profesora no existe"))</f>
        <v/>
      </c>
      <c r="K240" s="38" t="str">
        <f aca="false">IF(A240="","",(E240-D240)*24)</f>
        <v/>
      </c>
      <c r="L240" s="16" t="str">
        <f aca="false">IF(A240="","",COUNTIFS(Sesiones!$C$2:$C$401,C240,Sesiones!$F$2:$F$401,F240,Sesiones!$D$2:$D$401,"&lt;"&amp;E240,Sesiones!$E$2:$E$401,"&gt;"&amp;D240)-1)</f>
        <v/>
      </c>
      <c r="M240" s="16" t="str">
        <f aca="false">IF(A240="","",COUNTIFS(Sesiones!$C$2:$C$401,C240,Sesiones!$G$2:$G$401,G240,Sesiones!$D$2:$D$401,"&lt;"&amp;E240,Sesiones!$E$2:$E$401,"&gt;"&amp;D240)-1)</f>
        <v/>
      </c>
      <c r="N240" s="16" t="str">
        <f aca="false">IF(A240="","",IF(AND(L240&gt;0,M240&gt;0),"Aula y profesora ocupadas",IF(L240&gt;0,"Aula ocupada a esa hora",IF(M240&gt;0,"Profesora en otra clase a esa hora",IF(E240&lt;=D240,"Hora de fin anterior al inicio",IF(COUNTIF(Festivos!$A$2:$A$30,C240)&gt;0,"Clase en día festivo",""))))))</f>
        <v/>
      </c>
      <c r="O240" s="36" t="str">
        <f aca="false">IF(A240="","",COUNTIFS(Sesiones!$C$2:$C$401,C240,Sesiones!$D$2:$D$401,"&lt;"&amp;D240)+COUNTIFS(Sesiones!$C$2:$C$401,C240,Sesiones!$D$2:$D$401,D240,Sesiones!$A$2:$A$401,"&lt;"&amp;A240)+1)</f>
        <v/>
      </c>
      <c r="P240" s="36" t="str">
        <f aca="false">IF(A240="","",C240*10+O240)</f>
        <v/>
      </c>
      <c r="Q240" s="16" t="str">
        <f aca="false">IF(A240="","",TEXT(D240,"hh:mm")&amp;"–"&amp;TEXT(E240,"hh:mm")&amp;"  "&amp;B240&amp;CHAR(10)&amp;F240&amp;" · "&amp;J240&amp;IF(N240&lt;&gt;"",CHAR(10)&amp;"CHOQUE: "&amp;N240,IF(H240&lt;&gt;"",CHAR(10)&amp;H240,"")))</f>
        <v/>
      </c>
      <c r="R240" s="36" t="str">
        <f aca="false">IF(AND(A240&lt;&gt;"",N240&lt;&gt;""),ROW(),"")</f>
        <v/>
      </c>
    </row>
    <row r="241" customFormat="false" ht="15" hidden="false" customHeight="false" outlineLevel="0" collapsed="false">
      <c r="A241" s="16"/>
      <c r="B241" s="16"/>
      <c r="C241" s="32"/>
      <c r="D241" s="34"/>
      <c r="E241" s="34"/>
      <c r="F241" s="16"/>
      <c r="G241" s="16"/>
      <c r="H241" s="16"/>
      <c r="I241" s="16" t="str">
        <f aca="false">IF(A241="","",CHOOSE(WEEKDAY(C241,2),"lun","mar","mié","jue","vie","sáb","dom"))</f>
        <v/>
      </c>
      <c r="J241" s="16" t="str">
        <f aca="false">IF(A241="","",IFERROR(INDEX(Profesoras!$B$2:$B$20,MATCH(G241,Profesoras!$A$2:$A$20,0)),"Profesora no existe"))</f>
        <v/>
      </c>
      <c r="K241" s="38" t="str">
        <f aca="false">IF(A241="","",(E241-D241)*24)</f>
        <v/>
      </c>
      <c r="L241" s="16" t="str">
        <f aca="false">IF(A241="","",COUNTIFS(Sesiones!$C$2:$C$401,C241,Sesiones!$F$2:$F$401,F241,Sesiones!$D$2:$D$401,"&lt;"&amp;E241,Sesiones!$E$2:$E$401,"&gt;"&amp;D241)-1)</f>
        <v/>
      </c>
      <c r="M241" s="16" t="str">
        <f aca="false">IF(A241="","",COUNTIFS(Sesiones!$C$2:$C$401,C241,Sesiones!$G$2:$G$401,G241,Sesiones!$D$2:$D$401,"&lt;"&amp;E241,Sesiones!$E$2:$E$401,"&gt;"&amp;D241)-1)</f>
        <v/>
      </c>
      <c r="N241" s="16" t="str">
        <f aca="false">IF(A241="","",IF(AND(L241&gt;0,M241&gt;0),"Aula y profesora ocupadas",IF(L241&gt;0,"Aula ocupada a esa hora",IF(M241&gt;0,"Profesora en otra clase a esa hora",IF(E241&lt;=D241,"Hora de fin anterior al inicio",IF(COUNTIF(Festivos!$A$2:$A$30,C241)&gt;0,"Clase en día festivo",""))))))</f>
        <v/>
      </c>
      <c r="O241" s="36" t="str">
        <f aca="false">IF(A241="","",COUNTIFS(Sesiones!$C$2:$C$401,C241,Sesiones!$D$2:$D$401,"&lt;"&amp;D241)+COUNTIFS(Sesiones!$C$2:$C$401,C241,Sesiones!$D$2:$D$401,D241,Sesiones!$A$2:$A$401,"&lt;"&amp;A241)+1)</f>
        <v/>
      </c>
      <c r="P241" s="36" t="str">
        <f aca="false">IF(A241="","",C241*10+O241)</f>
        <v/>
      </c>
      <c r="Q241" s="16" t="str">
        <f aca="false">IF(A241="","",TEXT(D241,"hh:mm")&amp;"–"&amp;TEXT(E241,"hh:mm")&amp;"  "&amp;B241&amp;CHAR(10)&amp;F241&amp;" · "&amp;J241&amp;IF(N241&lt;&gt;"",CHAR(10)&amp;"CHOQUE: "&amp;N241,IF(H241&lt;&gt;"",CHAR(10)&amp;H241,"")))</f>
        <v/>
      </c>
      <c r="R241" s="36" t="str">
        <f aca="false">IF(AND(A241&lt;&gt;"",N241&lt;&gt;""),ROW(),"")</f>
        <v/>
      </c>
    </row>
    <row r="242" customFormat="false" ht="15" hidden="false" customHeight="false" outlineLevel="0" collapsed="false">
      <c r="A242" s="16"/>
      <c r="B242" s="16"/>
      <c r="C242" s="32"/>
      <c r="D242" s="34"/>
      <c r="E242" s="34"/>
      <c r="F242" s="16"/>
      <c r="G242" s="16"/>
      <c r="H242" s="16"/>
      <c r="I242" s="16" t="str">
        <f aca="false">IF(A242="","",CHOOSE(WEEKDAY(C242,2),"lun","mar","mié","jue","vie","sáb","dom"))</f>
        <v/>
      </c>
      <c r="J242" s="16" t="str">
        <f aca="false">IF(A242="","",IFERROR(INDEX(Profesoras!$B$2:$B$20,MATCH(G242,Profesoras!$A$2:$A$20,0)),"Profesora no existe"))</f>
        <v/>
      </c>
      <c r="K242" s="38" t="str">
        <f aca="false">IF(A242="","",(E242-D242)*24)</f>
        <v/>
      </c>
      <c r="L242" s="16" t="str">
        <f aca="false">IF(A242="","",COUNTIFS(Sesiones!$C$2:$C$401,C242,Sesiones!$F$2:$F$401,F242,Sesiones!$D$2:$D$401,"&lt;"&amp;E242,Sesiones!$E$2:$E$401,"&gt;"&amp;D242)-1)</f>
        <v/>
      </c>
      <c r="M242" s="16" t="str">
        <f aca="false">IF(A242="","",COUNTIFS(Sesiones!$C$2:$C$401,C242,Sesiones!$G$2:$G$401,G242,Sesiones!$D$2:$D$401,"&lt;"&amp;E242,Sesiones!$E$2:$E$401,"&gt;"&amp;D242)-1)</f>
        <v/>
      </c>
      <c r="N242" s="16" t="str">
        <f aca="false">IF(A242="","",IF(AND(L242&gt;0,M242&gt;0),"Aula y profesora ocupadas",IF(L242&gt;0,"Aula ocupada a esa hora",IF(M242&gt;0,"Profesora en otra clase a esa hora",IF(E242&lt;=D242,"Hora de fin anterior al inicio",IF(COUNTIF(Festivos!$A$2:$A$30,C242)&gt;0,"Clase en día festivo",""))))))</f>
        <v/>
      </c>
      <c r="O242" s="36" t="str">
        <f aca="false">IF(A242="","",COUNTIFS(Sesiones!$C$2:$C$401,C242,Sesiones!$D$2:$D$401,"&lt;"&amp;D242)+COUNTIFS(Sesiones!$C$2:$C$401,C242,Sesiones!$D$2:$D$401,D242,Sesiones!$A$2:$A$401,"&lt;"&amp;A242)+1)</f>
        <v/>
      </c>
      <c r="P242" s="36" t="str">
        <f aca="false">IF(A242="","",C242*10+O242)</f>
        <v/>
      </c>
      <c r="Q242" s="16" t="str">
        <f aca="false">IF(A242="","",TEXT(D242,"hh:mm")&amp;"–"&amp;TEXT(E242,"hh:mm")&amp;"  "&amp;B242&amp;CHAR(10)&amp;F242&amp;" · "&amp;J242&amp;IF(N242&lt;&gt;"",CHAR(10)&amp;"CHOQUE: "&amp;N242,IF(H242&lt;&gt;"",CHAR(10)&amp;H242,"")))</f>
        <v/>
      </c>
      <c r="R242" s="36" t="str">
        <f aca="false">IF(AND(A242&lt;&gt;"",N242&lt;&gt;""),ROW(),"")</f>
        <v/>
      </c>
    </row>
    <row r="243" customFormat="false" ht="15" hidden="false" customHeight="false" outlineLevel="0" collapsed="false">
      <c r="A243" s="16"/>
      <c r="B243" s="16"/>
      <c r="C243" s="32"/>
      <c r="D243" s="34"/>
      <c r="E243" s="34"/>
      <c r="F243" s="16"/>
      <c r="G243" s="16"/>
      <c r="H243" s="16"/>
      <c r="I243" s="16" t="str">
        <f aca="false">IF(A243="","",CHOOSE(WEEKDAY(C243,2),"lun","mar","mié","jue","vie","sáb","dom"))</f>
        <v/>
      </c>
      <c r="J243" s="16" t="str">
        <f aca="false">IF(A243="","",IFERROR(INDEX(Profesoras!$B$2:$B$20,MATCH(G243,Profesoras!$A$2:$A$20,0)),"Profesora no existe"))</f>
        <v/>
      </c>
      <c r="K243" s="38" t="str">
        <f aca="false">IF(A243="","",(E243-D243)*24)</f>
        <v/>
      </c>
      <c r="L243" s="16" t="str">
        <f aca="false">IF(A243="","",COUNTIFS(Sesiones!$C$2:$C$401,C243,Sesiones!$F$2:$F$401,F243,Sesiones!$D$2:$D$401,"&lt;"&amp;E243,Sesiones!$E$2:$E$401,"&gt;"&amp;D243)-1)</f>
        <v/>
      </c>
      <c r="M243" s="16" t="str">
        <f aca="false">IF(A243="","",COUNTIFS(Sesiones!$C$2:$C$401,C243,Sesiones!$G$2:$G$401,G243,Sesiones!$D$2:$D$401,"&lt;"&amp;E243,Sesiones!$E$2:$E$401,"&gt;"&amp;D243)-1)</f>
        <v/>
      </c>
      <c r="N243" s="16" t="str">
        <f aca="false">IF(A243="","",IF(AND(L243&gt;0,M243&gt;0),"Aula y profesora ocupadas",IF(L243&gt;0,"Aula ocupada a esa hora",IF(M243&gt;0,"Profesora en otra clase a esa hora",IF(E243&lt;=D243,"Hora de fin anterior al inicio",IF(COUNTIF(Festivos!$A$2:$A$30,C243)&gt;0,"Clase en día festivo",""))))))</f>
        <v/>
      </c>
      <c r="O243" s="36" t="str">
        <f aca="false">IF(A243="","",COUNTIFS(Sesiones!$C$2:$C$401,C243,Sesiones!$D$2:$D$401,"&lt;"&amp;D243)+COUNTIFS(Sesiones!$C$2:$C$401,C243,Sesiones!$D$2:$D$401,D243,Sesiones!$A$2:$A$401,"&lt;"&amp;A243)+1)</f>
        <v/>
      </c>
      <c r="P243" s="36" t="str">
        <f aca="false">IF(A243="","",C243*10+O243)</f>
        <v/>
      </c>
      <c r="Q243" s="16" t="str">
        <f aca="false">IF(A243="","",TEXT(D243,"hh:mm")&amp;"–"&amp;TEXT(E243,"hh:mm")&amp;"  "&amp;B243&amp;CHAR(10)&amp;F243&amp;" · "&amp;J243&amp;IF(N243&lt;&gt;"",CHAR(10)&amp;"CHOQUE: "&amp;N243,IF(H243&lt;&gt;"",CHAR(10)&amp;H243,"")))</f>
        <v/>
      </c>
      <c r="R243" s="36" t="str">
        <f aca="false">IF(AND(A243&lt;&gt;"",N243&lt;&gt;""),ROW(),"")</f>
        <v/>
      </c>
    </row>
    <row r="244" customFormat="false" ht="15" hidden="false" customHeight="false" outlineLevel="0" collapsed="false">
      <c r="A244" s="16"/>
      <c r="B244" s="16"/>
      <c r="C244" s="32"/>
      <c r="D244" s="34"/>
      <c r="E244" s="34"/>
      <c r="F244" s="16"/>
      <c r="G244" s="16"/>
      <c r="H244" s="16"/>
      <c r="I244" s="16" t="str">
        <f aca="false">IF(A244="","",CHOOSE(WEEKDAY(C244,2),"lun","mar","mié","jue","vie","sáb","dom"))</f>
        <v/>
      </c>
      <c r="J244" s="16" t="str">
        <f aca="false">IF(A244="","",IFERROR(INDEX(Profesoras!$B$2:$B$20,MATCH(G244,Profesoras!$A$2:$A$20,0)),"Profesora no existe"))</f>
        <v/>
      </c>
      <c r="K244" s="38" t="str">
        <f aca="false">IF(A244="","",(E244-D244)*24)</f>
        <v/>
      </c>
      <c r="L244" s="16" t="str">
        <f aca="false">IF(A244="","",COUNTIFS(Sesiones!$C$2:$C$401,C244,Sesiones!$F$2:$F$401,F244,Sesiones!$D$2:$D$401,"&lt;"&amp;E244,Sesiones!$E$2:$E$401,"&gt;"&amp;D244)-1)</f>
        <v/>
      </c>
      <c r="M244" s="16" t="str">
        <f aca="false">IF(A244="","",COUNTIFS(Sesiones!$C$2:$C$401,C244,Sesiones!$G$2:$G$401,G244,Sesiones!$D$2:$D$401,"&lt;"&amp;E244,Sesiones!$E$2:$E$401,"&gt;"&amp;D244)-1)</f>
        <v/>
      </c>
      <c r="N244" s="16" t="str">
        <f aca="false">IF(A244="","",IF(AND(L244&gt;0,M244&gt;0),"Aula y profesora ocupadas",IF(L244&gt;0,"Aula ocupada a esa hora",IF(M244&gt;0,"Profesora en otra clase a esa hora",IF(E244&lt;=D244,"Hora de fin anterior al inicio",IF(COUNTIF(Festivos!$A$2:$A$30,C244)&gt;0,"Clase en día festivo",""))))))</f>
        <v/>
      </c>
      <c r="O244" s="36" t="str">
        <f aca="false">IF(A244="","",COUNTIFS(Sesiones!$C$2:$C$401,C244,Sesiones!$D$2:$D$401,"&lt;"&amp;D244)+COUNTIFS(Sesiones!$C$2:$C$401,C244,Sesiones!$D$2:$D$401,D244,Sesiones!$A$2:$A$401,"&lt;"&amp;A244)+1)</f>
        <v/>
      </c>
      <c r="P244" s="36" t="str">
        <f aca="false">IF(A244="","",C244*10+O244)</f>
        <v/>
      </c>
      <c r="Q244" s="16" t="str">
        <f aca="false">IF(A244="","",TEXT(D244,"hh:mm")&amp;"–"&amp;TEXT(E244,"hh:mm")&amp;"  "&amp;B244&amp;CHAR(10)&amp;F244&amp;" · "&amp;J244&amp;IF(N244&lt;&gt;"",CHAR(10)&amp;"CHOQUE: "&amp;N244,IF(H244&lt;&gt;"",CHAR(10)&amp;H244,"")))</f>
        <v/>
      </c>
      <c r="R244" s="36" t="str">
        <f aca="false">IF(AND(A244&lt;&gt;"",N244&lt;&gt;""),ROW(),"")</f>
        <v/>
      </c>
    </row>
    <row r="245" customFormat="false" ht="15" hidden="false" customHeight="false" outlineLevel="0" collapsed="false">
      <c r="A245" s="16"/>
      <c r="B245" s="16"/>
      <c r="C245" s="32"/>
      <c r="D245" s="34"/>
      <c r="E245" s="34"/>
      <c r="F245" s="16"/>
      <c r="G245" s="16"/>
      <c r="H245" s="16"/>
      <c r="I245" s="16" t="str">
        <f aca="false">IF(A245="","",CHOOSE(WEEKDAY(C245,2),"lun","mar","mié","jue","vie","sáb","dom"))</f>
        <v/>
      </c>
      <c r="J245" s="16" t="str">
        <f aca="false">IF(A245="","",IFERROR(INDEX(Profesoras!$B$2:$B$20,MATCH(G245,Profesoras!$A$2:$A$20,0)),"Profesora no existe"))</f>
        <v/>
      </c>
      <c r="K245" s="38" t="str">
        <f aca="false">IF(A245="","",(E245-D245)*24)</f>
        <v/>
      </c>
      <c r="L245" s="16" t="str">
        <f aca="false">IF(A245="","",COUNTIFS(Sesiones!$C$2:$C$401,C245,Sesiones!$F$2:$F$401,F245,Sesiones!$D$2:$D$401,"&lt;"&amp;E245,Sesiones!$E$2:$E$401,"&gt;"&amp;D245)-1)</f>
        <v/>
      </c>
      <c r="M245" s="16" t="str">
        <f aca="false">IF(A245="","",COUNTIFS(Sesiones!$C$2:$C$401,C245,Sesiones!$G$2:$G$401,G245,Sesiones!$D$2:$D$401,"&lt;"&amp;E245,Sesiones!$E$2:$E$401,"&gt;"&amp;D245)-1)</f>
        <v/>
      </c>
      <c r="N245" s="16" t="str">
        <f aca="false">IF(A245="","",IF(AND(L245&gt;0,M245&gt;0),"Aula y profesora ocupadas",IF(L245&gt;0,"Aula ocupada a esa hora",IF(M245&gt;0,"Profesora en otra clase a esa hora",IF(E245&lt;=D245,"Hora de fin anterior al inicio",IF(COUNTIF(Festivos!$A$2:$A$30,C245)&gt;0,"Clase en día festivo",""))))))</f>
        <v/>
      </c>
      <c r="O245" s="36" t="str">
        <f aca="false">IF(A245="","",COUNTIFS(Sesiones!$C$2:$C$401,C245,Sesiones!$D$2:$D$401,"&lt;"&amp;D245)+COUNTIFS(Sesiones!$C$2:$C$401,C245,Sesiones!$D$2:$D$401,D245,Sesiones!$A$2:$A$401,"&lt;"&amp;A245)+1)</f>
        <v/>
      </c>
      <c r="P245" s="36" t="str">
        <f aca="false">IF(A245="","",C245*10+O245)</f>
        <v/>
      </c>
      <c r="Q245" s="16" t="str">
        <f aca="false">IF(A245="","",TEXT(D245,"hh:mm")&amp;"–"&amp;TEXT(E245,"hh:mm")&amp;"  "&amp;B245&amp;CHAR(10)&amp;F245&amp;" · "&amp;J245&amp;IF(N245&lt;&gt;"",CHAR(10)&amp;"CHOQUE: "&amp;N245,IF(H245&lt;&gt;"",CHAR(10)&amp;H245,"")))</f>
        <v/>
      </c>
      <c r="R245" s="36" t="str">
        <f aca="false">IF(AND(A245&lt;&gt;"",N245&lt;&gt;""),ROW(),"")</f>
        <v/>
      </c>
    </row>
    <row r="246" customFormat="false" ht="15" hidden="false" customHeight="false" outlineLevel="0" collapsed="false">
      <c r="A246" s="16"/>
      <c r="B246" s="16"/>
      <c r="C246" s="32"/>
      <c r="D246" s="34"/>
      <c r="E246" s="34"/>
      <c r="F246" s="16"/>
      <c r="G246" s="16"/>
      <c r="H246" s="16"/>
      <c r="I246" s="16" t="str">
        <f aca="false">IF(A246="","",CHOOSE(WEEKDAY(C246,2),"lun","mar","mié","jue","vie","sáb","dom"))</f>
        <v/>
      </c>
      <c r="J246" s="16" t="str">
        <f aca="false">IF(A246="","",IFERROR(INDEX(Profesoras!$B$2:$B$20,MATCH(G246,Profesoras!$A$2:$A$20,0)),"Profesora no existe"))</f>
        <v/>
      </c>
      <c r="K246" s="38" t="str">
        <f aca="false">IF(A246="","",(E246-D246)*24)</f>
        <v/>
      </c>
      <c r="L246" s="16" t="str">
        <f aca="false">IF(A246="","",COUNTIFS(Sesiones!$C$2:$C$401,C246,Sesiones!$F$2:$F$401,F246,Sesiones!$D$2:$D$401,"&lt;"&amp;E246,Sesiones!$E$2:$E$401,"&gt;"&amp;D246)-1)</f>
        <v/>
      </c>
      <c r="M246" s="16" t="str">
        <f aca="false">IF(A246="","",COUNTIFS(Sesiones!$C$2:$C$401,C246,Sesiones!$G$2:$G$401,G246,Sesiones!$D$2:$D$401,"&lt;"&amp;E246,Sesiones!$E$2:$E$401,"&gt;"&amp;D246)-1)</f>
        <v/>
      </c>
      <c r="N246" s="16" t="str">
        <f aca="false">IF(A246="","",IF(AND(L246&gt;0,M246&gt;0),"Aula y profesora ocupadas",IF(L246&gt;0,"Aula ocupada a esa hora",IF(M246&gt;0,"Profesora en otra clase a esa hora",IF(E246&lt;=D246,"Hora de fin anterior al inicio",IF(COUNTIF(Festivos!$A$2:$A$30,C246)&gt;0,"Clase en día festivo",""))))))</f>
        <v/>
      </c>
      <c r="O246" s="36" t="str">
        <f aca="false">IF(A246="","",COUNTIFS(Sesiones!$C$2:$C$401,C246,Sesiones!$D$2:$D$401,"&lt;"&amp;D246)+COUNTIFS(Sesiones!$C$2:$C$401,C246,Sesiones!$D$2:$D$401,D246,Sesiones!$A$2:$A$401,"&lt;"&amp;A246)+1)</f>
        <v/>
      </c>
      <c r="P246" s="36" t="str">
        <f aca="false">IF(A246="","",C246*10+O246)</f>
        <v/>
      </c>
      <c r="Q246" s="16" t="str">
        <f aca="false">IF(A246="","",TEXT(D246,"hh:mm")&amp;"–"&amp;TEXT(E246,"hh:mm")&amp;"  "&amp;B246&amp;CHAR(10)&amp;F246&amp;" · "&amp;J246&amp;IF(N246&lt;&gt;"",CHAR(10)&amp;"CHOQUE: "&amp;N246,IF(H246&lt;&gt;"",CHAR(10)&amp;H246,"")))</f>
        <v/>
      </c>
      <c r="R246" s="36" t="str">
        <f aca="false">IF(AND(A246&lt;&gt;"",N246&lt;&gt;""),ROW(),"")</f>
        <v/>
      </c>
    </row>
    <row r="247" customFormat="false" ht="15" hidden="false" customHeight="false" outlineLevel="0" collapsed="false">
      <c r="A247" s="16"/>
      <c r="B247" s="16"/>
      <c r="C247" s="32"/>
      <c r="D247" s="34"/>
      <c r="E247" s="34"/>
      <c r="F247" s="16"/>
      <c r="G247" s="16"/>
      <c r="H247" s="16"/>
      <c r="I247" s="16" t="str">
        <f aca="false">IF(A247="","",CHOOSE(WEEKDAY(C247,2),"lun","mar","mié","jue","vie","sáb","dom"))</f>
        <v/>
      </c>
      <c r="J247" s="16" t="str">
        <f aca="false">IF(A247="","",IFERROR(INDEX(Profesoras!$B$2:$B$20,MATCH(G247,Profesoras!$A$2:$A$20,0)),"Profesora no existe"))</f>
        <v/>
      </c>
      <c r="K247" s="38" t="str">
        <f aca="false">IF(A247="","",(E247-D247)*24)</f>
        <v/>
      </c>
      <c r="L247" s="16" t="str">
        <f aca="false">IF(A247="","",COUNTIFS(Sesiones!$C$2:$C$401,C247,Sesiones!$F$2:$F$401,F247,Sesiones!$D$2:$D$401,"&lt;"&amp;E247,Sesiones!$E$2:$E$401,"&gt;"&amp;D247)-1)</f>
        <v/>
      </c>
      <c r="M247" s="16" t="str">
        <f aca="false">IF(A247="","",COUNTIFS(Sesiones!$C$2:$C$401,C247,Sesiones!$G$2:$G$401,G247,Sesiones!$D$2:$D$401,"&lt;"&amp;E247,Sesiones!$E$2:$E$401,"&gt;"&amp;D247)-1)</f>
        <v/>
      </c>
      <c r="N247" s="16" t="str">
        <f aca="false">IF(A247="","",IF(AND(L247&gt;0,M247&gt;0),"Aula y profesora ocupadas",IF(L247&gt;0,"Aula ocupada a esa hora",IF(M247&gt;0,"Profesora en otra clase a esa hora",IF(E247&lt;=D247,"Hora de fin anterior al inicio",IF(COUNTIF(Festivos!$A$2:$A$30,C247)&gt;0,"Clase en día festivo",""))))))</f>
        <v/>
      </c>
      <c r="O247" s="36" t="str">
        <f aca="false">IF(A247="","",COUNTIFS(Sesiones!$C$2:$C$401,C247,Sesiones!$D$2:$D$401,"&lt;"&amp;D247)+COUNTIFS(Sesiones!$C$2:$C$401,C247,Sesiones!$D$2:$D$401,D247,Sesiones!$A$2:$A$401,"&lt;"&amp;A247)+1)</f>
        <v/>
      </c>
      <c r="P247" s="36" t="str">
        <f aca="false">IF(A247="","",C247*10+O247)</f>
        <v/>
      </c>
      <c r="Q247" s="16" t="str">
        <f aca="false">IF(A247="","",TEXT(D247,"hh:mm")&amp;"–"&amp;TEXT(E247,"hh:mm")&amp;"  "&amp;B247&amp;CHAR(10)&amp;F247&amp;" · "&amp;J247&amp;IF(N247&lt;&gt;"",CHAR(10)&amp;"CHOQUE: "&amp;N247,IF(H247&lt;&gt;"",CHAR(10)&amp;H247,"")))</f>
        <v/>
      </c>
      <c r="R247" s="36" t="str">
        <f aca="false">IF(AND(A247&lt;&gt;"",N247&lt;&gt;""),ROW(),"")</f>
        <v/>
      </c>
    </row>
    <row r="248" customFormat="false" ht="15" hidden="false" customHeight="false" outlineLevel="0" collapsed="false">
      <c r="A248" s="16"/>
      <c r="B248" s="16"/>
      <c r="C248" s="32"/>
      <c r="D248" s="34"/>
      <c r="E248" s="34"/>
      <c r="F248" s="16"/>
      <c r="G248" s="16"/>
      <c r="H248" s="16"/>
      <c r="I248" s="16" t="str">
        <f aca="false">IF(A248="","",CHOOSE(WEEKDAY(C248,2),"lun","mar","mié","jue","vie","sáb","dom"))</f>
        <v/>
      </c>
      <c r="J248" s="16" t="str">
        <f aca="false">IF(A248="","",IFERROR(INDEX(Profesoras!$B$2:$B$20,MATCH(G248,Profesoras!$A$2:$A$20,0)),"Profesora no existe"))</f>
        <v/>
      </c>
      <c r="K248" s="38" t="str">
        <f aca="false">IF(A248="","",(E248-D248)*24)</f>
        <v/>
      </c>
      <c r="L248" s="16" t="str">
        <f aca="false">IF(A248="","",COUNTIFS(Sesiones!$C$2:$C$401,C248,Sesiones!$F$2:$F$401,F248,Sesiones!$D$2:$D$401,"&lt;"&amp;E248,Sesiones!$E$2:$E$401,"&gt;"&amp;D248)-1)</f>
        <v/>
      </c>
      <c r="M248" s="16" t="str">
        <f aca="false">IF(A248="","",COUNTIFS(Sesiones!$C$2:$C$401,C248,Sesiones!$G$2:$G$401,G248,Sesiones!$D$2:$D$401,"&lt;"&amp;E248,Sesiones!$E$2:$E$401,"&gt;"&amp;D248)-1)</f>
        <v/>
      </c>
      <c r="N248" s="16" t="str">
        <f aca="false">IF(A248="","",IF(AND(L248&gt;0,M248&gt;0),"Aula y profesora ocupadas",IF(L248&gt;0,"Aula ocupada a esa hora",IF(M248&gt;0,"Profesora en otra clase a esa hora",IF(E248&lt;=D248,"Hora de fin anterior al inicio",IF(COUNTIF(Festivos!$A$2:$A$30,C248)&gt;0,"Clase en día festivo",""))))))</f>
        <v/>
      </c>
      <c r="O248" s="36" t="str">
        <f aca="false">IF(A248="","",COUNTIFS(Sesiones!$C$2:$C$401,C248,Sesiones!$D$2:$D$401,"&lt;"&amp;D248)+COUNTIFS(Sesiones!$C$2:$C$401,C248,Sesiones!$D$2:$D$401,D248,Sesiones!$A$2:$A$401,"&lt;"&amp;A248)+1)</f>
        <v/>
      </c>
      <c r="P248" s="36" t="str">
        <f aca="false">IF(A248="","",C248*10+O248)</f>
        <v/>
      </c>
      <c r="Q248" s="16" t="str">
        <f aca="false">IF(A248="","",TEXT(D248,"hh:mm")&amp;"–"&amp;TEXT(E248,"hh:mm")&amp;"  "&amp;B248&amp;CHAR(10)&amp;F248&amp;" · "&amp;J248&amp;IF(N248&lt;&gt;"",CHAR(10)&amp;"CHOQUE: "&amp;N248,IF(H248&lt;&gt;"",CHAR(10)&amp;H248,"")))</f>
        <v/>
      </c>
      <c r="R248" s="36" t="str">
        <f aca="false">IF(AND(A248&lt;&gt;"",N248&lt;&gt;""),ROW(),"")</f>
        <v/>
      </c>
    </row>
    <row r="249" customFormat="false" ht="15" hidden="false" customHeight="false" outlineLevel="0" collapsed="false">
      <c r="A249" s="16"/>
      <c r="B249" s="16"/>
      <c r="C249" s="32"/>
      <c r="D249" s="34"/>
      <c r="E249" s="34"/>
      <c r="F249" s="16"/>
      <c r="G249" s="16"/>
      <c r="H249" s="16"/>
      <c r="I249" s="16" t="str">
        <f aca="false">IF(A249="","",CHOOSE(WEEKDAY(C249,2),"lun","mar","mié","jue","vie","sáb","dom"))</f>
        <v/>
      </c>
      <c r="J249" s="16" t="str">
        <f aca="false">IF(A249="","",IFERROR(INDEX(Profesoras!$B$2:$B$20,MATCH(G249,Profesoras!$A$2:$A$20,0)),"Profesora no existe"))</f>
        <v/>
      </c>
      <c r="K249" s="38" t="str">
        <f aca="false">IF(A249="","",(E249-D249)*24)</f>
        <v/>
      </c>
      <c r="L249" s="16" t="str">
        <f aca="false">IF(A249="","",COUNTIFS(Sesiones!$C$2:$C$401,C249,Sesiones!$F$2:$F$401,F249,Sesiones!$D$2:$D$401,"&lt;"&amp;E249,Sesiones!$E$2:$E$401,"&gt;"&amp;D249)-1)</f>
        <v/>
      </c>
      <c r="M249" s="16" t="str">
        <f aca="false">IF(A249="","",COUNTIFS(Sesiones!$C$2:$C$401,C249,Sesiones!$G$2:$G$401,G249,Sesiones!$D$2:$D$401,"&lt;"&amp;E249,Sesiones!$E$2:$E$401,"&gt;"&amp;D249)-1)</f>
        <v/>
      </c>
      <c r="N249" s="16" t="str">
        <f aca="false">IF(A249="","",IF(AND(L249&gt;0,M249&gt;0),"Aula y profesora ocupadas",IF(L249&gt;0,"Aula ocupada a esa hora",IF(M249&gt;0,"Profesora en otra clase a esa hora",IF(E249&lt;=D249,"Hora de fin anterior al inicio",IF(COUNTIF(Festivos!$A$2:$A$30,C249)&gt;0,"Clase en día festivo",""))))))</f>
        <v/>
      </c>
      <c r="O249" s="36" t="str">
        <f aca="false">IF(A249="","",COUNTIFS(Sesiones!$C$2:$C$401,C249,Sesiones!$D$2:$D$401,"&lt;"&amp;D249)+COUNTIFS(Sesiones!$C$2:$C$401,C249,Sesiones!$D$2:$D$401,D249,Sesiones!$A$2:$A$401,"&lt;"&amp;A249)+1)</f>
        <v/>
      </c>
      <c r="P249" s="36" t="str">
        <f aca="false">IF(A249="","",C249*10+O249)</f>
        <v/>
      </c>
      <c r="Q249" s="16" t="str">
        <f aca="false">IF(A249="","",TEXT(D249,"hh:mm")&amp;"–"&amp;TEXT(E249,"hh:mm")&amp;"  "&amp;B249&amp;CHAR(10)&amp;F249&amp;" · "&amp;J249&amp;IF(N249&lt;&gt;"",CHAR(10)&amp;"CHOQUE: "&amp;N249,IF(H249&lt;&gt;"",CHAR(10)&amp;H249,"")))</f>
        <v/>
      </c>
      <c r="R249" s="36" t="str">
        <f aca="false">IF(AND(A249&lt;&gt;"",N249&lt;&gt;""),ROW(),"")</f>
        <v/>
      </c>
    </row>
    <row r="250" customFormat="false" ht="15" hidden="false" customHeight="false" outlineLevel="0" collapsed="false">
      <c r="A250" s="16"/>
      <c r="B250" s="16"/>
      <c r="C250" s="32"/>
      <c r="D250" s="34"/>
      <c r="E250" s="34"/>
      <c r="F250" s="16"/>
      <c r="G250" s="16"/>
      <c r="H250" s="16"/>
      <c r="I250" s="16" t="str">
        <f aca="false">IF(A250="","",CHOOSE(WEEKDAY(C250,2),"lun","mar","mié","jue","vie","sáb","dom"))</f>
        <v/>
      </c>
      <c r="J250" s="16" t="str">
        <f aca="false">IF(A250="","",IFERROR(INDEX(Profesoras!$B$2:$B$20,MATCH(G250,Profesoras!$A$2:$A$20,0)),"Profesora no existe"))</f>
        <v/>
      </c>
      <c r="K250" s="38" t="str">
        <f aca="false">IF(A250="","",(E250-D250)*24)</f>
        <v/>
      </c>
      <c r="L250" s="16" t="str">
        <f aca="false">IF(A250="","",COUNTIFS(Sesiones!$C$2:$C$401,C250,Sesiones!$F$2:$F$401,F250,Sesiones!$D$2:$D$401,"&lt;"&amp;E250,Sesiones!$E$2:$E$401,"&gt;"&amp;D250)-1)</f>
        <v/>
      </c>
      <c r="M250" s="16" t="str">
        <f aca="false">IF(A250="","",COUNTIFS(Sesiones!$C$2:$C$401,C250,Sesiones!$G$2:$G$401,G250,Sesiones!$D$2:$D$401,"&lt;"&amp;E250,Sesiones!$E$2:$E$401,"&gt;"&amp;D250)-1)</f>
        <v/>
      </c>
      <c r="N250" s="16" t="str">
        <f aca="false">IF(A250="","",IF(AND(L250&gt;0,M250&gt;0),"Aula y profesora ocupadas",IF(L250&gt;0,"Aula ocupada a esa hora",IF(M250&gt;0,"Profesora en otra clase a esa hora",IF(E250&lt;=D250,"Hora de fin anterior al inicio",IF(COUNTIF(Festivos!$A$2:$A$30,C250)&gt;0,"Clase en día festivo",""))))))</f>
        <v/>
      </c>
      <c r="O250" s="36" t="str">
        <f aca="false">IF(A250="","",COUNTIFS(Sesiones!$C$2:$C$401,C250,Sesiones!$D$2:$D$401,"&lt;"&amp;D250)+COUNTIFS(Sesiones!$C$2:$C$401,C250,Sesiones!$D$2:$D$401,D250,Sesiones!$A$2:$A$401,"&lt;"&amp;A250)+1)</f>
        <v/>
      </c>
      <c r="P250" s="36" t="str">
        <f aca="false">IF(A250="","",C250*10+O250)</f>
        <v/>
      </c>
      <c r="Q250" s="16" t="str">
        <f aca="false">IF(A250="","",TEXT(D250,"hh:mm")&amp;"–"&amp;TEXT(E250,"hh:mm")&amp;"  "&amp;B250&amp;CHAR(10)&amp;F250&amp;" · "&amp;J250&amp;IF(N250&lt;&gt;"",CHAR(10)&amp;"CHOQUE: "&amp;N250,IF(H250&lt;&gt;"",CHAR(10)&amp;H250,"")))</f>
        <v/>
      </c>
      <c r="R250" s="36" t="str">
        <f aca="false">IF(AND(A250&lt;&gt;"",N250&lt;&gt;""),ROW(),"")</f>
        <v/>
      </c>
    </row>
    <row r="251" customFormat="false" ht="15" hidden="false" customHeight="false" outlineLevel="0" collapsed="false">
      <c r="A251" s="16"/>
      <c r="B251" s="16"/>
      <c r="C251" s="32"/>
      <c r="D251" s="34"/>
      <c r="E251" s="34"/>
      <c r="F251" s="16"/>
      <c r="G251" s="16"/>
      <c r="H251" s="16"/>
      <c r="I251" s="16" t="str">
        <f aca="false">IF(A251="","",CHOOSE(WEEKDAY(C251,2),"lun","mar","mié","jue","vie","sáb","dom"))</f>
        <v/>
      </c>
      <c r="J251" s="16" t="str">
        <f aca="false">IF(A251="","",IFERROR(INDEX(Profesoras!$B$2:$B$20,MATCH(G251,Profesoras!$A$2:$A$20,0)),"Profesora no existe"))</f>
        <v/>
      </c>
      <c r="K251" s="38" t="str">
        <f aca="false">IF(A251="","",(E251-D251)*24)</f>
        <v/>
      </c>
      <c r="L251" s="16" t="str">
        <f aca="false">IF(A251="","",COUNTIFS(Sesiones!$C$2:$C$401,C251,Sesiones!$F$2:$F$401,F251,Sesiones!$D$2:$D$401,"&lt;"&amp;E251,Sesiones!$E$2:$E$401,"&gt;"&amp;D251)-1)</f>
        <v/>
      </c>
      <c r="M251" s="16" t="str">
        <f aca="false">IF(A251="","",COUNTIFS(Sesiones!$C$2:$C$401,C251,Sesiones!$G$2:$G$401,G251,Sesiones!$D$2:$D$401,"&lt;"&amp;E251,Sesiones!$E$2:$E$401,"&gt;"&amp;D251)-1)</f>
        <v/>
      </c>
      <c r="N251" s="16" t="str">
        <f aca="false">IF(A251="","",IF(AND(L251&gt;0,M251&gt;0),"Aula y profesora ocupadas",IF(L251&gt;0,"Aula ocupada a esa hora",IF(M251&gt;0,"Profesora en otra clase a esa hora",IF(E251&lt;=D251,"Hora de fin anterior al inicio",IF(COUNTIF(Festivos!$A$2:$A$30,C251)&gt;0,"Clase en día festivo",""))))))</f>
        <v/>
      </c>
      <c r="O251" s="36" t="str">
        <f aca="false">IF(A251="","",COUNTIFS(Sesiones!$C$2:$C$401,C251,Sesiones!$D$2:$D$401,"&lt;"&amp;D251)+COUNTIFS(Sesiones!$C$2:$C$401,C251,Sesiones!$D$2:$D$401,D251,Sesiones!$A$2:$A$401,"&lt;"&amp;A251)+1)</f>
        <v/>
      </c>
      <c r="P251" s="36" t="str">
        <f aca="false">IF(A251="","",C251*10+O251)</f>
        <v/>
      </c>
      <c r="Q251" s="16" t="str">
        <f aca="false">IF(A251="","",TEXT(D251,"hh:mm")&amp;"–"&amp;TEXT(E251,"hh:mm")&amp;"  "&amp;B251&amp;CHAR(10)&amp;F251&amp;" · "&amp;J251&amp;IF(N251&lt;&gt;"",CHAR(10)&amp;"CHOQUE: "&amp;N251,IF(H251&lt;&gt;"",CHAR(10)&amp;H251,"")))</f>
        <v/>
      </c>
      <c r="R251" s="36" t="str">
        <f aca="false">IF(AND(A251&lt;&gt;"",N251&lt;&gt;""),ROW(),"")</f>
        <v/>
      </c>
    </row>
    <row r="252" customFormat="false" ht="15" hidden="false" customHeight="false" outlineLevel="0" collapsed="false">
      <c r="A252" s="16"/>
      <c r="B252" s="16"/>
      <c r="C252" s="32"/>
      <c r="D252" s="34"/>
      <c r="E252" s="34"/>
      <c r="F252" s="16"/>
      <c r="G252" s="16"/>
      <c r="H252" s="16"/>
      <c r="I252" s="16" t="str">
        <f aca="false">IF(A252="","",CHOOSE(WEEKDAY(C252,2),"lun","mar","mié","jue","vie","sáb","dom"))</f>
        <v/>
      </c>
      <c r="J252" s="16" t="str">
        <f aca="false">IF(A252="","",IFERROR(INDEX(Profesoras!$B$2:$B$20,MATCH(G252,Profesoras!$A$2:$A$20,0)),"Profesora no existe"))</f>
        <v/>
      </c>
      <c r="K252" s="38" t="str">
        <f aca="false">IF(A252="","",(E252-D252)*24)</f>
        <v/>
      </c>
      <c r="L252" s="16" t="str">
        <f aca="false">IF(A252="","",COUNTIFS(Sesiones!$C$2:$C$401,C252,Sesiones!$F$2:$F$401,F252,Sesiones!$D$2:$D$401,"&lt;"&amp;E252,Sesiones!$E$2:$E$401,"&gt;"&amp;D252)-1)</f>
        <v/>
      </c>
      <c r="M252" s="16" t="str">
        <f aca="false">IF(A252="","",COUNTIFS(Sesiones!$C$2:$C$401,C252,Sesiones!$G$2:$G$401,G252,Sesiones!$D$2:$D$401,"&lt;"&amp;E252,Sesiones!$E$2:$E$401,"&gt;"&amp;D252)-1)</f>
        <v/>
      </c>
      <c r="N252" s="16" t="str">
        <f aca="false">IF(A252="","",IF(AND(L252&gt;0,M252&gt;0),"Aula y profesora ocupadas",IF(L252&gt;0,"Aula ocupada a esa hora",IF(M252&gt;0,"Profesora en otra clase a esa hora",IF(E252&lt;=D252,"Hora de fin anterior al inicio",IF(COUNTIF(Festivos!$A$2:$A$30,C252)&gt;0,"Clase en día festivo",""))))))</f>
        <v/>
      </c>
      <c r="O252" s="36" t="str">
        <f aca="false">IF(A252="","",COUNTIFS(Sesiones!$C$2:$C$401,C252,Sesiones!$D$2:$D$401,"&lt;"&amp;D252)+COUNTIFS(Sesiones!$C$2:$C$401,C252,Sesiones!$D$2:$D$401,D252,Sesiones!$A$2:$A$401,"&lt;"&amp;A252)+1)</f>
        <v/>
      </c>
      <c r="P252" s="36" t="str">
        <f aca="false">IF(A252="","",C252*10+O252)</f>
        <v/>
      </c>
      <c r="Q252" s="16" t="str">
        <f aca="false">IF(A252="","",TEXT(D252,"hh:mm")&amp;"–"&amp;TEXT(E252,"hh:mm")&amp;"  "&amp;B252&amp;CHAR(10)&amp;F252&amp;" · "&amp;J252&amp;IF(N252&lt;&gt;"",CHAR(10)&amp;"CHOQUE: "&amp;N252,IF(H252&lt;&gt;"",CHAR(10)&amp;H252,"")))</f>
        <v/>
      </c>
      <c r="R252" s="36" t="str">
        <f aca="false">IF(AND(A252&lt;&gt;"",N252&lt;&gt;""),ROW(),"")</f>
        <v/>
      </c>
    </row>
    <row r="253" customFormat="false" ht="15" hidden="false" customHeight="false" outlineLevel="0" collapsed="false">
      <c r="A253" s="16"/>
      <c r="B253" s="16"/>
      <c r="C253" s="32"/>
      <c r="D253" s="34"/>
      <c r="E253" s="34"/>
      <c r="F253" s="16"/>
      <c r="G253" s="16"/>
      <c r="H253" s="16"/>
      <c r="I253" s="16" t="str">
        <f aca="false">IF(A253="","",CHOOSE(WEEKDAY(C253,2),"lun","mar","mié","jue","vie","sáb","dom"))</f>
        <v/>
      </c>
      <c r="J253" s="16" t="str">
        <f aca="false">IF(A253="","",IFERROR(INDEX(Profesoras!$B$2:$B$20,MATCH(G253,Profesoras!$A$2:$A$20,0)),"Profesora no existe"))</f>
        <v/>
      </c>
      <c r="K253" s="38" t="str">
        <f aca="false">IF(A253="","",(E253-D253)*24)</f>
        <v/>
      </c>
      <c r="L253" s="16" t="str">
        <f aca="false">IF(A253="","",COUNTIFS(Sesiones!$C$2:$C$401,C253,Sesiones!$F$2:$F$401,F253,Sesiones!$D$2:$D$401,"&lt;"&amp;E253,Sesiones!$E$2:$E$401,"&gt;"&amp;D253)-1)</f>
        <v/>
      </c>
      <c r="M253" s="16" t="str">
        <f aca="false">IF(A253="","",COUNTIFS(Sesiones!$C$2:$C$401,C253,Sesiones!$G$2:$G$401,G253,Sesiones!$D$2:$D$401,"&lt;"&amp;E253,Sesiones!$E$2:$E$401,"&gt;"&amp;D253)-1)</f>
        <v/>
      </c>
      <c r="N253" s="16" t="str">
        <f aca="false">IF(A253="","",IF(AND(L253&gt;0,M253&gt;0),"Aula y profesora ocupadas",IF(L253&gt;0,"Aula ocupada a esa hora",IF(M253&gt;0,"Profesora en otra clase a esa hora",IF(E253&lt;=D253,"Hora de fin anterior al inicio",IF(COUNTIF(Festivos!$A$2:$A$30,C253)&gt;0,"Clase en día festivo",""))))))</f>
        <v/>
      </c>
      <c r="O253" s="36" t="str">
        <f aca="false">IF(A253="","",COUNTIFS(Sesiones!$C$2:$C$401,C253,Sesiones!$D$2:$D$401,"&lt;"&amp;D253)+COUNTIFS(Sesiones!$C$2:$C$401,C253,Sesiones!$D$2:$D$401,D253,Sesiones!$A$2:$A$401,"&lt;"&amp;A253)+1)</f>
        <v/>
      </c>
      <c r="P253" s="36" t="str">
        <f aca="false">IF(A253="","",C253*10+O253)</f>
        <v/>
      </c>
      <c r="Q253" s="16" t="str">
        <f aca="false">IF(A253="","",TEXT(D253,"hh:mm")&amp;"–"&amp;TEXT(E253,"hh:mm")&amp;"  "&amp;B253&amp;CHAR(10)&amp;F253&amp;" · "&amp;J253&amp;IF(N253&lt;&gt;"",CHAR(10)&amp;"CHOQUE: "&amp;N253,IF(H253&lt;&gt;"",CHAR(10)&amp;H253,"")))</f>
        <v/>
      </c>
      <c r="R253" s="36" t="str">
        <f aca="false">IF(AND(A253&lt;&gt;"",N253&lt;&gt;""),ROW(),"")</f>
        <v/>
      </c>
    </row>
    <row r="254" customFormat="false" ht="15" hidden="false" customHeight="false" outlineLevel="0" collapsed="false">
      <c r="A254" s="16"/>
      <c r="B254" s="16"/>
      <c r="C254" s="32"/>
      <c r="D254" s="34"/>
      <c r="E254" s="34"/>
      <c r="F254" s="16"/>
      <c r="G254" s="16"/>
      <c r="H254" s="16"/>
      <c r="I254" s="16" t="str">
        <f aca="false">IF(A254="","",CHOOSE(WEEKDAY(C254,2),"lun","mar","mié","jue","vie","sáb","dom"))</f>
        <v/>
      </c>
      <c r="J254" s="16" t="str">
        <f aca="false">IF(A254="","",IFERROR(INDEX(Profesoras!$B$2:$B$20,MATCH(G254,Profesoras!$A$2:$A$20,0)),"Profesora no existe"))</f>
        <v/>
      </c>
      <c r="K254" s="38" t="str">
        <f aca="false">IF(A254="","",(E254-D254)*24)</f>
        <v/>
      </c>
      <c r="L254" s="16" t="str">
        <f aca="false">IF(A254="","",COUNTIFS(Sesiones!$C$2:$C$401,C254,Sesiones!$F$2:$F$401,F254,Sesiones!$D$2:$D$401,"&lt;"&amp;E254,Sesiones!$E$2:$E$401,"&gt;"&amp;D254)-1)</f>
        <v/>
      </c>
      <c r="M254" s="16" t="str">
        <f aca="false">IF(A254="","",COUNTIFS(Sesiones!$C$2:$C$401,C254,Sesiones!$G$2:$G$401,G254,Sesiones!$D$2:$D$401,"&lt;"&amp;E254,Sesiones!$E$2:$E$401,"&gt;"&amp;D254)-1)</f>
        <v/>
      </c>
      <c r="N254" s="16" t="str">
        <f aca="false">IF(A254="","",IF(AND(L254&gt;0,M254&gt;0),"Aula y profesora ocupadas",IF(L254&gt;0,"Aula ocupada a esa hora",IF(M254&gt;0,"Profesora en otra clase a esa hora",IF(E254&lt;=D254,"Hora de fin anterior al inicio",IF(COUNTIF(Festivos!$A$2:$A$30,C254)&gt;0,"Clase en día festivo",""))))))</f>
        <v/>
      </c>
      <c r="O254" s="36" t="str">
        <f aca="false">IF(A254="","",COUNTIFS(Sesiones!$C$2:$C$401,C254,Sesiones!$D$2:$D$401,"&lt;"&amp;D254)+COUNTIFS(Sesiones!$C$2:$C$401,C254,Sesiones!$D$2:$D$401,D254,Sesiones!$A$2:$A$401,"&lt;"&amp;A254)+1)</f>
        <v/>
      </c>
      <c r="P254" s="36" t="str">
        <f aca="false">IF(A254="","",C254*10+O254)</f>
        <v/>
      </c>
      <c r="Q254" s="16" t="str">
        <f aca="false">IF(A254="","",TEXT(D254,"hh:mm")&amp;"–"&amp;TEXT(E254,"hh:mm")&amp;"  "&amp;B254&amp;CHAR(10)&amp;F254&amp;" · "&amp;J254&amp;IF(N254&lt;&gt;"",CHAR(10)&amp;"CHOQUE: "&amp;N254,IF(H254&lt;&gt;"",CHAR(10)&amp;H254,"")))</f>
        <v/>
      </c>
      <c r="R254" s="36" t="str">
        <f aca="false">IF(AND(A254&lt;&gt;"",N254&lt;&gt;""),ROW(),"")</f>
        <v/>
      </c>
    </row>
    <row r="255" customFormat="false" ht="15" hidden="false" customHeight="false" outlineLevel="0" collapsed="false">
      <c r="A255" s="16"/>
      <c r="B255" s="16"/>
      <c r="C255" s="32"/>
      <c r="D255" s="34"/>
      <c r="E255" s="34"/>
      <c r="F255" s="16"/>
      <c r="G255" s="16"/>
      <c r="H255" s="16"/>
      <c r="I255" s="16" t="str">
        <f aca="false">IF(A255="","",CHOOSE(WEEKDAY(C255,2),"lun","mar","mié","jue","vie","sáb","dom"))</f>
        <v/>
      </c>
      <c r="J255" s="16" t="str">
        <f aca="false">IF(A255="","",IFERROR(INDEX(Profesoras!$B$2:$B$20,MATCH(G255,Profesoras!$A$2:$A$20,0)),"Profesora no existe"))</f>
        <v/>
      </c>
      <c r="K255" s="38" t="str">
        <f aca="false">IF(A255="","",(E255-D255)*24)</f>
        <v/>
      </c>
      <c r="L255" s="16" t="str">
        <f aca="false">IF(A255="","",COUNTIFS(Sesiones!$C$2:$C$401,C255,Sesiones!$F$2:$F$401,F255,Sesiones!$D$2:$D$401,"&lt;"&amp;E255,Sesiones!$E$2:$E$401,"&gt;"&amp;D255)-1)</f>
        <v/>
      </c>
      <c r="M255" s="16" t="str">
        <f aca="false">IF(A255="","",COUNTIFS(Sesiones!$C$2:$C$401,C255,Sesiones!$G$2:$G$401,G255,Sesiones!$D$2:$D$401,"&lt;"&amp;E255,Sesiones!$E$2:$E$401,"&gt;"&amp;D255)-1)</f>
        <v/>
      </c>
      <c r="N255" s="16" t="str">
        <f aca="false">IF(A255="","",IF(AND(L255&gt;0,M255&gt;0),"Aula y profesora ocupadas",IF(L255&gt;0,"Aula ocupada a esa hora",IF(M255&gt;0,"Profesora en otra clase a esa hora",IF(E255&lt;=D255,"Hora de fin anterior al inicio",IF(COUNTIF(Festivos!$A$2:$A$30,C255)&gt;0,"Clase en día festivo",""))))))</f>
        <v/>
      </c>
      <c r="O255" s="36" t="str">
        <f aca="false">IF(A255="","",COUNTIFS(Sesiones!$C$2:$C$401,C255,Sesiones!$D$2:$D$401,"&lt;"&amp;D255)+COUNTIFS(Sesiones!$C$2:$C$401,C255,Sesiones!$D$2:$D$401,D255,Sesiones!$A$2:$A$401,"&lt;"&amp;A255)+1)</f>
        <v/>
      </c>
      <c r="P255" s="36" t="str">
        <f aca="false">IF(A255="","",C255*10+O255)</f>
        <v/>
      </c>
      <c r="Q255" s="16" t="str">
        <f aca="false">IF(A255="","",TEXT(D255,"hh:mm")&amp;"–"&amp;TEXT(E255,"hh:mm")&amp;"  "&amp;B255&amp;CHAR(10)&amp;F255&amp;" · "&amp;J255&amp;IF(N255&lt;&gt;"",CHAR(10)&amp;"CHOQUE: "&amp;N255,IF(H255&lt;&gt;"",CHAR(10)&amp;H255,"")))</f>
        <v/>
      </c>
      <c r="R255" s="36" t="str">
        <f aca="false">IF(AND(A255&lt;&gt;"",N255&lt;&gt;""),ROW(),"")</f>
        <v/>
      </c>
    </row>
    <row r="256" customFormat="false" ht="15" hidden="false" customHeight="false" outlineLevel="0" collapsed="false">
      <c r="A256" s="16"/>
      <c r="B256" s="16"/>
      <c r="C256" s="32"/>
      <c r="D256" s="34"/>
      <c r="E256" s="34"/>
      <c r="F256" s="16"/>
      <c r="G256" s="16"/>
      <c r="H256" s="16"/>
      <c r="I256" s="16" t="str">
        <f aca="false">IF(A256="","",CHOOSE(WEEKDAY(C256,2),"lun","mar","mié","jue","vie","sáb","dom"))</f>
        <v/>
      </c>
      <c r="J256" s="16" t="str">
        <f aca="false">IF(A256="","",IFERROR(INDEX(Profesoras!$B$2:$B$20,MATCH(G256,Profesoras!$A$2:$A$20,0)),"Profesora no existe"))</f>
        <v/>
      </c>
      <c r="K256" s="38" t="str">
        <f aca="false">IF(A256="","",(E256-D256)*24)</f>
        <v/>
      </c>
      <c r="L256" s="16" t="str">
        <f aca="false">IF(A256="","",COUNTIFS(Sesiones!$C$2:$C$401,C256,Sesiones!$F$2:$F$401,F256,Sesiones!$D$2:$D$401,"&lt;"&amp;E256,Sesiones!$E$2:$E$401,"&gt;"&amp;D256)-1)</f>
        <v/>
      </c>
      <c r="M256" s="16" t="str">
        <f aca="false">IF(A256="","",COUNTIFS(Sesiones!$C$2:$C$401,C256,Sesiones!$G$2:$G$401,G256,Sesiones!$D$2:$D$401,"&lt;"&amp;E256,Sesiones!$E$2:$E$401,"&gt;"&amp;D256)-1)</f>
        <v/>
      </c>
      <c r="N256" s="16" t="str">
        <f aca="false">IF(A256="","",IF(AND(L256&gt;0,M256&gt;0),"Aula y profesora ocupadas",IF(L256&gt;0,"Aula ocupada a esa hora",IF(M256&gt;0,"Profesora en otra clase a esa hora",IF(E256&lt;=D256,"Hora de fin anterior al inicio",IF(COUNTIF(Festivos!$A$2:$A$30,C256)&gt;0,"Clase en día festivo",""))))))</f>
        <v/>
      </c>
      <c r="O256" s="36" t="str">
        <f aca="false">IF(A256="","",COUNTIFS(Sesiones!$C$2:$C$401,C256,Sesiones!$D$2:$D$401,"&lt;"&amp;D256)+COUNTIFS(Sesiones!$C$2:$C$401,C256,Sesiones!$D$2:$D$401,D256,Sesiones!$A$2:$A$401,"&lt;"&amp;A256)+1)</f>
        <v/>
      </c>
      <c r="P256" s="36" t="str">
        <f aca="false">IF(A256="","",C256*10+O256)</f>
        <v/>
      </c>
      <c r="Q256" s="16" t="str">
        <f aca="false">IF(A256="","",TEXT(D256,"hh:mm")&amp;"–"&amp;TEXT(E256,"hh:mm")&amp;"  "&amp;B256&amp;CHAR(10)&amp;F256&amp;" · "&amp;J256&amp;IF(N256&lt;&gt;"",CHAR(10)&amp;"CHOQUE: "&amp;N256,IF(H256&lt;&gt;"",CHAR(10)&amp;H256,"")))</f>
        <v/>
      </c>
      <c r="R256" s="36" t="str">
        <f aca="false">IF(AND(A256&lt;&gt;"",N256&lt;&gt;""),ROW(),"")</f>
        <v/>
      </c>
    </row>
    <row r="257" customFormat="false" ht="15" hidden="false" customHeight="false" outlineLevel="0" collapsed="false">
      <c r="A257" s="16"/>
      <c r="B257" s="16"/>
      <c r="C257" s="32"/>
      <c r="D257" s="34"/>
      <c r="E257" s="34"/>
      <c r="F257" s="16"/>
      <c r="G257" s="16"/>
      <c r="H257" s="16"/>
      <c r="I257" s="16" t="str">
        <f aca="false">IF(A257="","",CHOOSE(WEEKDAY(C257,2),"lun","mar","mié","jue","vie","sáb","dom"))</f>
        <v/>
      </c>
      <c r="J257" s="16" t="str">
        <f aca="false">IF(A257="","",IFERROR(INDEX(Profesoras!$B$2:$B$20,MATCH(G257,Profesoras!$A$2:$A$20,0)),"Profesora no existe"))</f>
        <v/>
      </c>
      <c r="K257" s="38" t="str">
        <f aca="false">IF(A257="","",(E257-D257)*24)</f>
        <v/>
      </c>
      <c r="L257" s="16" t="str">
        <f aca="false">IF(A257="","",COUNTIFS(Sesiones!$C$2:$C$401,C257,Sesiones!$F$2:$F$401,F257,Sesiones!$D$2:$D$401,"&lt;"&amp;E257,Sesiones!$E$2:$E$401,"&gt;"&amp;D257)-1)</f>
        <v/>
      </c>
      <c r="M257" s="16" t="str">
        <f aca="false">IF(A257="","",COUNTIFS(Sesiones!$C$2:$C$401,C257,Sesiones!$G$2:$G$401,G257,Sesiones!$D$2:$D$401,"&lt;"&amp;E257,Sesiones!$E$2:$E$401,"&gt;"&amp;D257)-1)</f>
        <v/>
      </c>
      <c r="N257" s="16" t="str">
        <f aca="false">IF(A257="","",IF(AND(L257&gt;0,M257&gt;0),"Aula y profesora ocupadas",IF(L257&gt;0,"Aula ocupada a esa hora",IF(M257&gt;0,"Profesora en otra clase a esa hora",IF(E257&lt;=D257,"Hora de fin anterior al inicio",IF(COUNTIF(Festivos!$A$2:$A$30,C257)&gt;0,"Clase en día festivo",""))))))</f>
        <v/>
      </c>
      <c r="O257" s="36" t="str">
        <f aca="false">IF(A257="","",COUNTIFS(Sesiones!$C$2:$C$401,C257,Sesiones!$D$2:$D$401,"&lt;"&amp;D257)+COUNTIFS(Sesiones!$C$2:$C$401,C257,Sesiones!$D$2:$D$401,D257,Sesiones!$A$2:$A$401,"&lt;"&amp;A257)+1)</f>
        <v/>
      </c>
      <c r="P257" s="36" t="str">
        <f aca="false">IF(A257="","",C257*10+O257)</f>
        <v/>
      </c>
      <c r="Q257" s="16" t="str">
        <f aca="false">IF(A257="","",TEXT(D257,"hh:mm")&amp;"–"&amp;TEXT(E257,"hh:mm")&amp;"  "&amp;B257&amp;CHAR(10)&amp;F257&amp;" · "&amp;J257&amp;IF(N257&lt;&gt;"",CHAR(10)&amp;"CHOQUE: "&amp;N257,IF(H257&lt;&gt;"",CHAR(10)&amp;H257,"")))</f>
        <v/>
      </c>
      <c r="R257" s="36" t="str">
        <f aca="false">IF(AND(A257&lt;&gt;"",N257&lt;&gt;""),ROW(),"")</f>
        <v/>
      </c>
    </row>
    <row r="258" customFormat="false" ht="15" hidden="false" customHeight="false" outlineLevel="0" collapsed="false">
      <c r="A258" s="16"/>
      <c r="B258" s="16"/>
      <c r="C258" s="32"/>
      <c r="D258" s="34"/>
      <c r="E258" s="34"/>
      <c r="F258" s="16"/>
      <c r="G258" s="16"/>
      <c r="H258" s="16"/>
      <c r="I258" s="16" t="str">
        <f aca="false">IF(A258="","",CHOOSE(WEEKDAY(C258,2),"lun","mar","mié","jue","vie","sáb","dom"))</f>
        <v/>
      </c>
      <c r="J258" s="16" t="str">
        <f aca="false">IF(A258="","",IFERROR(INDEX(Profesoras!$B$2:$B$20,MATCH(G258,Profesoras!$A$2:$A$20,0)),"Profesora no existe"))</f>
        <v/>
      </c>
      <c r="K258" s="38" t="str">
        <f aca="false">IF(A258="","",(E258-D258)*24)</f>
        <v/>
      </c>
      <c r="L258" s="16" t="str">
        <f aca="false">IF(A258="","",COUNTIFS(Sesiones!$C$2:$C$401,C258,Sesiones!$F$2:$F$401,F258,Sesiones!$D$2:$D$401,"&lt;"&amp;E258,Sesiones!$E$2:$E$401,"&gt;"&amp;D258)-1)</f>
        <v/>
      </c>
      <c r="M258" s="16" t="str">
        <f aca="false">IF(A258="","",COUNTIFS(Sesiones!$C$2:$C$401,C258,Sesiones!$G$2:$G$401,G258,Sesiones!$D$2:$D$401,"&lt;"&amp;E258,Sesiones!$E$2:$E$401,"&gt;"&amp;D258)-1)</f>
        <v/>
      </c>
      <c r="N258" s="16" t="str">
        <f aca="false">IF(A258="","",IF(AND(L258&gt;0,M258&gt;0),"Aula y profesora ocupadas",IF(L258&gt;0,"Aula ocupada a esa hora",IF(M258&gt;0,"Profesora en otra clase a esa hora",IF(E258&lt;=D258,"Hora de fin anterior al inicio",IF(COUNTIF(Festivos!$A$2:$A$30,C258)&gt;0,"Clase en día festivo",""))))))</f>
        <v/>
      </c>
      <c r="O258" s="36" t="str">
        <f aca="false">IF(A258="","",COUNTIFS(Sesiones!$C$2:$C$401,C258,Sesiones!$D$2:$D$401,"&lt;"&amp;D258)+COUNTIFS(Sesiones!$C$2:$C$401,C258,Sesiones!$D$2:$D$401,D258,Sesiones!$A$2:$A$401,"&lt;"&amp;A258)+1)</f>
        <v/>
      </c>
      <c r="P258" s="36" t="str">
        <f aca="false">IF(A258="","",C258*10+O258)</f>
        <v/>
      </c>
      <c r="Q258" s="16" t="str">
        <f aca="false">IF(A258="","",TEXT(D258,"hh:mm")&amp;"–"&amp;TEXT(E258,"hh:mm")&amp;"  "&amp;B258&amp;CHAR(10)&amp;F258&amp;" · "&amp;J258&amp;IF(N258&lt;&gt;"",CHAR(10)&amp;"CHOQUE: "&amp;N258,IF(H258&lt;&gt;"",CHAR(10)&amp;H258,"")))</f>
        <v/>
      </c>
      <c r="R258" s="36" t="str">
        <f aca="false">IF(AND(A258&lt;&gt;"",N258&lt;&gt;""),ROW(),"")</f>
        <v/>
      </c>
    </row>
    <row r="259" customFormat="false" ht="15" hidden="false" customHeight="false" outlineLevel="0" collapsed="false">
      <c r="A259" s="16"/>
      <c r="B259" s="16"/>
      <c r="C259" s="32"/>
      <c r="D259" s="34"/>
      <c r="E259" s="34"/>
      <c r="F259" s="16"/>
      <c r="G259" s="16"/>
      <c r="H259" s="16"/>
      <c r="I259" s="16" t="str">
        <f aca="false">IF(A259="","",CHOOSE(WEEKDAY(C259,2),"lun","mar","mié","jue","vie","sáb","dom"))</f>
        <v/>
      </c>
      <c r="J259" s="16" t="str">
        <f aca="false">IF(A259="","",IFERROR(INDEX(Profesoras!$B$2:$B$20,MATCH(G259,Profesoras!$A$2:$A$20,0)),"Profesora no existe"))</f>
        <v/>
      </c>
      <c r="K259" s="38" t="str">
        <f aca="false">IF(A259="","",(E259-D259)*24)</f>
        <v/>
      </c>
      <c r="L259" s="16" t="str">
        <f aca="false">IF(A259="","",COUNTIFS(Sesiones!$C$2:$C$401,C259,Sesiones!$F$2:$F$401,F259,Sesiones!$D$2:$D$401,"&lt;"&amp;E259,Sesiones!$E$2:$E$401,"&gt;"&amp;D259)-1)</f>
        <v/>
      </c>
      <c r="M259" s="16" t="str">
        <f aca="false">IF(A259="","",COUNTIFS(Sesiones!$C$2:$C$401,C259,Sesiones!$G$2:$G$401,G259,Sesiones!$D$2:$D$401,"&lt;"&amp;E259,Sesiones!$E$2:$E$401,"&gt;"&amp;D259)-1)</f>
        <v/>
      </c>
      <c r="N259" s="16" t="str">
        <f aca="false">IF(A259="","",IF(AND(L259&gt;0,M259&gt;0),"Aula y profesora ocupadas",IF(L259&gt;0,"Aula ocupada a esa hora",IF(M259&gt;0,"Profesora en otra clase a esa hora",IF(E259&lt;=D259,"Hora de fin anterior al inicio",IF(COUNTIF(Festivos!$A$2:$A$30,C259)&gt;0,"Clase en día festivo",""))))))</f>
        <v/>
      </c>
      <c r="O259" s="36" t="str">
        <f aca="false">IF(A259="","",COUNTIFS(Sesiones!$C$2:$C$401,C259,Sesiones!$D$2:$D$401,"&lt;"&amp;D259)+COUNTIFS(Sesiones!$C$2:$C$401,C259,Sesiones!$D$2:$D$401,D259,Sesiones!$A$2:$A$401,"&lt;"&amp;A259)+1)</f>
        <v/>
      </c>
      <c r="P259" s="36" t="str">
        <f aca="false">IF(A259="","",C259*10+O259)</f>
        <v/>
      </c>
      <c r="Q259" s="16" t="str">
        <f aca="false">IF(A259="","",TEXT(D259,"hh:mm")&amp;"–"&amp;TEXT(E259,"hh:mm")&amp;"  "&amp;B259&amp;CHAR(10)&amp;F259&amp;" · "&amp;J259&amp;IF(N259&lt;&gt;"",CHAR(10)&amp;"CHOQUE: "&amp;N259,IF(H259&lt;&gt;"",CHAR(10)&amp;H259,"")))</f>
        <v/>
      </c>
      <c r="R259" s="36" t="str">
        <f aca="false">IF(AND(A259&lt;&gt;"",N259&lt;&gt;""),ROW(),"")</f>
        <v/>
      </c>
    </row>
    <row r="260" customFormat="false" ht="15" hidden="false" customHeight="false" outlineLevel="0" collapsed="false">
      <c r="A260" s="16"/>
      <c r="B260" s="16"/>
      <c r="C260" s="32"/>
      <c r="D260" s="34"/>
      <c r="E260" s="34"/>
      <c r="F260" s="16"/>
      <c r="G260" s="16"/>
      <c r="H260" s="16"/>
      <c r="I260" s="16" t="str">
        <f aca="false">IF(A260="","",CHOOSE(WEEKDAY(C260,2),"lun","mar","mié","jue","vie","sáb","dom"))</f>
        <v/>
      </c>
      <c r="J260" s="16" t="str">
        <f aca="false">IF(A260="","",IFERROR(INDEX(Profesoras!$B$2:$B$20,MATCH(G260,Profesoras!$A$2:$A$20,0)),"Profesora no existe"))</f>
        <v/>
      </c>
      <c r="K260" s="38" t="str">
        <f aca="false">IF(A260="","",(E260-D260)*24)</f>
        <v/>
      </c>
      <c r="L260" s="16" t="str">
        <f aca="false">IF(A260="","",COUNTIFS(Sesiones!$C$2:$C$401,C260,Sesiones!$F$2:$F$401,F260,Sesiones!$D$2:$D$401,"&lt;"&amp;E260,Sesiones!$E$2:$E$401,"&gt;"&amp;D260)-1)</f>
        <v/>
      </c>
      <c r="M260" s="16" t="str">
        <f aca="false">IF(A260="","",COUNTIFS(Sesiones!$C$2:$C$401,C260,Sesiones!$G$2:$G$401,G260,Sesiones!$D$2:$D$401,"&lt;"&amp;E260,Sesiones!$E$2:$E$401,"&gt;"&amp;D260)-1)</f>
        <v/>
      </c>
      <c r="N260" s="16" t="str">
        <f aca="false">IF(A260="","",IF(AND(L260&gt;0,M260&gt;0),"Aula y profesora ocupadas",IF(L260&gt;0,"Aula ocupada a esa hora",IF(M260&gt;0,"Profesora en otra clase a esa hora",IF(E260&lt;=D260,"Hora de fin anterior al inicio",IF(COUNTIF(Festivos!$A$2:$A$30,C260)&gt;0,"Clase en día festivo",""))))))</f>
        <v/>
      </c>
      <c r="O260" s="36" t="str">
        <f aca="false">IF(A260="","",COUNTIFS(Sesiones!$C$2:$C$401,C260,Sesiones!$D$2:$D$401,"&lt;"&amp;D260)+COUNTIFS(Sesiones!$C$2:$C$401,C260,Sesiones!$D$2:$D$401,D260,Sesiones!$A$2:$A$401,"&lt;"&amp;A260)+1)</f>
        <v/>
      </c>
      <c r="P260" s="36" t="str">
        <f aca="false">IF(A260="","",C260*10+O260)</f>
        <v/>
      </c>
      <c r="Q260" s="16" t="str">
        <f aca="false">IF(A260="","",TEXT(D260,"hh:mm")&amp;"–"&amp;TEXT(E260,"hh:mm")&amp;"  "&amp;B260&amp;CHAR(10)&amp;F260&amp;" · "&amp;J260&amp;IF(N260&lt;&gt;"",CHAR(10)&amp;"CHOQUE: "&amp;N260,IF(H260&lt;&gt;"",CHAR(10)&amp;H260,"")))</f>
        <v/>
      </c>
      <c r="R260" s="36" t="str">
        <f aca="false">IF(AND(A260&lt;&gt;"",N260&lt;&gt;""),ROW(),"")</f>
        <v/>
      </c>
    </row>
    <row r="261" customFormat="false" ht="15" hidden="false" customHeight="false" outlineLevel="0" collapsed="false">
      <c r="A261" s="16"/>
      <c r="B261" s="16"/>
      <c r="C261" s="32"/>
      <c r="D261" s="34"/>
      <c r="E261" s="34"/>
      <c r="F261" s="16"/>
      <c r="G261" s="16"/>
      <c r="H261" s="16"/>
      <c r="I261" s="16" t="str">
        <f aca="false">IF(A261="","",CHOOSE(WEEKDAY(C261,2),"lun","mar","mié","jue","vie","sáb","dom"))</f>
        <v/>
      </c>
      <c r="J261" s="16" t="str">
        <f aca="false">IF(A261="","",IFERROR(INDEX(Profesoras!$B$2:$B$20,MATCH(G261,Profesoras!$A$2:$A$20,0)),"Profesora no existe"))</f>
        <v/>
      </c>
      <c r="K261" s="38" t="str">
        <f aca="false">IF(A261="","",(E261-D261)*24)</f>
        <v/>
      </c>
      <c r="L261" s="16" t="str">
        <f aca="false">IF(A261="","",COUNTIFS(Sesiones!$C$2:$C$401,C261,Sesiones!$F$2:$F$401,F261,Sesiones!$D$2:$D$401,"&lt;"&amp;E261,Sesiones!$E$2:$E$401,"&gt;"&amp;D261)-1)</f>
        <v/>
      </c>
      <c r="M261" s="16" t="str">
        <f aca="false">IF(A261="","",COUNTIFS(Sesiones!$C$2:$C$401,C261,Sesiones!$G$2:$G$401,G261,Sesiones!$D$2:$D$401,"&lt;"&amp;E261,Sesiones!$E$2:$E$401,"&gt;"&amp;D261)-1)</f>
        <v/>
      </c>
      <c r="N261" s="16" t="str">
        <f aca="false">IF(A261="","",IF(AND(L261&gt;0,M261&gt;0),"Aula y profesora ocupadas",IF(L261&gt;0,"Aula ocupada a esa hora",IF(M261&gt;0,"Profesora en otra clase a esa hora",IF(E261&lt;=D261,"Hora de fin anterior al inicio",IF(COUNTIF(Festivos!$A$2:$A$30,C261)&gt;0,"Clase en día festivo",""))))))</f>
        <v/>
      </c>
      <c r="O261" s="36" t="str">
        <f aca="false">IF(A261="","",COUNTIFS(Sesiones!$C$2:$C$401,C261,Sesiones!$D$2:$D$401,"&lt;"&amp;D261)+COUNTIFS(Sesiones!$C$2:$C$401,C261,Sesiones!$D$2:$D$401,D261,Sesiones!$A$2:$A$401,"&lt;"&amp;A261)+1)</f>
        <v/>
      </c>
      <c r="P261" s="36" t="str">
        <f aca="false">IF(A261="","",C261*10+O261)</f>
        <v/>
      </c>
      <c r="Q261" s="16" t="str">
        <f aca="false">IF(A261="","",TEXT(D261,"hh:mm")&amp;"–"&amp;TEXT(E261,"hh:mm")&amp;"  "&amp;B261&amp;CHAR(10)&amp;F261&amp;" · "&amp;J261&amp;IF(N261&lt;&gt;"",CHAR(10)&amp;"CHOQUE: "&amp;N261,IF(H261&lt;&gt;"",CHAR(10)&amp;H261,"")))</f>
        <v/>
      </c>
      <c r="R261" s="36" t="str">
        <f aca="false">IF(AND(A261&lt;&gt;"",N261&lt;&gt;""),ROW(),"")</f>
        <v/>
      </c>
    </row>
    <row r="262" customFormat="false" ht="15" hidden="false" customHeight="false" outlineLevel="0" collapsed="false">
      <c r="A262" s="16"/>
      <c r="B262" s="16"/>
      <c r="C262" s="32"/>
      <c r="D262" s="34"/>
      <c r="E262" s="34"/>
      <c r="F262" s="16"/>
      <c r="G262" s="16"/>
      <c r="H262" s="16"/>
      <c r="I262" s="16" t="str">
        <f aca="false">IF(A262="","",CHOOSE(WEEKDAY(C262,2),"lun","mar","mié","jue","vie","sáb","dom"))</f>
        <v/>
      </c>
      <c r="J262" s="16" t="str">
        <f aca="false">IF(A262="","",IFERROR(INDEX(Profesoras!$B$2:$B$20,MATCH(G262,Profesoras!$A$2:$A$20,0)),"Profesora no existe"))</f>
        <v/>
      </c>
      <c r="K262" s="38" t="str">
        <f aca="false">IF(A262="","",(E262-D262)*24)</f>
        <v/>
      </c>
      <c r="L262" s="16" t="str">
        <f aca="false">IF(A262="","",COUNTIFS(Sesiones!$C$2:$C$401,C262,Sesiones!$F$2:$F$401,F262,Sesiones!$D$2:$D$401,"&lt;"&amp;E262,Sesiones!$E$2:$E$401,"&gt;"&amp;D262)-1)</f>
        <v/>
      </c>
      <c r="M262" s="16" t="str">
        <f aca="false">IF(A262="","",COUNTIFS(Sesiones!$C$2:$C$401,C262,Sesiones!$G$2:$G$401,G262,Sesiones!$D$2:$D$401,"&lt;"&amp;E262,Sesiones!$E$2:$E$401,"&gt;"&amp;D262)-1)</f>
        <v/>
      </c>
      <c r="N262" s="16" t="str">
        <f aca="false">IF(A262="","",IF(AND(L262&gt;0,M262&gt;0),"Aula y profesora ocupadas",IF(L262&gt;0,"Aula ocupada a esa hora",IF(M262&gt;0,"Profesora en otra clase a esa hora",IF(E262&lt;=D262,"Hora de fin anterior al inicio",IF(COUNTIF(Festivos!$A$2:$A$30,C262)&gt;0,"Clase en día festivo",""))))))</f>
        <v/>
      </c>
      <c r="O262" s="36" t="str">
        <f aca="false">IF(A262="","",COUNTIFS(Sesiones!$C$2:$C$401,C262,Sesiones!$D$2:$D$401,"&lt;"&amp;D262)+COUNTIFS(Sesiones!$C$2:$C$401,C262,Sesiones!$D$2:$D$401,D262,Sesiones!$A$2:$A$401,"&lt;"&amp;A262)+1)</f>
        <v/>
      </c>
      <c r="P262" s="36" t="str">
        <f aca="false">IF(A262="","",C262*10+O262)</f>
        <v/>
      </c>
      <c r="Q262" s="16" t="str">
        <f aca="false">IF(A262="","",TEXT(D262,"hh:mm")&amp;"–"&amp;TEXT(E262,"hh:mm")&amp;"  "&amp;B262&amp;CHAR(10)&amp;F262&amp;" · "&amp;J262&amp;IF(N262&lt;&gt;"",CHAR(10)&amp;"CHOQUE: "&amp;N262,IF(H262&lt;&gt;"",CHAR(10)&amp;H262,"")))</f>
        <v/>
      </c>
      <c r="R262" s="36" t="str">
        <f aca="false">IF(AND(A262&lt;&gt;"",N262&lt;&gt;""),ROW(),"")</f>
        <v/>
      </c>
    </row>
    <row r="263" customFormat="false" ht="15" hidden="false" customHeight="false" outlineLevel="0" collapsed="false">
      <c r="A263" s="16"/>
      <c r="B263" s="16"/>
      <c r="C263" s="32"/>
      <c r="D263" s="34"/>
      <c r="E263" s="34"/>
      <c r="F263" s="16"/>
      <c r="G263" s="16"/>
      <c r="H263" s="16"/>
      <c r="I263" s="16" t="str">
        <f aca="false">IF(A263="","",CHOOSE(WEEKDAY(C263,2),"lun","mar","mié","jue","vie","sáb","dom"))</f>
        <v/>
      </c>
      <c r="J263" s="16" t="str">
        <f aca="false">IF(A263="","",IFERROR(INDEX(Profesoras!$B$2:$B$20,MATCH(G263,Profesoras!$A$2:$A$20,0)),"Profesora no existe"))</f>
        <v/>
      </c>
      <c r="K263" s="38" t="str">
        <f aca="false">IF(A263="","",(E263-D263)*24)</f>
        <v/>
      </c>
      <c r="L263" s="16" t="str">
        <f aca="false">IF(A263="","",COUNTIFS(Sesiones!$C$2:$C$401,C263,Sesiones!$F$2:$F$401,F263,Sesiones!$D$2:$D$401,"&lt;"&amp;E263,Sesiones!$E$2:$E$401,"&gt;"&amp;D263)-1)</f>
        <v/>
      </c>
      <c r="M263" s="16" t="str">
        <f aca="false">IF(A263="","",COUNTIFS(Sesiones!$C$2:$C$401,C263,Sesiones!$G$2:$G$401,G263,Sesiones!$D$2:$D$401,"&lt;"&amp;E263,Sesiones!$E$2:$E$401,"&gt;"&amp;D263)-1)</f>
        <v/>
      </c>
      <c r="N263" s="16" t="str">
        <f aca="false">IF(A263="","",IF(AND(L263&gt;0,M263&gt;0),"Aula y profesora ocupadas",IF(L263&gt;0,"Aula ocupada a esa hora",IF(M263&gt;0,"Profesora en otra clase a esa hora",IF(E263&lt;=D263,"Hora de fin anterior al inicio",IF(COUNTIF(Festivos!$A$2:$A$30,C263)&gt;0,"Clase en día festivo",""))))))</f>
        <v/>
      </c>
      <c r="O263" s="36" t="str">
        <f aca="false">IF(A263="","",COUNTIFS(Sesiones!$C$2:$C$401,C263,Sesiones!$D$2:$D$401,"&lt;"&amp;D263)+COUNTIFS(Sesiones!$C$2:$C$401,C263,Sesiones!$D$2:$D$401,D263,Sesiones!$A$2:$A$401,"&lt;"&amp;A263)+1)</f>
        <v/>
      </c>
      <c r="P263" s="36" t="str">
        <f aca="false">IF(A263="","",C263*10+O263)</f>
        <v/>
      </c>
      <c r="Q263" s="16" t="str">
        <f aca="false">IF(A263="","",TEXT(D263,"hh:mm")&amp;"–"&amp;TEXT(E263,"hh:mm")&amp;"  "&amp;B263&amp;CHAR(10)&amp;F263&amp;" · "&amp;J263&amp;IF(N263&lt;&gt;"",CHAR(10)&amp;"CHOQUE: "&amp;N263,IF(H263&lt;&gt;"",CHAR(10)&amp;H263,"")))</f>
        <v/>
      </c>
      <c r="R263" s="36" t="str">
        <f aca="false">IF(AND(A263&lt;&gt;"",N263&lt;&gt;""),ROW(),"")</f>
        <v/>
      </c>
    </row>
    <row r="264" customFormat="false" ht="15" hidden="false" customHeight="false" outlineLevel="0" collapsed="false">
      <c r="A264" s="16"/>
      <c r="B264" s="16"/>
      <c r="C264" s="32"/>
      <c r="D264" s="34"/>
      <c r="E264" s="34"/>
      <c r="F264" s="16"/>
      <c r="G264" s="16"/>
      <c r="H264" s="16"/>
      <c r="I264" s="16" t="str">
        <f aca="false">IF(A264="","",CHOOSE(WEEKDAY(C264,2),"lun","mar","mié","jue","vie","sáb","dom"))</f>
        <v/>
      </c>
      <c r="J264" s="16" t="str">
        <f aca="false">IF(A264="","",IFERROR(INDEX(Profesoras!$B$2:$B$20,MATCH(G264,Profesoras!$A$2:$A$20,0)),"Profesora no existe"))</f>
        <v/>
      </c>
      <c r="K264" s="38" t="str">
        <f aca="false">IF(A264="","",(E264-D264)*24)</f>
        <v/>
      </c>
      <c r="L264" s="16" t="str">
        <f aca="false">IF(A264="","",COUNTIFS(Sesiones!$C$2:$C$401,C264,Sesiones!$F$2:$F$401,F264,Sesiones!$D$2:$D$401,"&lt;"&amp;E264,Sesiones!$E$2:$E$401,"&gt;"&amp;D264)-1)</f>
        <v/>
      </c>
      <c r="M264" s="16" t="str">
        <f aca="false">IF(A264="","",COUNTIFS(Sesiones!$C$2:$C$401,C264,Sesiones!$G$2:$G$401,G264,Sesiones!$D$2:$D$401,"&lt;"&amp;E264,Sesiones!$E$2:$E$401,"&gt;"&amp;D264)-1)</f>
        <v/>
      </c>
      <c r="N264" s="16" t="str">
        <f aca="false">IF(A264="","",IF(AND(L264&gt;0,M264&gt;0),"Aula y profesora ocupadas",IF(L264&gt;0,"Aula ocupada a esa hora",IF(M264&gt;0,"Profesora en otra clase a esa hora",IF(E264&lt;=D264,"Hora de fin anterior al inicio",IF(COUNTIF(Festivos!$A$2:$A$30,C264)&gt;0,"Clase en día festivo",""))))))</f>
        <v/>
      </c>
      <c r="O264" s="36" t="str">
        <f aca="false">IF(A264="","",COUNTIFS(Sesiones!$C$2:$C$401,C264,Sesiones!$D$2:$D$401,"&lt;"&amp;D264)+COUNTIFS(Sesiones!$C$2:$C$401,C264,Sesiones!$D$2:$D$401,D264,Sesiones!$A$2:$A$401,"&lt;"&amp;A264)+1)</f>
        <v/>
      </c>
      <c r="P264" s="36" t="str">
        <f aca="false">IF(A264="","",C264*10+O264)</f>
        <v/>
      </c>
      <c r="Q264" s="16" t="str">
        <f aca="false">IF(A264="","",TEXT(D264,"hh:mm")&amp;"–"&amp;TEXT(E264,"hh:mm")&amp;"  "&amp;B264&amp;CHAR(10)&amp;F264&amp;" · "&amp;J264&amp;IF(N264&lt;&gt;"",CHAR(10)&amp;"CHOQUE: "&amp;N264,IF(H264&lt;&gt;"",CHAR(10)&amp;H264,"")))</f>
        <v/>
      </c>
      <c r="R264" s="36" t="str">
        <f aca="false">IF(AND(A264&lt;&gt;"",N264&lt;&gt;""),ROW(),"")</f>
        <v/>
      </c>
    </row>
    <row r="265" customFormat="false" ht="15" hidden="false" customHeight="false" outlineLevel="0" collapsed="false">
      <c r="A265" s="16"/>
      <c r="B265" s="16"/>
      <c r="C265" s="32"/>
      <c r="D265" s="34"/>
      <c r="E265" s="34"/>
      <c r="F265" s="16"/>
      <c r="G265" s="16"/>
      <c r="H265" s="16"/>
      <c r="I265" s="16" t="str">
        <f aca="false">IF(A265="","",CHOOSE(WEEKDAY(C265,2),"lun","mar","mié","jue","vie","sáb","dom"))</f>
        <v/>
      </c>
      <c r="J265" s="16" t="str">
        <f aca="false">IF(A265="","",IFERROR(INDEX(Profesoras!$B$2:$B$20,MATCH(G265,Profesoras!$A$2:$A$20,0)),"Profesora no existe"))</f>
        <v/>
      </c>
      <c r="K265" s="38" t="str">
        <f aca="false">IF(A265="","",(E265-D265)*24)</f>
        <v/>
      </c>
      <c r="L265" s="16" t="str">
        <f aca="false">IF(A265="","",COUNTIFS(Sesiones!$C$2:$C$401,C265,Sesiones!$F$2:$F$401,F265,Sesiones!$D$2:$D$401,"&lt;"&amp;E265,Sesiones!$E$2:$E$401,"&gt;"&amp;D265)-1)</f>
        <v/>
      </c>
      <c r="M265" s="16" t="str">
        <f aca="false">IF(A265="","",COUNTIFS(Sesiones!$C$2:$C$401,C265,Sesiones!$G$2:$G$401,G265,Sesiones!$D$2:$D$401,"&lt;"&amp;E265,Sesiones!$E$2:$E$401,"&gt;"&amp;D265)-1)</f>
        <v/>
      </c>
      <c r="N265" s="16" t="str">
        <f aca="false">IF(A265="","",IF(AND(L265&gt;0,M265&gt;0),"Aula y profesora ocupadas",IF(L265&gt;0,"Aula ocupada a esa hora",IF(M265&gt;0,"Profesora en otra clase a esa hora",IF(E265&lt;=D265,"Hora de fin anterior al inicio",IF(COUNTIF(Festivos!$A$2:$A$30,C265)&gt;0,"Clase en día festivo",""))))))</f>
        <v/>
      </c>
      <c r="O265" s="36" t="str">
        <f aca="false">IF(A265="","",COUNTIFS(Sesiones!$C$2:$C$401,C265,Sesiones!$D$2:$D$401,"&lt;"&amp;D265)+COUNTIFS(Sesiones!$C$2:$C$401,C265,Sesiones!$D$2:$D$401,D265,Sesiones!$A$2:$A$401,"&lt;"&amp;A265)+1)</f>
        <v/>
      </c>
      <c r="P265" s="36" t="str">
        <f aca="false">IF(A265="","",C265*10+O265)</f>
        <v/>
      </c>
      <c r="Q265" s="16" t="str">
        <f aca="false">IF(A265="","",TEXT(D265,"hh:mm")&amp;"–"&amp;TEXT(E265,"hh:mm")&amp;"  "&amp;B265&amp;CHAR(10)&amp;F265&amp;" · "&amp;J265&amp;IF(N265&lt;&gt;"",CHAR(10)&amp;"CHOQUE: "&amp;N265,IF(H265&lt;&gt;"",CHAR(10)&amp;H265,"")))</f>
        <v/>
      </c>
      <c r="R265" s="36" t="str">
        <f aca="false">IF(AND(A265&lt;&gt;"",N265&lt;&gt;""),ROW(),"")</f>
        <v/>
      </c>
    </row>
    <row r="266" customFormat="false" ht="15" hidden="false" customHeight="false" outlineLevel="0" collapsed="false">
      <c r="A266" s="16"/>
      <c r="B266" s="16"/>
      <c r="C266" s="32"/>
      <c r="D266" s="34"/>
      <c r="E266" s="34"/>
      <c r="F266" s="16"/>
      <c r="G266" s="16"/>
      <c r="H266" s="16"/>
      <c r="I266" s="16" t="str">
        <f aca="false">IF(A266="","",CHOOSE(WEEKDAY(C266,2),"lun","mar","mié","jue","vie","sáb","dom"))</f>
        <v/>
      </c>
      <c r="J266" s="16" t="str">
        <f aca="false">IF(A266="","",IFERROR(INDEX(Profesoras!$B$2:$B$20,MATCH(G266,Profesoras!$A$2:$A$20,0)),"Profesora no existe"))</f>
        <v/>
      </c>
      <c r="K266" s="38" t="str">
        <f aca="false">IF(A266="","",(E266-D266)*24)</f>
        <v/>
      </c>
      <c r="L266" s="16" t="str">
        <f aca="false">IF(A266="","",COUNTIFS(Sesiones!$C$2:$C$401,C266,Sesiones!$F$2:$F$401,F266,Sesiones!$D$2:$D$401,"&lt;"&amp;E266,Sesiones!$E$2:$E$401,"&gt;"&amp;D266)-1)</f>
        <v/>
      </c>
      <c r="M266" s="16" t="str">
        <f aca="false">IF(A266="","",COUNTIFS(Sesiones!$C$2:$C$401,C266,Sesiones!$G$2:$G$401,G266,Sesiones!$D$2:$D$401,"&lt;"&amp;E266,Sesiones!$E$2:$E$401,"&gt;"&amp;D266)-1)</f>
        <v/>
      </c>
      <c r="N266" s="16" t="str">
        <f aca="false">IF(A266="","",IF(AND(L266&gt;0,M266&gt;0),"Aula y profesora ocupadas",IF(L266&gt;0,"Aula ocupada a esa hora",IF(M266&gt;0,"Profesora en otra clase a esa hora",IF(E266&lt;=D266,"Hora de fin anterior al inicio",IF(COUNTIF(Festivos!$A$2:$A$30,C266)&gt;0,"Clase en día festivo",""))))))</f>
        <v/>
      </c>
      <c r="O266" s="36" t="str">
        <f aca="false">IF(A266="","",COUNTIFS(Sesiones!$C$2:$C$401,C266,Sesiones!$D$2:$D$401,"&lt;"&amp;D266)+COUNTIFS(Sesiones!$C$2:$C$401,C266,Sesiones!$D$2:$D$401,D266,Sesiones!$A$2:$A$401,"&lt;"&amp;A266)+1)</f>
        <v/>
      </c>
      <c r="P266" s="36" t="str">
        <f aca="false">IF(A266="","",C266*10+O266)</f>
        <v/>
      </c>
      <c r="Q266" s="16" t="str">
        <f aca="false">IF(A266="","",TEXT(D266,"hh:mm")&amp;"–"&amp;TEXT(E266,"hh:mm")&amp;"  "&amp;B266&amp;CHAR(10)&amp;F266&amp;" · "&amp;J266&amp;IF(N266&lt;&gt;"",CHAR(10)&amp;"CHOQUE: "&amp;N266,IF(H266&lt;&gt;"",CHAR(10)&amp;H266,"")))</f>
        <v/>
      </c>
      <c r="R266" s="36" t="str">
        <f aca="false">IF(AND(A266&lt;&gt;"",N266&lt;&gt;""),ROW(),"")</f>
        <v/>
      </c>
    </row>
    <row r="267" customFormat="false" ht="15" hidden="false" customHeight="false" outlineLevel="0" collapsed="false">
      <c r="A267" s="16"/>
      <c r="B267" s="16"/>
      <c r="C267" s="32"/>
      <c r="D267" s="34"/>
      <c r="E267" s="34"/>
      <c r="F267" s="16"/>
      <c r="G267" s="16"/>
      <c r="H267" s="16"/>
      <c r="I267" s="16" t="str">
        <f aca="false">IF(A267="","",CHOOSE(WEEKDAY(C267,2),"lun","mar","mié","jue","vie","sáb","dom"))</f>
        <v/>
      </c>
      <c r="J267" s="16" t="str">
        <f aca="false">IF(A267="","",IFERROR(INDEX(Profesoras!$B$2:$B$20,MATCH(G267,Profesoras!$A$2:$A$20,0)),"Profesora no existe"))</f>
        <v/>
      </c>
      <c r="K267" s="38" t="str">
        <f aca="false">IF(A267="","",(E267-D267)*24)</f>
        <v/>
      </c>
      <c r="L267" s="16" t="str">
        <f aca="false">IF(A267="","",COUNTIFS(Sesiones!$C$2:$C$401,C267,Sesiones!$F$2:$F$401,F267,Sesiones!$D$2:$D$401,"&lt;"&amp;E267,Sesiones!$E$2:$E$401,"&gt;"&amp;D267)-1)</f>
        <v/>
      </c>
      <c r="M267" s="16" t="str">
        <f aca="false">IF(A267="","",COUNTIFS(Sesiones!$C$2:$C$401,C267,Sesiones!$G$2:$G$401,G267,Sesiones!$D$2:$D$401,"&lt;"&amp;E267,Sesiones!$E$2:$E$401,"&gt;"&amp;D267)-1)</f>
        <v/>
      </c>
      <c r="N267" s="16" t="str">
        <f aca="false">IF(A267="","",IF(AND(L267&gt;0,M267&gt;0),"Aula y profesora ocupadas",IF(L267&gt;0,"Aula ocupada a esa hora",IF(M267&gt;0,"Profesora en otra clase a esa hora",IF(E267&lt;=D267,"Hora de fin anterior al inicio",IF(COUNTIF(Festivos!$A$2:$A$30,C267)&gt;0,"Clase en día festivo",""))))))</f>
        <v/>
      </c>
      <c r="O267" s="36" t="str">
        <f aca="false">IF(A267="","",COUNTIFS(Sesiones!$C$2:$C$401,C267,Sesiones!$D$2:$D$401,"&lt;"&amp;D267)+COUNTIFS(Sesiones!$C$2:$C$401,C267,Sesiones!$D$2:$D$401,D267,Sesiones!$A$2:$A$401,"&lt;"&amp;A267)+1)</f>
        <v/>
      </c>
      <c r="P267" s="36" t="str">
        <f aca="false">IF(A267="","",C267*10+O267)</f>
        <v/>
      </c>
      <c r="Q267" s="16" t="str">
        <f aca="false">IF(A267="","",TEXT(D267,"hh:mm")&amp;"–"&amp;TEXT(E267,"hh:mm")&amp;"  "&amp;B267&amp;CHAR(10)&amp;F267&amp;" · "&amp;J267&amp;IF(N267&lt;&gt;"",CHAR(10)&amp;"CHOQUE: "&amp;N267,IF(H267&lt;&gt;"",CHAR(10)&amp;H267,"")))</f>
        <v/>
      </c>
      <c r="R267" s="36" t="str">
        <f aca="false">IF(AND(A267&lt;&gt;"",N267&lt;&gt;""),ROW(),"")</f>
        <v/>
      </c>
    </row>
    <row r="268" customFormat="false" ht="15" hidden="false" customHeight="false" outlineLevel="0" collapsed="false">
      <c r="A268" s="16"/>
      <c r="B268" s="16"/>
      <c r="C268" s="32"/>
      <c r="D268" s="34"/>
      <c r="E268" s="34"/>
      <c r="F268" s="16"/>
      <c r="G268" s="16"/>
      <c r="H268" s="16"/>
      <c r="I268" s="16" t="str">
        <f aca="false">IF(A268="","",CHOOSE(WEEKDAY(C268,2),"lun","mar","mié","jue","vie","sáb","dom"))</f>
        <v/>
      </c>
      <c r="J268" s="16" t="str">
        <f aca="false">IF(A268="","",IFERROR(INDEX(Profesoras!$B$2:$B$20,MATCH(G268,Profesoras!$A$2:$A$20,0)),"Profesora no existe"))</f>
        <v/>
      </c>
      <c r="K268" s="38" t="str">
        <f aca="false">IF(A268="","",(E268-D268)*24)</f>
        <v/>
      </c>
      <c r="L268" s="16" t="str">
        <f aca="false">IF(A268="","",COUNTIFS(Sesiones!$C$2:$C$401,C268,Sesiones!$F$2:$F$401,F268,Sesiones!$D$2:$D$401,"&lt;"&amp;E268,Sesiones!$E$2:$E$401,"&gt;"&amp;D268)-1)</f>
        <v/>
      </c>
      <c r="M268" s="16" t="str">
        <f aca="false">IF(A268="","",COUNTIFS(Sesiones!$C$2:$C$401,C268,Sesiones!$G$2:$G$401,G268,Sesiones!$D$2:$D$401,"&lt;"&amp;E268,Sesiones!$E$2:$E$401,"&gt;"&amp;D268)-1)</f>
        <v/>
      </c>
      <c r="N268" s="16" t="str">
        <f aca="false">IF(A268="","",IF(AND(L268&gt;0,M268&gt;0),"Aula y profesora ocupadas",IF(L268&gt;0,"Aula ocupada a esa hora",IF(M268&gt;0,"Profesora en otra clase a esa hora",IF(E268&lt;=D268,"Hora de fin anterior al inicio",IF(COUNTIF(Festivos!$A$2:$A$30,C268)&gt;0,"Clase en día festivo",""))))))</f>
        <v/>
      </c>
      <c r="O268" s="36" t="str">
        <f aca="false">IF(A268="","",COUNTIFS(Sesiones!$C$2:$C$401,C268,Sesiones!$D$2:$D$401,"&lt;"&amp;D268)+COUNTIFS(Sesiones!$C$2:$C$401,C268,Sesiones!$D$2:$D$401,D268,Sesiones!$A$2:$A$401,"&lt;"&amp;A268)+1)</f>
        <v/>
      </c>
      <c r="P268" s="36" t="str">
        <f aca="false">IF(A268="","",C268*10+O268)</f>
        <v/>
      </c>
      <c r="Q268" s="16" t="str">
        <f aca="false">IF(A268="","",TEXT(D268,"hh:mm")&amp;"–"&amp;TEXT(E268,"hh:mm")&amp;"  "&amp;B268&amp;CHAR(10)&amp;F268&amp;" · "&amp;J268&amp;IF(N268&lt;&gt;"",CHAR(10)&amp;"CHOQUE: "&amp;N268,IF(H268&lt;&gt;"",CHAR(10)&amp;H268,"")))</f>
        <v/>
      </c>
      <c r="R268" s="36" t="str">
        <f aca="false">IF(AND(A268&lt;&gt;"",N268&lt;&gt;""),ROW(),"")</f>
        <v/>
      </c>
    </row>
    <row r="269" customFormat="false" ht="15" hidden="false" customHeight="false" outlineLevel="0" collapsed="false">
      <c r="A269" s="16"/>
      <c r="B269" s="16"/>
      <c r="C269" s="32"/>
      <c r="D269" s="34"/>
      <c r="E269" s="34"/>
      <c r="F269" s="16"/>
      <c r="G269" s="16"/>
      <c r="H269" s="16"/>
      <c r="I269" s="16" t="str">
        <f aca="false">IF(A269="","",CHOOSE(WEEKDAY(C269,2),"lun","mar","mié","jue","vie","sáb","dom"))</f>
        <v/>
      </c>
      <c r="J269" s="16" t="str">
        <f aca="false">IF(A269="","",IFERROR(INDEX(Profesoras!$B$2:$B$20,MATCH(G269,Profesoras!$A$2:$A$20,0)),"Profesora no existe"))</f>
        <v/>
      </c>
      <c r="K269" s="38" t="str">
        <f aca="false">IF(A269="","",(E269-D269)*24)</f>
        <v/>
      </c>
      <c r="L269" s="16" t="str">
        <f aca="false">IF(A269="","",COUNTIFS(Sesiones!$C$2:$C$401,C269,Sesiones!$F$2:$F$401,F269,Sesiones!$D$2:$D$401,"&lt;"&amp;E269,Sesiones!$E$2:$E$401,"&gt;"&amp;D269)-1)</f>
        <v/>
      </c>
      <c r="M269" s="16" t="str">
        <f aca="false">IF(A269="","",COUNTIFS(Sesiones!$C$2:$C$401,C269,Sesiones!$G$2:$G$401,G269,Sesiones!$D$2:$D$401,"&lt;"&amp;E269,Sesiones!$E$2:$E$401,"&gt;"&amp;D269)-1)</f>
        <v/>
      </c>
      <c r="N269" s="16" t="str">
        <f aca="false">IF(A269="","",IF(AND(L269&gt;0,M269&gt;0),"Aula y profesora ocupadas",IF(L269&gt;0,"Aula ocupada a esa hora",IF(M269&gt;0,"Profesora en otra clase a esa hora",IF(E269&lt;=D269,"Hora de fin anterior al inicio",IF(COUNTIF(Festivos!$A$2:$A$30,C269)&gt;0,"Clase en día festivo",""))))))</f>
        <v/>
      </c>
      <c r="O269" s="36" t="str">
        <f aca="false">IF(A269="","",COUNTIFS(Sesiones!$C$2:$C$401,C269,Sesiones!$D$2:$D$401,"&lt;"&amp;D269)+COUNTIFS(Sesiones!$C$2:$C$401,C269,Sesiones!$D$2:$D$401,D269,Sesiones!$A$2:$A$401,"&lt;"&amp;A269)+1)</f>
        <v/>
      </c>
      <c r="P269" s="36" t="str">
        <f aca="false">IF(A269="","",C269*10+O269)</f>
        <v/>
      </c>
      <c r="Q269" s="16" t="str">
        <f aca="false">IF(A269="","",TEXT(D269,"hh:mm")&amp;"–"&amp;TEXT(E269,"hh:mm")&amp;"  "&amp;B269&amp;CHAR(10)&amp;F269&amp;" · "&amp;J269&amp;IF(N269&lt;&gt;"",CHAR(10)&amp;"CHOQUE: "&amp;N269,IF(H269&lt;&gt;"",CHAR(10)&amp;H269,"")))</f>
        <v/>
      </c>
      <c r="R269" s="36" t="str">
        <f aca="false">IF(AND(A269&lt;&gt;"",N269&lt;&gt;""),ROW(),"")</f>
        <v/>
      </c>
    </row>
    <row r="270" customFormat="false" ht="15" hidden="false" customHeight="false" outlineLevel="0" collapsed="false">
      <c r="A270" s="16"/>
      <c r="B270" s="16"/>
      <c r="C270" s="32"/>
      <c r="D270" s="34"/>
      <c r="E270" s="34"/>
      <c r="F270" s="16"/>
      <c r="G270" s="16"/>
      <c r="H270" s="16"/>
      <c r="I270" s="16" t="str">
        <f aca="false">IF(A270="","",CHOOSE(WEEKDAY(C270,2),"lun","mar","mié","jue","vie","sáb","dom"))</f>
        <v/>
      </c>
      <c r="J270" s="16" t="str">
        <f aca="false">IF(A270="","",IFERROR(INDEX(Profesoras!$B$2:$B$20,MATCH(G270,Profesoras!$A$2:$A$20,0)),"Profesora no existe"))</f>
        <v/>
      </c>
      <c r="K270" s="38" t="str">
        <f aca="false">IF(A270="","",(E270-D270)*24)</f>
        <v/>
      </c>
      <c r="L270" s="16" t="str">
        <f aca="false">IF(A270="","",COUNTIFS(Sesiones!$C$2:$C$401,C270,Sesiones!$F$2:$F$401,F270,Sesiones!$D$2:$D$401,"&lt;"&amp;E270,Sesiones!$E$2:$E$401,"&gt;"&amp;D270)-1)</f>
        <v/>
      </c>
      <c r="M270" s="16" t="str">
        <f aca="false">IF(A270="","",COUNTIFS(Sesiones!$C$2:$C$401,C270,Sesiones!$G$2:$G$401,G270,Sesiones!$D$2:$D$401,"&lt;"&amp;E270,Sesiones!$E$2:$E$401,"&gt;"&amp;D270)-1)</f>
        <v/>
      </c>
      <c r="N270" s="16" t="str">
        <f aca="false">IF(A270="","",IF(AND(L270&gt;0,M270&gt;0),"Aula y profesora ocupadas",IF(L270&gt;0,"Aula ocupada a esa hora",IF(M270&gt;0,"Profesora en otra clase a esa hora",IF(E270&lt;=D270,"Hora de fin anterior al inicio",IF(COUNTIF(Festivos!$A$2:$A$30,C270)&gt;0,"Clase en día festivo",""))))))</f>
        <v/>
      </c>
      <c r="O270" s="36" t="str">
        <f aca="false">IF(A270="","",COUNTIFS(Sesiones!$C$2:$C$401,C270,Sesiones!$D$2:$D$401,"&lt;"&amp;D270)+COUNTIFS(Sesiones!$C$2:$C$401,C270,Sesiones!$D$2:$D$401,D270,Sesiones!$A$2:$A$401,"&lt;"&amp;A270)+1)</f>
        <v/>
      </c>
      <c r="P270" s="36" t="str">
        <f aca="false">IF(A270="","",C270*10+O270)</f>
        <v/>
      </c>
      <c r="Q270" s="16" t="str">
        <f aca="false">IF(A270="","",TEXT(D270,"hh:mm")&amp;"–"&amp;TEXT(E270,"hh:mm")&amp;"  "&amp;B270&amp;CHAR(10)&amp;F270&amp;" · "&amp;J270&amp;IF(N270&lt;&gt;"",CHAR(10)&amp;"CHOQUE: "&amp;N270,IF(H270&lt;&gt;"",CHAR(10)&amp;H270,"")))</f>
        <v/>
      </c>
      <c r="R270" s="36" t="str">
        <f aca="false">IF(AND(A270&lt;&gt;"",N270&lt;&gt;""),ROW(),"")</f>
        <v/>
      </c>
    </row>
    <row r="271" customFormat="false" ht="15" hidden="false" customHeight="false" outlineLevel="0" collapsed="false">
      <c r="A271" s="16"/>
      <c r="B271" s="16"/>
      <c r="C271" s="32"/>
      <c r="D271" s="34"/>
      <c r="E271" s="34"/>
      <c r="F271" s="16"/>
      <c r="G271" s="16"/>
      <c r="H271" s="16"/>
      <c r="I271" s="16" t="str">
        <f aca="false">IF(A271="","",CHOOSE(WEEKDAY(C271,2),"lun","mar","mié","jue","vie","sáb","dom"))</f>
        <v/>
      </c>
      <c r="J271" s="16" t="str">
        <f aca="false">IF(A271="","",IFERROR(INDEX(Profesoras!$B$2:$B$20,MATCH(G271,Profesoras!$A$2:$A$20,0)),"Profesora no existe"))</f>
        <v/>
      </c>
      <c r="K271" s="38" t="str">
        <f aca="false">IF(A271="","",(E271-D271)*24)</f>
        <v/>
      </c>
      <c r="L271" s="16" t="str">
        <f aca="false">IF(A271="","",COUNTIFS(Sesiones!$C$2:$C$401,C271,Sesiones!$F$2:$F$401,F271,Sesiones!$D$2:$D$401,"&lt;"&amp;E271,Sesiones!$E$2:$E$401,"&gt;"&amp;D271)-1)</f>
        <v/>
      </c>
      <c r="M271" s="16" t="str">
        <f aca="false">IF(A271="","",COUNTIFS(Sesiones!$C$2:$C$401,C271,Sesiones!$G$2:$G$401,G271,Sesiones!$D$2:$D$401,"&lt;"&amp;E271,Sesiones!$E$2:$E$401,"&gt;"&amp;D271)-1)</f>
        <v/>
      </c>
      <c r="N271" s="16" t="str">
        <f aca="false">IF(A271="","",IF(AND(L271&gt;0,M271&gt;0),"Aula y profesora ocupadas",IF(L271&gt;0,"Aula ocupada a esa hora",IF(M271&gt;0,"Profesora en otra clase a esa hora",IF(E271&lt;=D271,"Hora de fin anterior al inicio",IF(COUNTIF(Festivos!$A$2:$A$30,C271)&gt;0,"Clase en día festivo",""))))))</f>
        <v/>
      </c>
      <c r="O271" s="36" t="str">
        <f aca="false">IF(A271="","",COUNTIFS(Sesiones!$C$2:$C$401,C271,Sesiones!$D$2:$D$401,"&lt;"&amp;D271)+COUNTIFS(Sesiones!$C$2:$C$401,C271,Sesiones!$D$2:$D$401,D271,Sesiones!$A$2:$A$401,"&lt;"&amp;A271)+1)</f>
        <v/>
      </c>
      <c r="P271" s="36" t="str">
        <f aca="false">IF(A271="","",C271*10+O271)</f>
        <v/>
      </c>
      <c r="Q271" s="16" t="str">
        <f aca="false">IF(A271="","",TEXT(D271,"hh:mm")&amp;"–"&amp;TEXT(E271,"hh:mm")&amp;"  "&amp;B271&amp;CHAR(10)&amp;F271&amp;" · "&amp;J271&amp;IF(N271&lt;&gt;"",CHAR(10)&amp;"CHOQUE: "&amp;N271,IF(H271&lt;&gt;"",CHAR(10)&amp;H271,"")))</f>
        <v/>
      </c>
      <c r="R271" s="36" t="str">
        <f aca="false">IF(AND(A271&lt;&gt;"",N271&lt;&gt;""),ROW(),"")</f>
        <v/>
      </c>
    </row>
    <row r="272" customFormat="false" ht="15" hidden="false" customHeight="false" outlineLevel="0" collapsed="false">
      <c r="A272" s="16"/>
      <c r="B272" s="16"/>
      <c r="C272" s="32"/>
      <c r="D272" s="34"/>
      <c r="E272" s="34"/>
      <c r="F272" s="16"/>
      <c r="G272" s="16"/>
      <c r="H272" s="16"/>
      <c r="I272" s="16" t="str">
        <f aca="false">IF(A272="","",CHOOSE(WEEKDAY(C272,2),"lun","mar","mié","jue","vie","sáb","dom"))</f>
        <v/>
      </c>
      <c r="J272" s="16" t="str">
        <f aca="false">IF(A272="","",IFERROR(INDEX(Profesoras!$B$2:$B$20,MATCH(G272,Profesoras!$A$2:$A$20,0)),"Profesora no existe"))</f>
        <v/>
      </c>
      <c r="K272" s="38" t="str">
        <f aca="false">IF(A272="","",(E272-D272)*24)</f>
        <v/>
      </c>
      <c r="L272" s="16" t="str">
        <f aca="false">IF(A272="","",COUNTIFS(Sesiones!$C$2:$C$401,C272,Sesiones!$F$2:$F$401,F272,Sesiones!$D$2:$D$401,"&lt;"&amp;E272,Sesiones!$E$2:$E$401,"&gt;"&amp;D272)-1)</f>
        <v/>
      </c>
      <c r="M272" s="16" t="str">
        <f aca="false">IF(A272="","",COUNTIFS(Sesiones!$C$2:$C$401,C272,Sesiones!$G$2:$G$401,G272,Sesiones!$D$2:$D$401,"&lt;"&amp;E272,Sesiones!$E$2:$E$401,"&gt;"&amp;D272)-1)</f>
        <v/>
      </c>
      <c r="N272" s="16" t="str">
        <f aca="false">IF(A272="","",IF(AND(L272&gt;0,M272&gt;0),"Aula y profesora ocupadas",IF(L272&gt;0,"Aula ocupada a esa hora",IF(M272&gt;0,"Profesora en otra clase a esa hora",IF(E272&lt;=D272,"Hora de fin anterior al inicio",IF(COUNTIF(Festivos!$A$2:$A$30,C272)&gt;0,"Clase en día festivo",""))))))</f>
        <v/>
      </c>
      <c r="O272" s="36" t="str">
        <f aca="false">IF(A272="","",COUNTIFS(Sesiones!$C$2:$C$401,C272,Sesiones!$D$2:$D$401,"&lt;"&amp;D272)+COUNTIFS(Sesiones!$C$2:$C$401,C272,Sesiones!$D$2:$D$401,D272,Sesiones!$A$2:$A$401,"&lt;"&amp;A272)+1)</f>
        <v/>
      </c>
      <c r="P272" s="36" t="str">
        <f aca="false">IF(A272="","",C272*10+O272)</f>
        <v/>
      </c>
      <c r="Q272" s="16" t="str">
        <f aca="false">IF(A272="","",TEXT(D272,"hh:mm")&amp;"–"&amp;TEXT(E272,"hh:mm")&amp;"  "&amp;B272&amp;CHAR(10)&amp;F272&amp;" · "&amp;J272&amp;IF(N272&lt;&gt;"",CHAR(10)&amp;"CHOQUE: "&amp;N272,IF(H272&lt;&gt;"",CHAR(10)&amp;H272,"")))</f>
        <v/>
      </c>
      <c r="R272" s="36" t="str">
        <f aca="false">IF(AND(A272&lt;&gt;"",N272&lt;&gt;""),ROW(),"")</f>
        <v/>
      </c>
    </row>
    <row r="273" customFormat="false" ht="15" hidden="false" customHeight="false" outlineLevel="0" collapsed="false">
      <c r="A273" s="16"/>
      <c r="B273" s="16"/>
      <c r="C273" s="32"/>
      <c r="D273" s="34"/>
      <c r="E273" s="34"/>
      <c r="F273" s="16"/>
      <c r="G273" s="16"/>
      <c r="H273" s="16"/>
      <c r="I273" s="16" t="str">
        <f aca="false">IF(A273="","",CHOOSE(WEEKDAY(C273,2),"lun","mar","mié","jue","vie","sáb","dom"))</f>
        <v/>
      </c>
      <c r="J273" s="16" t="str">
        <f aca="false">IF(A273="","",IFERROR(INDEX(Profesoras!$B$2:$B$20,MATCH(G273,Profesoras!$A$2:$A$20,0)),"Profesora no existe"))</f>
        <v/>
      </c>
      <c r="K273" s="38" t="str">
        <f aca="false">IF(A273="","",(E273-D273)*24)</f>
        <v/>
      </c>
      <c r="L273" s="16" t="str">
        <f aca="false">IF(A273="","",COUNTIFS(Sesiones!$C$2:$C$401,C273,Sesiones!$F$2:$F$401,F273,Sesiones!$D$2:$D$401,"&lt;"&amp;E273,Sesiones!$E$2:$E$401,"&gt;"&amp;D273)-1)</f>
        <v/>
      </c>
      <c r="M273" s="16" t="str">
        <f aca="false">IF(A273="","",COUNTIFS(Sesiones!$C$2:$C$401,C273,Sesiones!$G$2:$G$401,G273,Sesiones!$D$2:$D$401,"&lt;"&amp;E273,Sesiones!$E$2:$E$401,"&gt;"&amp;D273)-1)</f>
        <v/>
      </c>
      <c r="N273" s="16" t="str">
        <f aca="false">IF(A273="","",IF(AND(L273&gt;0,M273&gt;0),"Aula y profesora ocupadas",IF(L273&gt;0,"Aula ocupada a esa hora",IF(M273&gt;0,"Profesora en otra clase a esa hora",IF(E273&lt;=D273,"Hora de fin anterior al inicio",IF(COUNTIF(Festivos!$A$2:$A$30,C273)&gt;0,"Clase en día festivo",""))))))</f>
        <v/>
      </c>
      <c r="O273" s="36" t="str">
        <f aca="false">IF(A273="","",COUNTIFS(Sesiones!$C$2:$C$401,C273,Sesiones!$D$2:$D$401,"&lt;"&amp;D273)+COUNTIFS(Sesiones!$C$2:$C$401,C273,Sesiones!$D$2:$D$401,D273,Sesiones!$A$2:$A$401,"&lt;"&amp;A273)+1)</f>
        <v/>
      </c>
      <c r="P273" s="36" t="str">
        <f aca="false">IF(A273="","",C273*10+O273)</f>
        <v/>
      </c>
      <c r="Q273" s="16" t="str">
        <f aca="false">IF(A273="","",TEXT(D273,"hh:mm")&amp;"–"&amp;TEXT(E273,"hh:mm")&amp;"  "&amp;B273&amp;CHAR(10)&amp;F273&amp;" · "&amp;J273&amp;IF(N273&lt;&gt;"",CHAR(10)&amp;"CHOQUE: "&amp;N273,IF(H273&lt;&gt;"",CHAR(10)&amp;H273,"")))</f>
        <v/>
      </c>
      <c r="R273" s="36" t="str">
        <f aca="false">IF(AND(A273&lt;&gt;"",N273&lt;&gt;""),ROW(),"")</f>
        <v/>
      </c>
    </row>
    <row r="274" customFormat="false" ht="15" hidden="false" customHeight="false" outlineLevel="0" collapsed="false">
      <c r="A274" s="16"/>
      <c r="B274" s="16"/>
      <c r="C274" s="32"/>
      <c r="D274" s="34"/>
      <c r="E274" s="34"/>
      <c r="F274" s="16"/>
      <c r="G274" s="16"/>
      <c r="H274" s="16"/>
      <c r="I274" s="16" t="str">
        <f aca="false">IF(A274="","",CHOOSE(WEEKDAY(C274,2),"lun","mar","mié","jue","vie","sáb","dom"))</f>
        <v/>
      </c>
      <c r="J274" s="16" t="str">
        <f aca="false">IF(A274="","",IFERROR(INDEX(Profesoras!$B$2:$B$20,MATCH(G274,Profesoras!$A$2:$A$20,0)),"Profesora no existe"))</f>
        <v/>
      </c>
      <c r="K274" s="38" t="str">
        <f aca="false">IF(A274="","",(E274-D274)*24)</f>
        <v/>
      </c>
      <c r="L274" s="16" t="str">
        <f aca="false">IF(A274="","",COUNTIFS(Sesiones!$C$2:$C$401,C274,Sesiones!$F$2:$F$401,F274,Sesiones!$D$2:$D$401,"&lt;"&amp;E274,Sesiones!$E$2:$E$401,"&gt;"&amp;D274)-1)</f>
        <v/>
      </c>
      <c r="M274" s="16" t="str">
        <f aca="false">IF(A274="","",COUNTIFS(Sesiones!$C$2:$C$401,C274,Sesiones!$G$2:$G$401,G274,Sesiones!$D$2:$D$401,"&lt;"&amp;E274,Sesiones!$E$2:$E$401,"&gt;"&amp;D274)-1)</f>
        <v/>
      </c>
      <c r="N274" s="16" t="str">
        <f aca="false">IF(A274="","",IF(AND(L274&gt;0,M274&gt;0),"Aula y profesora ocupadas",IF(L274&gt;0,"Aula ocupada a esa hora",IF(M274&gt;0,"Profesora en otra clase a esa hora",IF(E274&lt;=D274,"Hora de fin anterior al inicio",IF(COUNTIF(Festivos!$A$2:$A$30,C274)&gt;0,"Clase en día festivo",""))))))</f>
        <v/>
      </c>
      <c r="O274" s="36" t="str">
        <f aca="false">IF(A274="","",COUNTIFS(Sesiones!$C$2:$C$401,C274,Sesiones!$D$2:$D$401,"&lt;"&amp;D274)+COUNTIFS(Sesiones!$C$2:$C$401,C274,Sesiones!$D$2:$D$401,D274,Sesiones!$A$2:$A$401,"&lt;"&amp;A274)+1)</f>
        <v/>
      </c>
      <c r="P274" s="36" t="str">
        <f aca="false">IF(A274="","",C274*10+O274)</f>
        <v/>
      </c>
      <c r="Q274" s="16" t="str">
        <f aca="false">IF(A274="","",TEXT(D274,"hh:mm")&amp;"–"&amp;TEXT(E274,"hh:mm")&amp;"  "&amp;B274&amp;CHAR(10)&amp;F274&amp;" · "&amp;J274&amp;IF(N274&lt;&gt;"",CHAR(10)&amp;"CHOQUE: "&amp;N274,IF(H274&lt;&gt;"",CHAR(10)&amp;H274,"")))</f>
        <v/>
      </c>
      <c r="R274" s="36" t="str">
        <f aca="false">IF(AND(A274&lt;&gt;"",N274&lt;&gt;""),ROW(),"")</f>
        <v/>
      </c>
    </row>
    <row r="275" customFormat="false" ht="15" hidden="false" customHeight="false" outlineLevel="0" collapsed="false">
      <c r="A275" s="16"/>
      <c r="B275" s="16"/>
      <c r="C275" s="32"/>
      <c r="D275" s="34"/>
      <c r="E275" s="34"/>
      <c r="F275" s="16"/>
      <c r="G275" s="16"/>
      <c r="H275" s="16"/>
      <c r="I275" s="16" t="str">
        <f aca="false">IF(A275="","",CHOOSE(WEEKDAY(C275,2),"lun","mar","mié","jue","vie","sáb","dom"))</f>
        <v/>
      </c>
      <c r="J275" s="16" t="str">
        <f aca="false">IF(A275="","",IFERROR(INDEX(Profesoras!$B$2:$B$20,MATCH(G275,Profesoras!$A$2:$A$20,0)),"Profesora no existe"))</f>
        <v/>
      </c>
      <c r="K275" s="38" t="str">
        <f aca="false">IF(A275="","",(E275-D275)*24)</f>
        <v/>
      </c>
      <c r="L275" s="16" t="str">
        <f aca="false">IF(A275="","",COUNTIFS(Sesiones!$C$2:$C$401,C275,Sesiones!$F$2:$F$401,F275,Sesiones!$D$2:$D$401,"&lt;"&amp;E275,Sesiones!$E$2:$E$401,"&gt;"&amp;D275)-1)</f>
        <v/>
      </c>
      <c r="M275" s="16" t="str">
        <f aca="false">IF(A275="","",COUNTIFS(Sesiones!$C$2:$C$401,C275,Sesiones!$G$2:$G$401,G275,Sesiones!$D$2:$D$401,"&lt;"&amp;E275,Sesiones!$E$2:$E$401,"&gt;"&amp;D275)-1)</f>
        <v/>
      </c>
      <c r="N275" s="16" t="str">
        <f aca="false">IF(A275="","",IF(AND(L275&gt;0,M275&gt;0),"Aula y profesora ocupadas",IF(L275&gt;0,"Aula ocupada a esa hora",IF(M275&gt;0,"Profesora en otra clase a esa hora",IF(E275&lt;=D275,"Hora de fin anterior al inicio",IF(COUNTIF(Festivos!$A$2:$A$30,C275)&gt;0,"Clase en día festivo",""))))))</f>
        <v/>
      </c>
      <c r="O275" s="36" t="str">
        <f aca="false">IF(A275="","",COUNTIFS(Sesiones!$C$2:$C$401,C275,Sesiones!$D$2:$D$401,"&lt;"&amp;D275)+COUNTIFS(Sesiones!$C$2:$C$401,C275,Sesiones!$D$2:$D$401,D275,Sesiones!$A$2:$A$401,"&lt;"&amp;A275)+1)</f>
        <v/>
      </c>
      <c r="P275" s="36" t="str">
        <f aca="false">IF(A275="","",C275*10+O275)</f>
        <v/>
      </c>
      <c r="Q275" s="16" t="str">
        <f aca="false">IF(A275="","",TEXT(D275,"hh:mm")&amp;"–"&amp;TEXT(E275,"hh:mm")&amp;"  "&amp;B275&amp;CHAR(10)&amp;F275&amp;" · "&amp;J275&amp;IF(N275&lt;&gt;"",CHAR(10)&amp;"CHOQUE: "&amp;N275,IF(H275&lt;&gt;"",CHAR(10)&amp;H275,"")))</f>
        <v/>
      </c>
      <c r="R275" s="36" t="str">
        <f aca="false">IF(AND(A275&lt;&gt;"",N275&lt;&gt;""),ROW(),"")</f>
        <v/>
      </c>
    </row>
    <row r="276" customFormat="false" ht="15" hidden="false" customHeight="false" outlineLevel="0" collapsed="false">
      <c r="A276" s="16"/>
      <c r="B276" s="16"/>
      <c r="C276" s="32"/>
      <c r="D276" s="34"/>
      <c r="E276" s="34"/>
      <c r="F276" s="16"/>
      <c r="G276" s="16"/>
      <c r="H276" s="16"/>
      <c r="I276" s="16" t="str">
        <f aca="false">IF(A276="","",CHOOSE(WEEKDAY(C276,2),"lun","mar","mié","jue","vie","sáb","dom"))</f>
        <v/>
      </c>
      <c r="J276" s="16" t="str">
        <f aca="false">IF(A276="","",IFERROR(INDEX(Profesoras!$B$2:$B$20,MATCH(G276,Profesoras!$A$2:$A$20,0)),"Profesora no existe"))</f>
        <v/>
      </c>
      <c r="K276" s="38" t="str">
        <f aca="false">IF(A276="","",(E276-D276)*24)</f>
        <v/>
      </c>
      <c r="L276" s="16" t="str">
        <f aca="false">IF(A276="","",COUNTIFS(Sesiones!$C$2:$C$401,C276,Sesiones!$F$2:$F$401,F276,Sesiones!$D$2:$D$401,"&lt;"&amp;E276,Sesiones!$E$2:$E$401,"&gt;"&amp;D276)-1)</f>
        <v/>
      </c>
      <c r="M276" s="16" t="str">
        <f aca="false">IF(A276="","",COUNTIFS(Sesiones!$C$2:$C$401,C276,Sesiones!$G$2:$G$401,G276,Sesiones!$D$2:$D$401,"&lt;"&amp;E276,Sesiones!$E$2:$E$401,"&gt;"&amp;D276)-1)</f>
        <v/>
      </c>
      <c r="N276" s="16" t="str">
        <f aca="false">IF(A276="","",IF(AND(L276&gt;0,M276&gt;0),"Aula y profesora ocupadas",IF(L276&gt;0,"Aula ocupada a esa hora",IF(M276&gt;0,"Profesora en otra clase a esa hora",IF(E276&lt;=D276,"Hora de fin anterior al inicio",IF(COUNTIF(Festivos!$A$2:$A$30,C276)&gt;0,"Clase en día festivo",""))))))</f>
        <v/>
      </c>
      <c r="O276" s="36" t="str">
        <f aca="false">IF(A276="","",COUNTIFS(Sesiones!$C$2:$C$401,C276,Sesiones!$D$2:$D$401,"&lt;"&amp;D276)+COUNTIFS(Sesiones!$C$2:$C$401,C276,Sesiones!$D$2:$D$401,D276,Sesiones!$A$2:$A$401,"&lt;"&amp;A276)+1)</f>
        <v/>
      </c>
      <c r="P276" s="36" t="str">
        <f aca="false">IF(A276="","",C276*10+O276)</f>
        <v/>
      </c>
      <c r="Q276" s="16" t="str">
        <f aca="false">IF(A276="","",TEXT(D276,"hh:mm")&amp;"–"&amp;TEXT(E276,"hh:mm")&amp;"  "&amp;B276&amp;CHAR(10)&amp;F276&amp;" · "&amp;J276&amp;IF(N276&lt;&gt;"",CHAR(10)&amp;"CHOQUE: "&amp;N276,IF(H276&lt;&gt;"",CHAR(10)&amp;H276,"")))</f>
        <v/>
      </c>
      <c r="R276" s="36" t="str">
        <f aca="false">IF(AND(A276&lt;&gt;"",N276&lt;&gt;""),ROW(),"")</f>
        <v/>
      </c>
    </row>
    <row r="277" customFormat="false" ht="15" hidden="false" customHeight="false" outlineLevel="0" collapsed="false">
      <c r="A277" s="16"/>
      <c r="B277" s="16"/>
      <c r="C277" s="32"/>
      <c r="D277" s="34"/>
      <c r="E277" s="34"/>
      <c r="F277" s="16"/>
      <c r="G277" s="16"/>
      <c r="H277" s="16"/>
      <c r="I277" s="16" t="str">
        <f aca="false">IF(A277="","",CHOOSE(WEEKDAY(C277,2),"lun","mar","mié","jue","vie","sáb","dom"))</f>
        <v/>
      </c>
      <c r="J277" s="16" t="str">
        <f aca="false">IF(A277="","",IFERROR(INDEX(Profesoras!$B$2:$B$20,MATCH(G277,Profesoras!$A$2:$A$20,0)),"Profesora no existe"))</f>
        <v/>
      </c>
      <c r="K277" s="38" t="str">
        <f aca="false">IF(A277="","",(E277-D277)*24)</f>
        <v/>
      </c>
      <c r="L277" s="16" t="str">
        <f aca="false">IF(A277="","",COUNTIFS(Sesiones!$C$2:$C$401,C277,Sesiones!$F$2:$F$401,F277,Sesiones!$D$2:$D$401,"&lt;"&amp;E277,Sesiones!$E$2:$E$401,"&gt;"&amp;D277)-1)</f>
        <v/>
      </c>
      <c r="M277" s="16" t="str">
        <f aca="false">IF(A277="","",COUNTIFS(Sesiones!$C$2:$C$401,C277,Sesiones!$G$2:$G$401,G277,Sesiones!$D$2:$D$401,"&lt;"&amp;E277,Sesiones!$E$2:$E$401,"&gt;"&amp;D277)-1)</f>
        <v/>
      </c>
      <c r="N277" s="16" t="str">
        <f aca="false">IF(A277="","",IF(AND(L277&gt;0,M277&gt;0),"Aula y profesora ocupadas",IF(L277&gt;0,"Aula ocupada a esa hora",IF(M277&gt;0,"Profesora en otra clase a esa hora",IF(E277&lt;=D277,"Hora de fin anterior al inicio",IF(COUNTIF(Festivos!$A$2:$A$30,C277)&gt;0,"Clase en día festivo",""))))))</f>
        <v/>
      </c>
      <c r="O277" s="36" t="str">
        <f aca="false">IF(A277="","",COUNTIFS(Sesiones!$C$2:$C$401,C277,Sesiones!$D$2:$D$401,"&lt;"&amp;D277)+COUNTIFS(Sesiones!$C$2:$C$401,C277,Sesiones!$D$2:$D$401,D277,Sesiones!$A$2:$A$401,"&lt;"&amp;A277)+1)</f>
        <v/>
      </c>
      <c r="P277" s="36" t="str">
        <f aca="false">IF(A277="","",C277*10+O277)</f>
        <v/>
      </c>
      <c r="Q277" s="16" t="str">
        <f aca="false">IF(A277="","",TEXT(D277,"hh:mm")&amp;"–"&amp;TEXT(E277,"hh:mm")&amp;"  "&amp;B277&amp;CHAR(10)&amp;F277&amp;" · "&amp;J277&amp;IF(N277&lt;&gt;"",CHAR(10)&amp;"CHOQUE: "&amp;N277,IF(H277&lt;&gt;"",CHAR(10)&amp;H277,"")))</f>
        <v/>
      </c>
      <c r="R277" s="36" t="str">
        <f aca="false">IF(AND(A277&lt;&gt;"",N277&lt;&gt;""),ROW(),"")</f>
        <v/>
      </c>
    </row>
    <row r="278" customFormat="false" ht="15" hidden="false" customHeight="false" outlineLevel="0" collapsed="false">
      <c r="A278" s="16"/>
      <c r="B278" s="16"/>
      <c r="C278" s="32"/>
      <c r="D278" s="34"/>
      <c r="E278" s="34"/>
      <c r="F278" s="16"/>
      <c r="G278" s="16"/>
      <c r="H278" s="16"/>
      <c r="I278" s="16" t="str">
        <f aca="false">IF(A278="","",CHOOSE(WEEKDAY(C278,2),"lun","mar","mié","jue","vie","sáb","dom"))</f>
        <v/>
      </c>
      <c r="J278" s="16" t="str">
        <f aca="false">IF(A278="","",IFERROR(INDEX(Profesoras!$B$2:$B$20,MATCH(G278,Profesoras!$A$2:$A$20,0)),"Profesora no existe"))</f>
        <v/>
      </c>
      <c r="K278" s="38" t="str">
        <f aca="false">IF(A278="","",(E278-D278)*24)</f>
        <v/>
      </c>
      <c r="L278" s="16" t="str">
        <f aca="false">IF(A278="","",COUNTIFS(Sesiones!$C$2:$C$401,C278,Sesiones!$F$2:$F$401,F278,Sesiones!$D$2:$D$401,"&lt;"&amp;E278,Sesiones!$E$2:$E$401,"&gt;"&amp;D278)-1)</f>
        <v/>
      </c>
      <c r="M278" s="16" t="str">
        <f aca="false">IF(A278="","",COUNTIFS(Sesiones!$C$2:$C$401,C278,Sesiones!$G$2:$G$401,G278,Sesiones!$D$2:$D$401,"&lt;"&amp;E278,Sesiones!$E$2:$E$401,"&gt;"&amp;D278)-1)</f>
        <v/>
      </c>
      <c r="N278" s="16" t="str">
        <f aca="false">IF(A278="","",IF(AND(L278&gt;0,M278&gt;0),"Aula y profesora ocupadas",IF(L278&gt;0,"Aula ocupada a esa hora",IF(M278&gt;0,"Profesora en otra clase a esa hora",IF(E278&lt;=D278,"Hora de fin anterior al inicio",IF(COUNTIF(Festivos!$A$2:$A$30,C278)&gt;0,"Clase en día festivo",""))))))</f>
        <v/>
      </c>
      <c r="O278" s="36" t="str">
        <f aca="false">IF(A278="","",COUNTIFS(Sesiones!$C$2:$C$401,C278,Sesiones!$D$2:$D$401,"&lt;"&amp;D278)+COUNTIFS(Sesiones!$C$2:$C$401,C278,Sesiones!$D$2:$D$401,D278,Sesiones!$A$2:$A$401,"&lt;"&amp;A278)+1)</f>
        <v/>
      </c>
      <c r="P278" s="36" t="str">
        <f aca="false">IF(A278="","",C278*10+O278)</f>
        <v/>
      </c>
      <c r="Q278" s="16" t="str">
        <f aca="false">IF(A278="","",TEXT(D278,"hh:mm")&amp;"–"&amp;TEXT(E278,"hh:mm")&amp;"  "&amp;B278&amp;CHAR(10)&amp;F278&amp;" · "&amp;J278&amp;IF(N278&lt;&gt;"",CHAR(10)&amp;"CHOQUE: "&amp;N278,IF(H278&lt;&gt;"",CHAR(10)&amp;H278,"")))</f>
        <v/>
      </c>
      <c r="R278" s="36" t="str">
        <f aca="false">IF(AND(A278&lt;&gt;"",N278&lt;&gt;""),ROW(),"")</f>
        <v/>
      </c>
    </row>
    <row r="279" customFormat="false" ht="15" hidden="false" customHeight="false" outlineLevel="0" collapsed="false">
      <c r="A279" s="16"/>
      <c r="B279" s="16"/>
      <c r="C279" s="32"/>
      <c r="D279" s="34"/>
      <c r="E279" s="34"/>
      <c r="F279" s="16"/>
      <c r="G279" s="16"/>
      <c r="H279" s="16"/>
      <c r="I279" s="16" t="str">
        <f aca="false">IF(A279="","",CHOOSE(WEEKDAY(C279,2),"lun","mar","mié","jue","vie","sáb","dom"))</f>
        <v/>
      </c>
      <c r="J279" s="16" t="str">
        <f aca="false">IF(A279="","",IFERROR(INDEX(Profesoras!$B$2:$B$20,MATCH(G279,Profesoras!$A$2:$A$20,0)),"Profesora no existe"))</f>
        <v/>
      </c>
      <c r="K279" s="38" t="str">
        <f aca="false">IF(A279="","",(E279-D279)*24)</f>
        <v/>
      </c>
      <c r="L279" s="16" t="str">
        <f aca="false">IF(A279="","",COUNTIFS(Sesiones!$C$2:$C$401,C279,Sesiones!$F$2:$F$401,F279,Sesiones!$D$2:$D$401,"&lt;"&amp;E279,Sesiones!$E$2:$E$401,"&gt;"&amp;D279)-1)</f>
        <v/>
      </c>
      <c r="M279" s="16" t="str">
        <f aca="false">IF(A279="","",COUNTIFS(Sesiones!$C$2:$C$401,C279,Sesiones!$G$2:$G$401,G279,Sesiones!$D$2:$D$401,"&lt;"&amp;E279,Sesiones!$E$2:$E$401,"&gt;"&amp;D279)-1)</f>
        <v/>
      </c>
      <c r="N279" s="16" t="str">
        <f aca="false">IF(A279="","",IF(AND(L279&gt;0,M279&gt;0),"Aula y profesora ocupadas",IF(L279&gt;0,"Aula ocupada a esa hora",IF(M279&gt;0,"Profesora en otra clase a esa hora",IF(E279&lt;=D279,"Hora de fin anterior al inicio",IF(COUNTIF(Festivos!$A$2:$A$30,C279)&gt;0,"Clase en día festivo",""))))))</f>
        <v/>
      </c>
      <c r="O279" s="36" t="str">
        <f aca="false">IF(A279="","",COUNTIFS(Sesiones!$C$2:$C$401,C279,Sesiones!$D$2:$D$401,"&lt;"&amp;D279)+COUNTIFS(Sesiones!$C$2:$C$401,C279,Sesiones!$D$2:$D$401,D279,Sesiones!$A$2:$A$401,"&lt;"&amp;A279)+1)</f>
        <v/>
      </c>
      <c r="P279" s="36" t="str">
        <f aca="false">IF(A279="","",C279*10+O279)</f>
        <v/>
      </c>
      <c r="Q279" s="16" t="str">
        <f aca="false">IF(A279="","",TEXT(D279,"hh:mm")&amp;"–"&amp;TEXT(E279,"hh:mm")&amp;"  "&amp;B279&amp;CHAR(10)&amp;F279&amp;" · "&amp;J279&amp;IF(N279&lt;&gt;"",CHAR(10)&amp;"CHOQUE: "&amp;N279,IF(H279&lt;&gt;"",CHAR(10)&amp;H279,"")))</f>
        <v/>
      </c>
      <c r="R279" s="36" t="str">
        <f aca="false">IF(AND(A279&lt;&gt;"",N279&lt;&gt;""),ROW(),"")</f>
        <v/>
      </c>
    </row>
    <row r="280" customFormat="false" ht="15" hidden="false" customHeight="false" outlineLevel="0" collapsed="false">
      <c r="A280" s="16"/>
      <c r="B280" s="16"/>
      <c r="C280" s="32"/>
      <c r="D280" s="34"/>
      <c r="E280" s="34"/>
      <c r="F280" s="16"/>
      <c r="G280" s="16"/>
      <c r="H280" s="16"/>
      <c r="I280" s="16" t="str">
        <f aca="false">IF(A280="","",CHOOSE(WEEKDAY(C280,2),"lun","mar","mié","jue","vie","sáb","dom"))</f>
        <v/>
      </c>
      <c r="J280" s="16" t="str">
        <f aca="false">IF(A280="","",IFERROR(INDEX(Profesoras!$B$2:$B$20,MATCH(G280,Profesoras!$A$2:$A$20,0)),"Profesora no existe"))</f>
        <v/>
      </c>
      <c r="K280" s="38" t="str">
        <f aca="false">IF(A280="","",(E280-D280)*24)</f>
        <v/>
      </c>
      <c r="L280" s="16" t="str">
        <f aca="false">IF(A280="","",COUNTIFS(Sesiones!$C$2:$C$401,C280,Sesiones!$F$2:$F$401,F280,Sesiones!$D$2:$D$401,"&lt;"&amp;E280,Sesiones!$E$2:$E$401,"&gt;"&amp;D280)-1)</f>
        <v/>
      </c>
      <c r="M280" s="16" t="str">
        <f aca="false">IF(A280="","",COUNTIFS(Sesiones!$C$2:$C$401,C280,Sesiones!$G$2:$G$401,G280,Sesiones!$D$2:$D$401,"&lt;"&amp;E280,Sesiones!$E$2:$E$401,"&gt;"&amp;D280)-1)</f>
        <v/>
      </c>
      <c r="N280" s="16" t="str">
        <f aca="false">IF(A280="","",IF(AND(L280&gt;0,M280&gt;0),"Aula y profesora ocupadas",IF(L280&gt;0,"Aula ocupada a esa hora",IF(M280&gt;0,"Profesora en otra clase a esa hora",IF(E280&lt;=D280,"Hora de fin anterior al inicio",IF(COUNTIF(Festivos!$A$2:$A$30,C280)&gt;0,"Clase en día festivo",""))))))</f>
        <v/>
      </c>
      <c r="O280" s="36" t="str">
        <f aca="false">IF(A280="","",COUNTIFS(Sesiones!$C$2:$C$401,C280,Sesiones!$D$2:$D$401,"&lt;"&amp;D280)+COUNTIFS(Sesiones!$C$2:$C$401,C280,Sesiones!$D$2:$D$401,D280,Sesiones!$A$2:$A$401,"&lt;"&amp;A280)+1)</f>
        <v/>
      </c>
      <c r="P280" s="36" t="str">
        <f aca="false">IF(A280="","",C280*10+O280)</f>
        <v/>
      </c>
      <c r="Q280" s="16" t="str">
        <f aca="false">IF(A280="","",TEXT(D280,"hh:mm")&amp;"–"&amp;TEXT(E280,"hh:mm")&amp;"  "&amp;B280&amp;CHAR(10)&amp;F280&amp;" · "&amp;J280&amp;IF(N280&lt;&gt;"",CHAR(10)&amp;"CHOQUE: "&amp;N280,IF(H280&lt;&gt;"",CHAR(10)&amp;H280,"")))</f>
        <v/>
      </c>
      <c r="R280" s="36" t="str">
        <f aca="false">IF(AND(A280&lt;&gt;"",N280&lt;&gt;""),ROW(),"")</f>
        <v/>
      </c>
    </row>
    <row r="281" customFormat="false" ht="15" hidden="false" customHeight="false" outlineLevel="0" collapsed="false">
      <c r="A281" s="16"/>
      <c r="B281" s="16"/>
      <c r="C281" s="32"/>
      <c r="D281" s="34"/>
      <c r="E281" s="34"/>
      <c r="F281" s="16"/>
      <c r="G281" s="16"/>
      <c r="H281" s="16"/>
      <c r="I281" s="16" t="str">
        <f aca="false">IF(A281="","",CHOOSE(WEEKDAY(C281,2),"lun","mar","mié","jue","vie","sáb","dom"))</f>
        <v/>
      </c>
      <c r="J281" s="16" t="str">
        <f aca="false">IF(A281="","",IFERROR(INDEX(Profesoras!$B$2:$B$20,MATCH(G281,Profesoras!$A$2:$A$20,0)),"Profesora no existe"))</f>
        <v/>
      </c>
      <c r="K281" s="38" t="str">
        <f aca="false">IF(A281="","",(E281-D281)*24)</f>
        <v/>
      </c>
      <c r="L281" s="16" t="str">
        <f aca="false">IF(A281="","",COUNTIFS(Sesiones!$C$2:$C$401,C281,Sesiones!$F$2:$F$401,F281,Sesiones!$D$2:$D$401,"&lt;"&amp;E281,Sesiones!$E$2:$E$401,"&gt;"&amp;D281)-1)</f>
        <v/>
      </c>
      <c r="M281" s="16" t="str">
        <f aca="false">IF(A281="","",COUNTIFS(Sesiones!$C$2:$C$401,C281,Sesiones!$G$2:$G$401,G281,Sesiones!$D$2:$D$401,"&lt;"&amp;E281,Sesiones!$E$2:$E$401,"&gt;"&amp;D281)-1)</f>
        <v/>
      </c>
      <c r="N281" s="16" t="str">
        <f aca="false">IF(A281="","",IF(AND(L281&gt;0,M281&gt;0),"Aula y profesora ocupadas",IF(L281&gt;0,"Aula ocupada a esa hora",IF(M281&gt;0,"Profesora en otra clase a esa hora",IF(E281&lt;=D281,"Hora de fin anterior al inicio",IF(COUNTIF(Festivos!$A$2:$A$30,C281)&gt;0,"Clase en día festivo",""))))))</f>
        <v/>
      </c>
      <c r="O281" s="36" t="str">
        <f aca="false">IF(A281="","",COUNTIFS(Sesiones!$C$2:$C$401,C281,Sesiones!$D$2:$D$401,"&lt;"&amp;D281)+COUNTIFS(Sesiones!$C$2:$C$401,C281,Sesiones!$D$2:$D$401,D281,Sesiones!$A$2:$A$401,"&lt;"&amp;A281)+1)</f>
        <v/>
      </c>
      <c r="P281" s="36" t="str">
        <f aca="false">IF(A281="","",C281*10+O281)</f>
        <v/>
      </c>
      <c r="Q281" s="16" t="str">
        <f aca="false">IF(A281="","",TEXT(D281,"hh:mm")&amp;"–"&amp;TEXT(E281,"hh:mm")&amp;"  "&amp;B281&amp;CHAR(10)&amp;F281&amp;" · "&amp;J281&amp;IF(N281&lt;&gt;"",CHAR(10)&amp;"CHOQUE: "&amp;N281,IF(H281&lt;&gt;"",CHAR(10)&amp;H281,"")))</f>
        <v/>
      </c>
      <c r="R281" s="36" t="str">
        <f aca="false">IF(AND(A281&lt;&gt;"",N281&lt;&gt;""),ROW(),"")</f>
        <v/>
      </c>
    </row>
    <row r="282" customFormat="false" ht="15" hidden="false" customHeight="false" outlineLevel="0" collapsed="false">
      <c r="A282" s="16"/>
      <c r="B282" s="16"/>
      <c r="C282" s="32"/>
      <c r="D282" s="34"/>
      <c r="E282" s="34"/>
      <c r="F282" s="16"/>
      <c r="G282" s="16"/>
      <c r="H282" s="16"/>
      <c r="I282" s="16" t="str">
        <f aca="false">IF(A282="","",CHOOSE(WEEKDAY(C282,2),"lun","mar","mié","jue","vie","sáb","dom"))</f>
        <v/>
      </c>
      <c r="J282" s="16" t="str">
        <f aca="false">IF(A282="","",IFERROR(INDEX(Profesoras!$B$2:$B$20,MATCH(G282,Profesoras!$A$2:$A$20,0)),"Profesora no existe"))</f>
        <v/>
      </c>
      <c r="K282" s="38" t="str">
        <f aca="false">IF(A282="","",(E282-D282)*24)</f>
        <v/>
      </c>
      <c r="L282" s="16" t="str">
        <f aca="false">IF(A282="","",COUNTIFS(Sesiones!$C$2:$C$401,C282,Sesiones!$F$2:$F$401,F282,Sesiones!$D$2:$D$401,"&lt;"&amp;E282,Sesiones!$E$2:$E$401,"&gt;"&amp;D282)-1)</f>
        <v/>
      </c>
      <c r="M282" s="16" t="str">
        <f aca="false">IF(A282="","",COUNTIFS(Sesiones!$C$2:$C$401,C282,Sesiones!$G$2:$G$401,G282,Sesiones!$D$2:$D$401,"&lt;"&amp;E282,Sesiones!$E$2:$E$401,"&gt;"&amp;D282)-1)</f>
        <v/>
      </c>
      <c r="N282" s="16" t="str">
        <f aca="false">IF(A282="","",IF(AND(L282&gt;0,M282&gt;0),"Aula y profesora ocupadas",IF(L282&gt;0,"Aula ocupada a esa hora",IF(M282&gt;0,"Profesora en otra clase a esa hora",IF(E282&lt;=D282,"Hora de fin anterior al inicio",IF(COUNTIF(Festivos!$A$2:$A$30,C282)&gt;0,"Clase en día festivo",""))))))</f>
        <v/>
      </c>
      <c r="O282" s="36" t="str">
        <f aca="false">IF(A282="","",COUNTIFS(Sesiones!$C$2:$C$401,C282,Sesiones!$D$2:$D$401,"&lt;"&amp;D282)+COUNTIFS(Sesiones!$C$2:$C$401,C282,Sesiones!$D$2:$D$401,D282,Sesiones!$A$2:$A$401,"&lt;"&amp;A282)+1)</f>
        <v/>
      </c>
      <c r="P282" s="36" t="str">
        <f aca="false">IF(A282="","",C282*10+O282)</f>
        <v/>
      </c>
      <c r="Q282" s="16" t="str">
        <f aca="false">IF(A282="","",TEXT(D282,"hh:mm")&amp;"–"&amp;TEXT(E282,"hh:mm")&amp;"  "&amp;B282&amp;CHAR(10)&amp;F282&amp;" · "&amp;J282&amp;IF(N282&lt;&gt;"",CHAR(10)&amp;"CHOQUE: "&amp;N282,IF(H282&lt;&gt;"",CHAR(10)&amp;H282,"")))</f>
        <v/>
      </c>
      <c r="R282" s="36" t="str">
        <f aca="false">IF(AND(A282&lt;&gt;"",N282&lt;&gt;""),ROW(),"")</f>
        <v/>
      </c>
    </row>
    <row r="283" customFormat="false" ht="15" hidden="false" customHeight="false" outlineLevel="0" collapsed="false">
      <c r="A283" s="16"/>
      <c r="B283" s="16"/>
      <c r="C283" s="32"/>
      <c r="D283" s="34"/>
      <c r="E283" s="34"/>
      <c r="F283" s="16"/>
      <c r="G283" s="16"/>
      <c r="H283" s="16"/>
      <c r="I283" s="16" t="str">
        <f aca="false">IF(A283="","",CHOOSE(WEEKDAY(C283,2),"lun","mar","mié","jue","vie","sáb","dom"))</f>
        <v/>
      </c>
      <c r="J283" s="16" t="str">
        <f aca="false">IF(A283="","",IFERROR(INDEX(Profesoras!$B$2:$B$20,MATCH(G283,Profesoras!$A$2:$A$20,0)),"Profesora no existe"))</f>
        <v/>
      </c>
      <c r="K283" s="38" t="str">
        <f aca="false">IF(A283="","",(E283-D283)*24)</f>
        <v/>
      </c>
      <c r="L283" s="16" t="str">
        <f aca="false">IF(A283="","",COUNTIFS(Sesiones!$C$2:$C$401,C283,Sesiones!$F$2:$F$401,F283,Sesiones!$D$2:$D$401,"&lt;"&amp;E283,Sesiones!$E$2:$E$401,"&gt;"&amp;D283)-1)</f>
        <v/>
      </c>
      <c r="M283" s="16" t="str">
        <f aca="false">IF(A283="","",COUNTIFS(Sesiones!$C$2:$C$401,C283,Sesiones!$G$2:$G$401,G283,Sesiones!$D$2:$D$401,"&lt;"&amp;E283,Sesiones!$E$2:$E$401,"&gt;"&amp;D283)-1)</f>
        <v/>
      </c>
      <c r="N283" s="16" t="str">
        <f aca="false">IF(A283="","",IF(AND(L283&gt;0,M283&gt;0),"Aula y profesora ocupadas",IF(L283&gt;0,"Aula ocupada a esa hora",IF(M283&gt;0,"Profesora en otra clase a esa hora",IF(E283&lt;=D283,"Hora de fin anterior al inicio",IF(COUNTIF(Festivos!$A$2:$A$30,C283)&gt;0,"Clase en día festivo",""))))))</f>
        <v/>
      </c>
      <c r="O283" s="36" t="str">
        <f aca="false">IF(A283="","",COUNTIFS(Sesiones!$C$2:$C$401,C283,Sesiones!$D$2:$D$401,"&lt;"&amp;D283)+COUNTIFS(Sesiones!$C$2:$C$401,C283,Sesiones!$D$2:$D$401,D283,Sesiones!$A$2:$A$401,"&lt;"&amp;A283)+1)</f>
        <v/>
      </c>
      <c r="P283" s="36" t="str">
        <f aca="false">IF(A283="","",C283*10+O283)</f>
        <v/>
      </c>
      <c r="Q283" s="16" t="str">
        <f aca="false">IF(A283="","",TEXT(D283,"hh:mm")&amp;"–"&amp;TEXT(E283,"hh:mm")&amp;"  "&amp;B283&amp;CHAR(10)&amp;F283&amp;" · "&amp;J283&amp;IF(N283&lt;&gt;"",CHAR(10)&amp;"CHOQUE: "&amp;N283,IF(H283&lt;&gt;"",CHAR(10)&amp;H283,"")))</f>
        <v/>
      </c>
      <c r="R283" s="36" t="str">
        <f aca="false">IF(AND(A283&lt;&gt;"",N283&lt;&gt;""),ROW(),"")</f>
        <v/>
      </c>
    </row>
    <row r="284" customFormat="false" ht="15" hidden="false" customHeight="false" outlineLevel="0" collapsed="false">
      <c r="A284" s="16"/>
      <c r="B284" s="16"/>
      <c r="C284" s="32"/>
      <c r="D284" s="34"/>
      <c r="E284" s="34"/>
      <c r="F284" s="16"/>
      <c r="G284" s="16"/>
      <c r="H284" s="16"/>
      <c r="I284" s="16" t="str">
        <f aca="false">IF(A284="","",CHOOSE(WEEKDAY(C284,2),"lun","mar","mié","jue","vie","sáb","dom"))</f>
        <v/>
      </c>
      <c r="J284" s="16" t="str">
        <f aca="false">IF(A284="","",IFERROR(INDEX(Profesoras!$B$2:$B$20,MATCH(G284,Profesoras!$A$2:$A$20,0)),"Profesora no existe"))</f>
        <v/>
      </c>
      <c r="K284" s="38" t="str">
        <f aca="false">IF(A284="","",(E284-D284)*24)</f>
        <v/>
      </c>
      <c r="L284" s="16" t="str">
        <f aca="false">IF(A284="","",COUNTIFS(Sesiones!$C$2:$C$401,C284,Sesiones!$F$2:$F$401,F284,Sesiones!$D$2:$D$401,"&lt;"&amp;E284,Sesiones!$E$2:$E$401,"&gt;"&amp;D284)-1)</f>
        <v/>
      </c>
      <c r="M284" s="16" t="str">
        <f aca="false">IF(A284="","",COUNTIFS(Sesiones!$C$2:$C$401,C284,Sesiones!$G$2:$G$401,G284,Sesiones!$D$2:$D$401,"&lt;"&amp;E284,Sesiones!$E$2:$E$401,"&gt;"&amp;D284)-1)</f>
        <v/>
      </c>
      <c r="N284" s="16" t="str">
        <f aca="false">IF(A284="","",IF(AND(L284&gt;0,M284&gt;0),"Aula y profesora ocupadas",IF(L284&gt;0,"Aula ocupada a esa hora",IF(M284&gt;0,"Profesora en otra clase a esa hora",IF(E284&lt;=D284,"Hora de fin anterior al inicio",IF(COUNTIF(Festivos!$A$2:$A$30,C284)&gt;0,"Clase en día festivo",""))))))</f>
        <v/>
      </c>
      <c r="O284" s="36" t="str">
        <f aca="false">IF(A284="","",COUNTIFS(Sesiones!$C$2:$C$401,C284,Sesiones!$D$2:$D$401,"&lt;"&amp;D284)+COUNTIFS(Sesiones!$C$2:$C$401,C284,Sesiones!$D$2:$D$401,D284,Sesiones!$A$2:$A$401,"&lt;"&amp;A284)+1)</f>
        <v/>
      </c>
      <c r="P284" s="36" t="str">
        <f aca="false">IF(A284="","",C284*10+O284)</f>
        <v/>
      </c>
      <c r="Q284" s="16" t="str">
        <f aca="false">IF(A284="","",TEXT(D284,"hh:mm")&amp;"–"&amp;TEXT(E284,"hh:mm")&amp;"  "&amp;B284&amp;CHAR(10)&amp;F284&amp;" · "&amp;J284&amp;IF(N284&lt;&gt;"",CHAR(10)&amp;"CHOQUE: "&amp;N284,IF(H284&lt;&gt;"",CHAR(10)&amp;H284,"")))</f>
        <v/>
      </c>
      <c r="R284" s="36" t="str">
        <f aca="false">IF(AND(A284&lt;&gt;"",N284&lt;&gt;""),ROW(),"")</f>
        <v/>
      </c>
    </row>
    <row r="285" customFormat="false" ht="15" hidden="false" customHeight="false" outlineLevel="0" collapsed="false">
      <c r="A285" s="16"/>
      <c r="B285" s="16"/>
      <c r="C285" s="32"/>
      <c r="D285" s="34"/>
      <c r="E285" s="34"/>
      <c r="F285" s="16"/>
      <c r="G285" s="16"/>
      <c r="H285" s="16"/>
      <c r="I285" s="16" t="str">
        <f aca="false">IF(A285="","",CHOOSE(WEEKDAY(C285,2),"lun","mar","mié","jue","vie","sáb","dom"))</f>
        <v/>
      </c>
      <c r="J285" s="16" t="str">
        <f aca="false">IF(A285="","",IFERROR(INDEX(Profesoras!$B$2:$B$20,MATCH(G285,Profesoras!$A$2:$A$20,0)),"Profesora no existe"))</f>
        <v/>
      </c>
      <c r="K285" s="38" t="str">
        <f aca="false">IF(A285="","",(E285-D285)*24)</f>
        <v/>
      </c>
      <c r="L285" s="16" t="str">
        <f aca="false">IF(A285="","",COUNTIFS(Sesiones!$C$2:$C$401,C285,Sesiones!$F$2:$F$401,F285,Sesiones!$D$2:$D$401,"&lt;"&amp;E285,Sesiones!$E$2:$E$401,"&gt;"&amp;D285)-1)</f>
        <v/>
      </c>
      <c r="M285" s="16" t="str">
        <f aca="false">IF(A285="","",COUNTIFS(Sesiones!$C$2:$C$401,C285,Sesiones!$G$2:$G$401,G285,Sesiones!$D$2:$D$401,"&lt;"&amp;E285,Sesiones!$E$2:$E$401,"&gt;"&amp;D285)-1)</f>
        <v/>
      </c>
      <c r="N285" s="16" t="str">
        <f aca="false">IF(A285="","",IF(AND(L285&gt;0,M285&gt;0),"Aula y profesora ocupadas",IF(L285&gt;0,"Aula ocupada a esa hora",IF(M285&gt;0,"Profesora en otra clase a esa hora",IF(E285&lt;=D285,"Hora de fin anterior al inicio",IF(COUNTIF(Festivos!$A$2:$A$30,C285)&gt;0,"Clase en día festivo",""))))))</f>
        <v/>
      </c>
      <c r="O285" s="36" t="str">
        <f aca="false">IF(A285="","",COUNTIFS(Sesiones!$C$2:$C$401,C285,Sesiones!$D$2:$D$401,"&lt;"&amp;D285)+COUNTIFS(Sesiones!$C$2:$C$401,C285,Sesiones!$D$2:$D$401,D285,Sesiones!$A$2:$A$401,"&lt;"&amp;A285)+1)</f>
        <v/>
      </c>
      <c r="P285" s="36" t="str">
        <f aca="false">IF(A285="","",C285*10+O285)</f>
        <v/>
      </c>
      <c r="Q285" s="16" t="str">
        <f aca="false">IF(A285="","",TEXT(D285,"hh:mm")&amp;"–"&amp;TEXT(E285,"hh:mm")&amp;"  "&amp;B285&amp;CHAR(10)&amp;F285&amp;" · "&amp;J285&amp;IF(N285&lt;&gt;"",CHAR(10)&amp;"CHOQUE: "&amp;N285,IF(H285&lt;&gt;"",CHAR(10)&amp;H285,"")))</f>
        <v/>
      </c>
      <c r="R285" s="36" t="str">
        <f aca="false">IF(AND(A285&lt;&gt;"",N285&lt;&gt;""),ROW(),"")</f>
        <v/>
      </c>
    </row>
    <row r="286" customFormat="false" ht="15" hidden="false" customHeight="false" outlineLevel="0" collapsed="false">
      <c r="A286" s="16"/>
      <c r="B286" s="16"/>
      <c r="C286" s="32"/>
      <c r="D286" s="34"/>
      <c r="E286" s="34"/>
      <c r="F286" s="16"/>
      <c r="G286" s="16"/>
      <c r="H286" s="16"/>
      <c r="I286" s="16" t="str">
        <f aca="false">IF(A286="","",CHOOSE(WEEKDAY(C286,2),"lun","mar","mié","jue","vie","sáb","dom"))</f>
        <v/>
      </c>
      <c r="J286" s="16" t="str">
        <f aca="false">IF(A286="","",IFERROR(INDEX(Profesoras!$B$2:$B$20,MATCH(G286,Profesoras!$A$2:$A$20,0)),"Profesora no existe"))</f>
        <v/>
      </c>
      <c r="K286" s="38" t="str">
        <f aca="false">IF(A286="","",(E286-D286)*24)</f>
        <v/>
      </c>
      <c r="L286" s="16" t="str">
        <f aca="false">IF(A286="","",COUNTIFS(Sesiones!$C$2:$C$401,C286,Sesiones!$F$2:$F$401,F286,Sesiones!$D$2:$D$401,"&lt;"&amp;E286,Sesiones!$E$2:$E$401,"&gt;"&amp;D286)-1)</f>
        <v/>
      </c>
      <c r="M286" s="16" t="str">
        <f aca="false">IF(A286="","",COUNTIFS(Sesiones!$C$2:$C$401,C286,Sesiones!$G$2:$G$401,G286,Sesiones!$D$2:$D$401,"&lt;"&amp;E286,Sesiones!$E$2:$E$401,"&gt;"&amp;D286)-1)</f>
        <v/>
      </c>
      <c r="N286" s="16" t="str">
        <f aca="false">IF(A286="","",IF(AND(L286&gt;0,M286&gt;0),"Aula y profesora ocupadas",IF(L286&gt;0,"Aula ocupada a esa hora",IF(M286&gt;0,"Profesora en otra clase a esa hora",IF(E286&lt;=D286,"Hora de fin anterior al inicio",IF(COUNTIF(Festivos!$A$2:$A$30,C286)&gt;0,"Clase en día festivo",""))))))</f>
        <v/>
      </c>
      <c r="O286" s="36" t="str">
        <f aca="false">IF(A286="","",COUNTIFS(Sesiones!$C$2:$C$401,C286,Sesiones!$D$2:$D$401,"&lt;"&amp;D286)+COUNTIFS(Sesiones!$C$2:$C$401,C286,Sesiones!$D$2:$D$401,D286,Sesiones!$A$2:$A$401,"&lt;"&amp;A286)+1)</f>
        <v/>
      </c>
      <c r="P286" s="36" t="str">
        <f aca="false">IF(A286="","",C286*10+O286)</f>
        <v/>
      </c>
      <c r="Q286" s="16" t="str">
        <f aca="false">IF(A286="","",TEXT(D286,"hh:mm")&amp;"–"&amp;TEXT(E286,"hh:mm")&amp;"  "&amp;B286&amp;CHAR(10)&amp;F286&amp;" · "&amp;J286&amp;IF(N286&lt;&gt;"",CHAR(10)&amp;"CHOQUE: "&amp;N286,IF(H286&lt;&gt;"",CHAR(10)&amp;H286,"")))</f>
        <v/>
      </c>
      <c r="R286" s="36" t="str">
        <f aca="false">IF(AND(A286&lt;&gt;"",N286&lt;&gt;""),ROW(),"")</f>
        <v/>
      </c>
    </row>
    <row r="287" customFormat="false" ht="15" hidden="false" customHeight="false" outlineLevel="0" collapsed="false">
      <c r="A287" s="16"/>
      <c r="B287" s="16"/>
      <c r="C287" s="32"/>
      <c r="D287" s="34"/>
      <c r="E287" s="34"/>
      <c r="F287" s="16"/>
      <c r="G287" s="16"/>
      <c r="H287" s="16"/>
      <c r="I287" s="16" t="str">
        <f aca="false">IF(A287="","",CHOOSE(WEEKDAY(C287,2),"lun","mar","mié","jue","vie","sáb","dom"))</f>
        <v/>
      </c>
      <c r="J287" s="16" t="str">
        <f aca="false">IF(A287="","",IFERROR(INDEX(Profesoras!$B$2:$B$20,MATCH(G287,Profesoras!$A$2:$A$20,0)),"Profesora no existe"))</f>
        <v/>
      </c>
      <c r="K287" s="38" t="str">
        <f aca="false">IF(A287="","",(E287-D287)*24)</f>
        <v/>
      </c>
      <c r="L287" s="16" t="str">
        <f aca="false">IF(A287="","",COUNTIFS(Sesiones!$C$2:$C$401,C287,Sesiones!$F$2:$F$401,F287,Sesiones!$D$2:$D$401,"&lt;"&amp;E287,Sesiones!$E$2:$E$401,"&gt;"&amp;D287)-1)</f>
        <v/>
      </c>
      <c r="M287" s="16" t="str">
        <f aca="false">IF(A287="","",COUNTIFS(Sesiones!$C$2:$C$401,C287,Sesiones!$G$2:$G$401,G287,Sesiones!$D$2:$D$401,"&lt;"&amp;E287,Sesiones!$E$2:$E$401,"&gt;"&amp;D287)-1)</f>
        <v/>
      </c>
      <c r="N287" s="16" t="str">
        <f aca="false">IF(A287="","",IF(AND(L287&gt;0,M287&gt;0),"Aula y profesora ocupadas",IF(L287&gt;0,"Aula ocupada a esa hora",IF(M287&gt;0,"Profesora en otra clase a esa hora",IF(E287&lt;=D287,"Hora de fin anterior al inicio",IF(COUNTIF(Festivos!$A$2:$A$30,C287)&gt;0,"Clase en día festivo",""))))))</f>
        <v/>
      </c>
      <c r="O287" s="36" t="str">
        <f aca="false">IF(A287="","",COUNTIFS(Sesiones!$C$2:$C$401,C287,Sesiones!$D$2:$D$401,"&lt;"&amp;D287)+COUNTIFS(Sesiones!$C$2:$C$401,C287,Sesiones!$D$2:$D$401,D287,Sesiones!$A$2:$A$401,"&lt;"&amp;A287)+1)</f>
        <v/>
      </c>
      <c r="P287" s="36" t="str">
        <f aca="false">IF(A287="","",C287*10+O287)</f>
        <v/>
      </c>
      <c r="Q287" s="16" t="str">
        <f aca="false">IF(A287="","",TEXT(D287,"hh:mm")&amp;"–"&amp;TEXT(E287,"hh:mm")&amp;"  "&amp;B287&amp;CHAR(10)&amp;F287&amp;" · "&amp;J287&amp;IF(N287&lt;&gt;"",CHAR(10)&amp;"CHOQUE: "&amp;N287,IF(H287&lt;&gt;"",CHAR(10)&amp;H287,"")))</f>
        <v/>
      </c>
      <c r="R287" s="36" t="str">
        <f aca="false">IF(AND(A287&lt;&gt;"",N287&lt;&gt;""),ROW(),"")</f>
        <v/>
      </c>
    </row>
    <row r="288" customFormat="false" ht="15" hidden="false" customHeight="false" outlineLevel="0" collapsed="false">
      <c r="A288" s="16"/>
      <c r="B288" s="16"/>
      <c r="C288" s="32"/>
      <c r="D288" s="34"/>
      <c r="E288" s="34"/>
      <c r="F288" s="16"/>
      <c r="G288" s="16"/>
      <c r="H288" s="16"/>
      <c r="I288" s="16" t="str">
        <f aca="false">IF(A288="","",CHOOSE(WEEKDAY(C288,2),"lun","mar","mié","jue","vie","sáb","dom"))</f>
        <v/>
      </c>
      <c r="J288" s="16" t="str">
        <f aca="false">IF(A288="","",IFERROR(INDEX(Profesoras!$B$2:$B$20,MATCH(G288,Profesoras!$A$2:$A$20,0)),"Profesora no existe"))</f>
        <v/>
      </c>
      <c r="K288" s="38" t="str">
        <f aca="false">IF(A288="","",(E288-D288)*24)</f>
        <v/>
      </c>
      <c r="L288" s="16" t="str">
        <f aca="false">IF(A288="","",COUNTIFS(Sesiones!$C$2:$C$401,C288,Sesiones!$F$2:$F$401,F288,Sesiones!$D$2:$D$401,"&lt;"&amp;E288,Sesiones!$E$2:$E$401,"&gt;"&amp;D288)-1)</f>
        <v/>
      </c>
      <c r="M288" s="16" t="str">
        <f aca="false">IF(A288="","",COUNTIFS(Sesiones!$C$2:$C$401,C288,Sesiones!$G$2:$G$401,G288,Sesiones!$D$2:$D$401,"&lt;"&amp;E288,Sesiones!$E$2:$E$401,"&gt;"&amp;D288)-1)</f>
        <v/>
      </c>
      <c r="N288" s="16" t="str">
        <f aca="false">IF(A288="","",IF(AND(L288&gt;0,M288&gt;0),"Aula y profesora ocupadas",IF(L288&gt;0,"Aula ocupada a esa hora",IF(M288&gt;0,"Profesora en otra clase a esa hora",IF(E288&lt;=D288,"Hora de fin anterior al inicio",IF(COUNTIF(Festivos!$A$2:$A$30,C288)&gt;0,"Clase en día festivo",""))))))</f>
        <v/>
      </c>
      <c r="O288" s="36" t="str">
        <f aca="false">IF(A288="","",COUNTIFS(Sesiones!$C$2:$C$401,C288,Sesiones!$D$2:$D$401,"&lt;"&amp;D288)+COUNTIFS(Sesiones!$C$2:$C$401,C288,Sesiones!$D$2:$D$401,D288,Sesiones!$A$2:$A$401,"&lt;"&amp;A288)+1)</f>
        <v/>
      </c>
      <c r="P288" s="36" t="str">
        <f aca="false">IF(A288="","",C288*10+O288)</f>
        <v/>
      </c>
      <c r="Q288" s="16" t="str">
        <f aca="false">IF(A288="","",TEXT(D288,"hh:mm")&amp;"–"&amp;TEXT(E288,"hh:mm")&amp;"  "&amp;B288&amp;CHAR(10)&amp;F288&amp;" · "&amp;J288&amp;IF(N288&lt;&gt;"",CHAR(10)&amp;"CHOQUE: "&amp;N288,IF(H288&lt;&gt;"",CHAR(10)&amp;H288,"")))</f>
        <v/>
      </c>
      <c r="R288" s="36" t="str">
        <f aca="false">IF(AND(A288&lt;&gt;"",N288&lt;&gt;""),ROW(),"")</f>
        <v/>
      </c>
    </row>
    <row r="289" customFormat="false" ht="15" hidden="false" customHeight="false" outlineLevel="0" collapsed="false">
      <c r="A289" s="16"/>
      <c r="B289" s="16"/>
      <c r="C289" s="32"/>
      <c r="D289" s="34"/>
      <c r="E289" s="34"/>
      <c r="F289" s="16"/>
      <c r="G289" s="16"/>
      <c r="H289" s="16"/>
      <c r="I289" s="16" t="str">
        <f aca="false">IF(A289="","",CHOOSE(WEEKDAY(C289,2),"lun","mar","mié","jue","vie","sáb","dom"))</f>
        <v/>
      </c>
      <c r="J289" s="16" t="str">
        <f aca="false">IF(A289="","",IFERROR(INDEX(Profesoras!$B$2:$B$20,MATCH(G289,Profesoras!$A$2:$A$20,0)),"Profesora no existe"))</f>
        <v/>
      </c>
      <c r="K289" s="38" t="str">
        <f aca="false">IF(A289="","",(E289-D289)*24)</f>
        <v/>
      </c>
      <c r="L289" s="16" t="str">
        <f aca="false">IF(A289="","",COUNTIFS(Sesiones!$C$2:$C$401,C289,Sesiones!$F$2:$F$401,F289,Sesiones!$D$2:$D$401,"&lt;"&amp;E289,Sesiones!$E$2:$E$401,"&gt;"&amp;D289)-1)</f>
        <v/>
      </c>
      <c r="M289" s="16" t="str">
        <f aca="false">IF(A289="","",COUNTIFS(Sesiones!$C$2:$C$401,C289,Sesiones!$G$2:$G$401,G289,Sesiones!$D$2:$D$401,"&lt;"&amp;E289,Sesiones!$E$2:$E$401,"&gt;"&amp;D289)-1)</f>
        <v/>
      </c>
      <c r="N289" s="16" t="str">
        <f aca="false">IF(A289="","",IF(AND(L289&gt;0,M289&gt;0),"Aula y profesora ocupadas",IF(L289&gt;0,"Aula ocupada a esa hora",IF(M289&gt;0,"Profesora en otra clase a esa hora",IF(E289&lt;=D289,"Hora de fin anterior al inicio",IF(COUNTIF(Festivos!$A$2:$A$30,C289)&gt;0,"Clase en día festivo",""))))))</f>
        <v/>
      </c>
      <c r="O289" s="36" t="str">
        <f aca="false">IF(A289="","",COUNTIFS(Sesiones!$C$2:$C$401,C289,Sesiones!$D$2:$D$401,"&lt;"&amp;D289)+COUNTIFS(Sesiones!$C$2:$C$401,C289,Sesiones!$D$2:$D$401,D289,Sesiones!$A$2:$A$401,"&lt;"&amp;A289)+1)</f>
        <v/>
      </c>
      <c r="P289" s="36" t="str">
        <f aca="false">IF(A289="","",C289*10+O289)</f>
        <v/>
      </c>
      <c r="Q289" s="16" t="str">
        <f aca="false">IF(A289="","",TEXT(D289,"hh:mm")&amp;"–"&amp;TEXT(E289,"hh:mm")&amp;"  "&amp;B289&amp;CHAR(10)&amp;F289&amp;" · "&amp;J289&amp;IF(N289&lt;&gt;"",CHAR(10)&amp;"CHOQUE: "&amp;N289,IF(H289&lt;&gt;"",CHAR(10)&amp;H289,"")))</f>
        <v/>
      </c>
      <c r="R289" s="36" t="str">
        <f aca="false">IF(AND(A289&lt;&gt;"",N289&lt;&gt;""),ROW(),"")</f>
        <v/>
      </c>
    </row>
    <row r="290" customFormat="false" ht="15" hidden="false" customHeight="false" outlineLevel="0" collapsed="false">
      <c r="A290" s="16"/>
      <c r="B290" s="16"/>
      <c r="C290" s="32"/>
      <c r="D290" s="34"/>
      <c r="E290" s="34"/>
      <c r="F290" s="16"/>
      <c r="G290" s="16"/>
      <c r="H290" s="16"/>
      <c r="I290" s="16" t="str">
        <f aca="false">IF(A290="","",CHOOSE(WEEKDAY(C290,2),"lun","mar","mié","jue","vie","sáb","dom"))</f>
        <v/>
      </c>
      <c r="J290" s="16" t="str">
        <f aca="false">IF(A290="","",IFERROR(INDEX(Profesoras!$B$2:$B$20,MATCH(G290,Profesoras!$A$2:$A$20,0)),"Profesora no existe"))</f>
        <v/>
      </c>
      <c r="K290" s="38" t="str">
        <f aca="false">IF(A290="","",(E290-D290)*24)</f>
        <v/>
      </c>
      <c r="L290" s="16" t="str">
        <f aca="false">IF(A290="","",COUNTIFS(Sesiones!$C$2:$C$401,C290,Sesiones!$F$2:$F$401,F290,Sesiones!$D$2:$D$401,"&lt;"&amp;E290,Sesiones!$E$2:$E$401,"&gt;"&amp;D290)-1)</f>
        <v/>
      </c>
      <c r="M290" s="16" t="str">
        <f aca="false">IF(A290="","",COUNTIFS(Sesiones!$C$2:$C$401,C290,Sesiones!$G$2:$G$401,G290,Sesiones!$D$2:$D$401,"&lt;"&amp;E290,Sesiones!$E$2:$E$401,"&gt;"&amp;D290)-1)</f>
        <v/>
      </c>
      <c r="N290" s="16" t="str">
        <f aca="false">IF(A290="","",IF(AND(L290&gt;0,M290&gt;0),"Aula y profesora ocupadas",IF(L290&gt;0,"Aula ocupada a esa hora",IF(M290&gt;0,"Profesora en otra clase a esa hora",IF(E290&lt;=D290,"Hora de fin anterior al inicio",IF(COUNTIF(Festivos!$A$2:$A$30,C290)&gt;0,"Clase en día festivo",""))))))</f>
        <v/>
      </c>
      <c r="O290" s="36" t="str">
        <f aca="false">IF(A290="","",COUNTIFS(Sesiones!$C$2:$C$401,C290,Sesiones!$D$2:$D$401,"&lt;"&amp;D290)+COUNTIFS(Sesiones!$C$2:$C$401,C290,Sesiones!$D$2:$D$401,D290,Sesiones!$A$2:$A$401,"&lt;"&amp;A290)+1)</f>
        <v/>
      </c>
      <c r="P290" s="36" t="str">
        <f aca="false">IF(A290="","",C290*10+O290)</f>
        <v/>
      </c>
      <c r="Q290" s="16" t="str">
        <f aca="false">IF(A290="","",TEXT(D290,"hh:mm")&amp;"–"&amp;TEXT(E290,"hh:mm")&amp;"  "&amp;B290&amp;CHAR(10)&amp;F290&amp;" · "&amp;J290&amp;IF(N290&lt;&gt;"",CHAR(10)&amp;"CHOQUE: "&amp;N290,IF(H290&lt;&gt;"",CHAR(10)&amp;H290,"")))</f>
        <v/>
      </c>
      <c r="R290" s="36" t="str">
        <f aca="false">IF(AND(A290&lt;&gt;"",N290&lt;&gt;""),ROW(),"")</f>
        <v/>
      </c>
    </row>
    <row r="291" customFormat="false" ht="15" hidden="false" customHeight="false" outlineLevel="0" collapsed="false">
      <c r="A291" s="16"/>
      <c r="B291" s="16"/>
      <c r="C291" s="32"/>
      <c r="D291" s="34"/>
      <c r="E291" s="34"/>
      <c r="F291" s="16"/>
      <c r="G291" s="16"/>
      <c r="H291" s="16"/>
      <c r="I291" s="16" t="str">
        <f aca="false">IF(A291="","",CHOOSE(WEEKDAY(C291,2),"lun","mar","mié","jue","vie","sáb","dom"))</f>
        <v/>
      </c>
      <c r="J291" s="16" t="str">
        <f aca="false">IF(A291="","",IFERROR(INDEX(Profesoras!$B$2:$B$20,MATCH(G291,Profesoras!$A$2:$A$20,0)),"Profesora no existe"))</f>
        <v/>
      </c>
      <c r="K291" s="38" t="str">
        <f aca="false">IF(A291="","",(E291-D291)*24)</f>
        <v/>
      </c>
      <c r="L291" s="16" t="str">
        <f aca="false">IF(A291="","",COUNTIFS(Sesiones!$C$2:$C$401,C291,Sesiones!$F$2:$F$401,F291,Sesiones!$D$2:$D$401,"&lt;"&amp;E291,Sesiones!$E$2:$E$401,"&gt;"&amp;D291)-1)</f>
        <v/>
      </c>
      <c r="M291" s="16" t="str">
        <f aca="false">IF(A291="","",COUNTIFS(Sesiones!$C$2:$C$401,C291,Sesiones!$G$2:$G$401,G291,Sesiones!$D$2:$D$401,"&lt;"&amp;E291,Sesiones!$E$2:$E$401,"&gt;"&amp;D291)-1)</f>
        <v/>
      </c>
      <c r="N291" s="16" t="str">
        <f aca="false">IF(A291="","",IF(AND(L291&gt;0,M291&gt;0),"Aula y profesora ocupadas",IF(L291&gt;0,"Aula ocupada a esa hora",IF(M291&gt;0,"Profesora en otra clase a esa hora",IF(E291&lt;=D291,"Hora de fin anterior al inicio",IF(COUNTIF(Festivos!$A$2:$A$30,C291)&gt;0,"Clase en día festivo",""))))))</f>
        <v/>
      </c>
      <c r="O291" s="36" t="str">
        <f aca="false">IF(A291="","",COUNTIFS(Sesiones!$C$2:$C$401,C291,Sesiones!$D$2:$D$401,"&lt;"&amp;D291)+COUNTIFS(Sesiones!$C$2:$C$401,C291,Sesiones!$D$2:$D$401,D291,Sesiones!$A$2:$A$401,"&lt;"&amp;A291)+1)</f>
        <v/>
      </c>
      <c r="P291" s="36" t="str">
        <f aca="false">IF(A291="","",C291*10+O291)</f>
        <v/>
      </c>
      <c r="Q291" s="16" t="str">
        <f aca="false">IF(A291="","",TEXT(D291,"hh:mm")&amp;"–"&amp;TEXT(E291,"hh:mm")&amp;"  "&amp;B291&amp;CHAR(10)&amp;F291&amp;" · "&amp;J291&amp;IF(N291&lt;&gt;"",CHAR(10)&amp;"CHOQUE: "&amp;N291,IF(H291&lt;&gt;"",CHAR(10)&amp;H291,"")))</f>
        <v/>
      </c>
      <c r="R291" s="36" t="str">
        <f aca="false">IF(AND(A291&lt;&gt;"",N291&lt;&gt;""),ROW(),"")</f>
        <v/>
      </c>
    </row>
    <row r="292" customFormat="false" ht="15" hidden="false" customHeight="false" outlineLevel="0" collapsed="false">
      <c r="A292" s="16"/>
      <c r="B292" s="16"/>
      <c r="C292" s="32"/>
      <c r="D292" s="34"/>
      <c r="E292" s="34"/>
      <c r="F292" s="16"/>
      <c r="G292" s="16"/>
      <c r="H292" s="16"/>
      <c r="I292" s="16" t="str">
        <f aca="false">IF(A292="","",CHOOSE(WEEKDAY(C292,2),"lun","mar","mié","jue","vie","sáb","dom"))</f>
        <v/>
      </c>
      <c r="J292" s="16" t="str">
        <f aca="false">IF(A292="","",IFERROR(INDEX(Profesoras!$B$2:$B$20,MATCH(G292,Profesoras!$A$2:$A$20,0)),"Profesora no existe"))</f>
        <v/>
      </c>
      <c r="K292" s="38" t="str">
        <f aca="false">IF(A292="","",(E292-D292)*24)</f>
        <v/>
      </c>
      <c r="L292" s="16" t="str">
        <f aca="false">IF(A292="","",COUNTIFS(Sesiones!$C$2:$C$401,C292,Sesiones!$F$2:$F$401,F292,Sesiones!$D$2:$D$401,"&lt;"&amp;E292,Sesiones!$E$2:$E$401,"&gt;"&amp;D292)-1)</f>
        <v/>
      </c>
      <c r="M292" s="16" t="str">
        <f aca="false">IF(A292="","",COUNTIFS(Sesiones!$C$2:$C$401,C292,Sesiones!$G$2:$G$401,G292,Sesiones!$D$2:$D$401,"&lt;"&amp;E292,Sesiones!$E$2:$E$401,"&gt;"&amp;D292)-1)</f>
        <v/>
      </c>
      <c r="N292" s="16" t="str">
        <f aca="false">IF(A292="","",IF(AND(L292&gt;0,M292&gt;0),"Aula y profesora ocupadas",IF(L292&gt;0,"Aula ocupada a esa hora",IF(M292&gt;0,"Profesora en otra clase a esa hora",IF(E292&lt;=D292,"Hora de fin anterior al inicio",IF(COUNTIF(Festivos!$A$2:$A$30,C292)&gt;0,"Clase en día festivo",""))))))</f>
        <v/>
      </c>
      <c r="O292" s="36" t="str">
        <f aca="false">IF(A292="","",COUNTIFS(Sesiones!$C$2:$C$401,C292,Sesiones!$D$2:$D$401,"&lt;"&amp;D292)+COUNTIFS(Sesiones!$C$2:$C$401,C292,Sesiones!$D$2:$D$401,D292,Sesiones!$A$2:$A$401,"&lt;"&amp;A292)+1)</f>
        <v/>
      </c>
      <c r="P292" s="36" t="str">
        <f aca="false">IF(A292="","",C292*10+O292)</f>
        <v/>
      </c>
      <c r="Q292" s="16" t="str">
        <f aca="false">IF(A292="","",TEXT(D292,"hh:mm")&amp;"–"&amp;TEXT(E292,"hh:mm")&amp;"  "&amp;B292&amp;CHAR(10)&amp;F292&amp;" · "&amp;J292&amp;IF(N292&lt;&gt;"",CHAR(10)&amp;"CHOQUE: "&amp;N292,IF(H292&lt;&gt;"",CHAR(10)&amp;H292,"")))</f>
        <v/>
      </c>
      <c r="R292" s="36" t="str">
        <f aca="false">IF(AND(A292&lt;&gt;"",N292&lt;&gt;""),ROW(),"")</f>
        <v/>
      </c>
    </row>
    <row r="293" customFormat="false" ht="15" hidden="false" customHeight="false" outlineLevel="0" collapsed="false">
      <c r="A293" s="16"/>
      <c r="B293" s="16"/>
      <c r="C293" s="32"/>
      <c r="D293" s="34"/>
      <c r="E293" s="34"/>
      <c r="F293" s="16"/>
      <c r="G293" s="16"/>
      <c r="H293" s="16"/>
      <c r="I293" s="16" t="str">
        <f aca="false">IF(A293="","",CHOOSE(WEEKDAY(C293,2),"lun","mar","mié","jue","vie","sáb","dom"))</f>
        <v/>
      </c>
      <c r="J293" s="16" t="str">
        <f aca="false">IF(A293="","",IFERROR(INDEX(Profesoras!$B$2:$B$20,MATCH(G293,Profesoras!$A$2:$A$20,0)),"Profesora no existe"))</f>
        <v/>
      </c>
      <c r="K293" s="38" t="str">
        <f aca="false">IF(A293="","",(E293-D293)*24)</f>
        <v/>
      </c>
      <c r="L293" s="16" t="str">
        <f aca="false">IF(A293="","",COUNTIFS(Sesiones!$C$2:$C$401,C293,Sesiones!$F$2:$F$401,F293,Sesiones!$D$2:$D$401,"&lt;"&amp;E293,Sesiones!$E$2:$E$401,"&gt;"&amp;D293)-1)</f>
        <v/>
      </c>
      <c r="M293" s="16" t="str">
        <f aca="false">IF(A293="","",COUNTIFS(Sesiones!$C$2:$C$401,C293,Sesiones!$G$2:$G$401,G293,Sesiones!$D$2:$D$401,"&lt;"&amp;E293,Sesiones!$E$2:$E$401,"&gt;"&amp;D293)-1)</f>
        <v/>
      </c>
      <c r="N293" s="16" t="str">
        <f aca="false">IF(A293="","",IF(AND(L293&gt;0,M293&gt;0),"Aula y profesora ocupadas",IF(L293&gt;0,"Aula ocupada a esa hora",IF(M293&gt;0,"Profesora en otra clase a esa hora",IF(E293&lt;=D293,"Hora de fin anterior al inicio",IF(COUNTIF(Festivos!$A$2:$A$30,C293)&gt;0,"Clase en día festivo",""))))))</f>
        <v/>
      </c>
      <c r="O293" s="36" t="str">
        <f aca="false">IF(A293="","",COUNTIFS(Sesiones!$C$2:$C$401,C293,Sesiones!$D$2:$D$401,"&lt;"&amp;D293)+COUNTIFS(Sesiones!$C$2:$C$401,C293,Sesiones!$D$2:$D$401,D293,Sesiones!$A$2:$A$401,"&lt;"&amp;A293)+1)</f>
        <v/>
      </c>
      <c r="P293" s="36" t="str">
        <f aca="false">IF(A293="","",C293*10+O293)</f>
        <v/>
      </c>
      <c r="Q293" s="16" t="str">
        <f aca="false">IF(A293="","",TEXT(D293,"hh:mm")&amp;"–"&amp;TEXT(E293,"hh:mm")&amp;"  "&amp;B293&amp;CHAR(10)&amp;F293&amp;" · "&amp;J293&amp;IF(N293&lt;&gt;"",CHAR(10)&amp;"CHOQUE: "&amp;N293,IF(H293&lt;&gt;"",CHAR(10)&amp;H293,"")))</f>
        <v/>
      </c>
      <c r="R293" s="36" t="str">
        <f aca="false">IF(AND(A293&lt;&gt;"",N293&lt;&gt;""),ROW(),"")</f>
        <v/>
      </c>
    </row>
    <row r="294" customFormat="false" ht="15" hidden="false" customHeight="false" outlineLevel="0" collapsed="false">
      <c r="A294" s="16"/>
      <c r="B294" s="16"/>
      <c r="C294" s="32"/>
      <c r="D294" s="34"/>
      <c r="E294" s="34"/>
      <c r="F294" s="16"/>
      <c r="G294" s="16"/>
      <c r="H294" s="16"/>
      <c r="I294" s="16" t="str">
        <f aca="false">IF(A294="","",CHOOSE(WEEKDAY(C294,2),"lun","mar","mié","jue","vie","sáb","dom"))</f>
        <v/>
      </c>
      <c r="J294" s="16" t="str">
        <f aca="false">IF(A294="","",IFERROR(INDEX(Profesoras!$B$2:$B$20,MATCH(G294,Profesoras!$A$2:$A$20,0)),"Profesora no existe"))</f>
        <v/>
      </c>
      <c r="K294" s="38" t="str">
        <f aca="false">IF(A294="","",(E294-D294)*24)</f>
        <v/>
      </c>
      <c r="L294" s="16" t="str">
        <f aca="false">IF(A294="","",COUNTIFS(Sesiones!$C$2:$C$401,C294,Sesiones!$F$2:$F$401,F294,Sesiones!$D$2:$D$401,"&lt;"&amp;E294,Sesiones!$E$2:$E$401,"&gt;"&amp;D294)-1)</f>
        <v/>
      </c>
      <c r="M294" s="16" t="str">
        <f aca="false">IF(A294="","",COUNTIFS(Sesiones!$C$2:$C$401,C294,Sesiones!$G$2:$G$401,G294,Sesiones!$D$2:$D$401,"&lt;"&amp;E294,Sesiones!$E$2:$E$401,"&gt;"&amp;D294)-1)</f>
        <v/>
      </c>
      <c r="N294" s="16" t="str">
        <f aca="false">IF(A294="","",IF(AND(L294&gt;0,M294&gt;0),"Aula y profesora ocupadas",IF(L294&gt;0,"Aula ocupada a esa hora",IF(M294&gt;0,"Profesora en otra clase a esa hora",IF(E294&lt;=D294,"Hora de fin anterior al inicio",IF(COUNTIF(Festivos!$A$2:$A$30,C294)&gt;0,"Clase en día festivo",""))))))</f>
        <v/>
      </c>
      <c r="O294" s="36" t="str">
        <f aca="false">IF(A294="","",COUNTIFS(Sesiones!$C$2:$C$401,C294,Sesiones!$D$2:$D$401,"&lt;"&amp;D294)+COUNTIFS(Sesiones!$C$2:$C$401,C294,Sesiones!$D$2:$D$401,D294,Sesiones!$A$2:$A$401,"&lt;"&amp;A294)+1)</f>
        <v/>
      </c>
      <c r="P294" s="36" t="str">
        <f aca="false">IF(A294="","",C294*10+O294)</f>
        <v/>
      </c>
      <c r="Q294" s="16" t="str">
        <f aca="false">IF(A294="","",TEXT(D294,"hh:mm")&amp;"–"&amp;TEXT(E294,"hh:mm")&amp;"  "&amp;B294&amp;CHAR(10)&amp;F294&amp;" · "&amp;J294&amp;IF(N294&lt;&gt;"",CHAR(10)&amp;"CHOQUE: "&amp;N294,IF(H294&lt;&gt;"",CHAR(10)&amp;H294,"")))</f>
        <v/>
      </c>
      <c r="R294" s="36" t="str">
        <f aca="false">IF(AND(A294&lt;&gt;"",N294&lt;&gt;""),ROW(),"")</f>
        <v/>
      </c>
    </row>
    <row r="295" customFormat="false" ht="15" hidden="false" customHeight="false" outlineLevel="0" collapsed="false">
      <c r="A295" s="16"/>
      <c r="B295" s="16"/>
      <c r="C295" s="32"/>
      <c r="D295" s="34"/>
      <c r="E295" s="34"/>
      <c r="F295" s="16"/>
      <c r="G295" s="16"/>
      <c r="H295" s="16"/>
      <c r="I295" s="16" t="str">
        <f aca="false">IF(A295="","",CHOOSE(WEEKDAY(C295,2),"lun","mar","mié","jue","vie","sáb","dom"))</f>
        <v/>
      </c>
      <c r="J295" s="16" t="str">
        <f aca="false">IF(A295="","",IFERROR(INDEX(Profesoras!$B$2:$B$20,MATCH(G295,Profesoras!$A$2:$A$20,0)),"Profesora no existe"))</f>
        <v/>
      </c>
      <c r="K295" s="38" t="str">
        <f aca="false">IF(A295="","",(E295-D295)*24)</f>
        <v/>
      </c>
      <c r="L295" s="16" t="str">
        <f aca="false">IF(A295="","",COUNTIFS(Sesiones!$C$2:$C$401,C295,Sesiones!$F$2:$F$401,F295,Sesiones!$D$2:$D$401,"&lt;"&amp;E295,Sesiones!$E$2:$E$401,"&gt;"&amp;D295)-1)</f>
        <v/>
      </c>
      <c r="M295" s="16" t="str">
        <f aca="false">IF(A295="","",COUNTIFS(Sesiones!$C$2:$C$401,C295,Sesiones!$G$2:$G$401,G295,Sesiones!$D$2:$D$401,"&lt;"&amp;E295,Sesiones!$E$2:$E$401,"&gt;"&amp;D295)-1)</f>
        <v/>
      </c>
      <c r="N295" s="16" t="str">
        <f aca="false">IF(A295="","",IF(AND(L295&gt;0,M295&gt;0),"Aula y profesora ocupadas",IF(L295&gt;0,"Aula ocupada a esa hora",IF(M295&gt;0,"Profesora en otra clase a esa hora",IF(E295&lt;=D295,"Hora de fin anterior al inicio",IF(COUNTIF(Festivos!$A$2:$A$30,C295)&gt;0,"Clase en día festivo",""))))))</f>
        <v/>
      </c>
      <c r="O295" s="36" t="str">
        <f aca="false">IF(A295="","",COUNTIFS(Sesiones!$C$2:$C$401,C295,Sesiones!$D$2:$D$401,"&lt;"&amp;D295)+COUNTIFS(Sesiones!$C$2:$C$401,C295,Sesiones!$D$2:$D$401,D295,Sesiones!$A$2:$A$401,"&lt;"&amp;A295)+1)</f>
        <v/>
      </c>
      <c r="P295" s="36" t="str">
        <f aca="false">IF(A295="","",C295*10+O295)</f>
        <v/>
      </c>
      <c r="Q295" s="16" t="str">
        <f aca="false">IF(A295="","",TEXT(D295,"hh:mm")&amp;"–"&amp;TEXT(E295,"hh:mm")&amp;"  "&amp;B295&amp;CHAR(10)&amp;F295&amp;" · "&amp;J295&amp;IF(N295&lt;&gt;"",CHAR(10)&amp;"CHOQUE: "&amp;N295,IF(H295&lt;&gt;"",CHAR(10)&amp;H295,"")))</f>
        <v/>
      </c>
      <c r="R295" s="36" t="str">
        <f aca="false">IF(AND(A295&lt;&gt;"",N295&lt;&gt;""),ROW(),"")</f>
        <v/>
      </c>
    </row>
    <row r="296" customFormat="false" ht="15" hidden="false" customHeight="false" outlineLevel="0" collapsed="false">
      <c r="A296" s="16"/>
      <c r="B296" s="16"/>
      <c r="C296" s="32"/>
      <c r="D296" s="34"/>
      <c r="E296" s="34"/>
      <c r="F296" s="16"/>
      <c r="G296" s="16"/>
      <c r="H296" s="16"/>
      <c r="I296" s="16" t="str">
        <f aca="false">IF(A296="","",CHOOSE(WEEKDAY(C296,2),"lun","mar","mié","jue","vie","sáb","dom"))</f>
        <v/>
      </c>
      <c r="J296" s="16" t="str">
        <f aca="false">IF(A296="","",IFERROR(INDEX(Profesoras!$B$2:$B$20,MATCH(G296,Profesoras!$A$2:$A$20,0)),"Profesora no existe"))</f>
        <v/>
      </c>
      <c r="K296" s="38" t="str">
        <f aca="false">IF(A296="","",(E296-D296)*24)</f>
        <v/>
      </c>
      <c r="L296" s="16" t="str">
        <f aca="false">IF(A296="","",COUNTIFS(Sesiones!$C$2:$C$401,C296,Sesiones!$F$2:$F$401,F296,Sesiones!$D$2:$D$401,"&lt;"&amp;E296,Sesiones!$E$2:$E$401,"&gt;"&amp;D296)-1)</f>
        <v/>
      </c>
      <c r="M296" s="16" t="str">
        <f aca="false">IF(A296="","",COUNTIFS(Sesiones!$C$2:$C$401,C296,Sesiones!$G$2:$G$401,G296,Sesiones!$D$2:$D$401,"&lt;"&amp;E296,Sesiones!$E$2:$E$401,"&gt;"&amp;D296)-1)</f>
        <v/>
      </c>
      <c r="N296" s="16" t="str">
        <f aca="false">IF(A296="","",IF(AND(L296&gt;0,M296&gt;0),"Aula y profesora ocupadas",IF(L296&gt;0,"Aula ocupada a esa hora",IF(M296&gt;0,"Profesora en otra clase a esa hora",IF(E296&lt;=D296,"Hora de fin anterior al inicio",IF(COUNTIF(Festivos!$A$2:$A$30,C296)&gt;0,"Clase en día festivo",""))))))</f>
        <v/>
      </c>
      <c r="O296" s="36" t="str">
        <f aca="false">IF(A296="","",COUNTIFS(Sesiones!$C$2:$C$401,C296,Sesiones!$D$2:$D$401,"&lt;"&amp;D296)+COUNTIFS(Sesiones!$C$2:$C$401,C296,Sesiones!$D$2:$D$401,D296,Sesiones!$A$2:$A$401,"&lt;"&amp;A296)+1)</f>
        <v/>
      </c>
      <c r="P296" s="36" t="str">
        <f aca="false">IF(A296="","",C296*10+O296)</f>
        <v/>
      </c>
      <c r="Q296" s="16" t="str">
        <f aca="false">IF(A296="","",TEXT(D296,"hh:mm")&amp;"–"&amp;TEXT(E296,"hh:mm")&amp;"  "&amp;B296&amp;CHAR(10)&amp;F296&amp;" · "&amp;J296&amp;IF(N296&lt;&gt;"",CHAR(10)&amp;"CHOQUE: "&amp;N296,IF(H296&lt;&gt;"",CHAR(10)&amp;H296,"")))</f>
        <v/>
      </c>
      <c r="R296" s="36" t="str">
        <f aca="false">IF(AND(A296&lt;&gt;"",N296&lt;&gt;""),ROW(),"")</f>
        <v/>
      </c>
    </row>
    <row r="297" customFormat="false" ht="15" hidden="false" customHeight="false" outlineLevel="0" collapsed="false">
      <c r="A297" s="16"/>
      <c r="B297" s="16"/>
      <c r="C297" s="32"/>
      <c r="D297" s="34"/>
      <c r="E297" s="34"/>
      <c r="F297" s="16"/>
      <c r="G297" s="16"/>
      <c r="H297" s="16"/>
      <c r="I297" s="16" t="str">
        <f aca="false">IF(A297="","",CHOOSE(WEEKDAY(C297,2),"lun","mar","mié","jue","vie","sáb","dom"))</f>
        <v/>
      </c>
      <c r="J297" s="16" t="str">
        <f aca="false">IF(A297="","",IFERROR(INDEX(Profesoras!$B$2:$B$20,MATCH(G297,Profesoras!$A$2:$A$20,0)),"Profesora no existe"))</f>
        <v/>
      </c>
      <c r="K297" s="38" t="str">
        <f aca="false">IF(A297="","",(E297-D297)*24)</f>
        <v/>
      </c>
      <c r="L297" s="16" t="str">
        <f aca="false">IF(A297="","",COUNTIFS(Sesiones!$C$2:$C$401,C297,Sesiones!$F$2:$F$401,F297,Sesiones!$D$2:$D$401,"&lt;"&amp;E297,Sesiones!$E$2:$E$401,"&gt;"&amp;D297)-1)</f>
        <v/>
      </c>
      <c r="M297" s="16" t="str">
        <f aca="false">IF(A297="","",COUNTIFS(Sesiones!$C$2:$C$401,C297,Sesiones!$G$2:$G$401,G297,Sesiones!$D$2:$D$401,"&lt;"&amp;E297,Sesiones!$E$2:$E$401,"&gt;"&amp;D297)-1)</f>
        <v/>
      </c>
      <c r="N297" s="16" t="str">
        <f aca="false">IF(A297="","",IF(AND(L297&gt;0,M297&gt;0),"Aula y profesora ocupadas",IF(L297&gt;0,"Aula ocupada a esa hora",IF(M297&gt;0,"Profesora en otra clase a esa hora",IF(E297&lt;=D297,"Hora de fin anterior al inicio",IF(COUNTIF(Festivos!$A$2:$A$30,C297)&gt;0,"Clase en día festivo",""))))))</f>
        <v/>
      </c>
      <c r="O297" s="36" t="str">
        <f aca="false">IF(A297="","",COUNTIFS(Sesiones!$C$2:$C$401,C297,Sesiones!$D$2:$D$401,"&lt;"&amp;D297)+COUNTIFS(Sesiones!$C$2:$C$401,C297,Sesiones!$D$2:$D$401,D297,Sesiones!$A$2:$A$401,"&lt;"&amp;A297)+1)</f>
        <v/>
      </c>
      <c r="P297" s="36" t="str">
        <f aca="false">IF(A297="","",C297*10+O297)</f>
        <v/>
      </c>
      <c r="Q297" s="16" t="str">
        <f aca="false">IF(A297="","",TEXT(D297,"hh:mm")&amp;"–"&amp;TEXT(E297,"hh:mm")&amp;"  "&amp;B297&amp;CHAR(10)&amp;F297&amp;" · "&amp;J297&amp;IF(N297&lt;&gt;"",CHAR(10)&amp;"CHOQUE: "&amp;N297,IF(H297&lt;&gt;"",CHAR(10)&amp;H297,"")))</f>
        <v/>
      </c>
      <c r="R297" s="36" t="str">
        <f aca="false">IF(AND(A297&lt;&gt;"",N297&lt;&gt;""),ROW(),"")</f>
        <v/>
      </c>
    </row>
    <row r="298" customFormat="false" ht="15" hidden="false" customHeight="false" outlineLevel="0" collapsed="false">
      <c r="A298" s="16"/>
      <c r="B298" s="16"/>
      <c r="C298" s="32"/>
      <c r="D298" s="34"/>
      <c r="E298" s="34"/>
      <c r="F298" s="16"/>
      <c r="G298" s="16"/>
      <c r="H298" s="16"/>
      <c r="I298" s="16" t="str">
        <f aca="false">IF(A298="","",CHOOSE(WEEKDAY(C298,2),"lun","mar","mié","jue","vie","sáb","dom"))</f>
        <v/>
      </c>
      <c r="J298" s="16" t="str">
        <f aca="false">IF(A298="","",IFERROR(INDEX(Profesoras!$B$2:$B$20,MATCH(G298,Profesoras!$A$2:$A$20,0)),"Profesora no existe"))</f>
        <v/>
      </c>
      <c r="K298" s="38" t="str">
        <f aca="false">IF(A298="","",(E298-D298)*24)</f>
        <v/>
      </c>
      <c r="L298" s="16" t="str">
        <f aca="false">IF(A298="","",COUNTIFS(Sesiones!$C$2:$C$401,C298,Sesiones!$F$2:$F$401,F298,Sesiones!$D$2:$D$401,"&lt;"&amp;E298,Sesiones!$E$2:$E$401,"&gt;"&amp;D298)-1)</f>
        <v/>
      </c>
      <c r="M298" s="16" t="str">
        <f aca="false">IF(A298="","",COUNTIFS(Sesiones!$C$2:$C$401,C298,Sesiones!$G$2:$G$401,G298,Sesiones!$D$2:$D$401,"&lt;"&amp;E298,Sesiones!$E$2:$E$401,"&gt;"&amp;D298)-1)</f>
        <v/>
      </c>
      <c r="N298" s="16" t="str">
        <f aca="false">IF(A298="","",IF(AND(L298&gt;0,M298&gt;0),"Aula y profesora ocupadas",IF(L298&gt;0,"Aula ocupada a esa hora",IF(M298&gt;0,"Profesora en otra clase a esa hora",IF(E298&lt;=D298,"Hora de fin anterior al inicio",IF(COUNTIF(Festivos!$A$2:$A$30,C298)&gt;0,"Clase en día festivo",""))))))</f>
        <v/>
      </c>
      <c r="O298" s="36" t="str">
        <f aca="false">IF(A298="","",COUNTIFS(Sesiones!$C$2:$C$401,C298,Sesiones!$D$2:$D$401,"&lt;"&amp;D298)+COUNTIFS(Sesiones!$C$2:$C$401,C298,Sesiones!$D$2:$D$401,D298,Sesiones!$A$2:$A$401,"&lt;"&amp;A298)+1)</f>
        <v/>
      </c>
      <c r="P298" s="36" t="str">
        <f aca="false">IF(A298="","",C298*10+O298)</f>
        <v/>
      </c>
      <c r="Q298" s="16" t="str">
        <f aca="false">IF(A298="","",TEXT(D298,"hh:mm")&amp;"–"&amp;TEXT(E298,"hh:mm")&amp;"  "&amp;B298&amp;CHAR(10)&amp;F298&amp;" · "&amp;J298&amp;IF(N298&lt;&gt;"",CHAR(10)&amp;"CHOQUE: "&amp;N298,IF(H298&lt;&gt;"",CHAR(10)&amp;H298,"")))</f>
        <v/>
      </c>
      <c r="R298" s="36" t="str">
        <f aca="false">IF(AND(A298&lt;&gt;"",N298&lt;&gt;""),ROW(),"")</f>
        <v/>
      </c>
    </row>
    <row r="299" customFormat="false" ht="15" hidden="false" customHeight="false" outlineLevel="0" collapsed="false">
      <c r="A299" s="16"/>
      <c r="B299" s="16"/>
      <c r="C299" s="32"/>
      <c r="D299" s="34"/>
      <c r="E299" s="34"/>
      <c r="F299" s="16"/>
      <c r="G299" s="16"/>
      <c r="H299" s="16"/>
      <c r="I299" s="16" t="str">
        <f aca="false">IF(A299="","",CHOOSE(WEEKDAY(C299,2),"lun","mar","mié","jue","vie","sáb","dom"))</f>
        <v/>
      </c>
      <c r="J299" s="16" t="str">
        <f aca="false">IF(A299="","",IFERROR(INDEX(Profesoras!$B$2:$B$20,MATCH(G299,Profesoras!$A$2:$A$20,0)),"Profesora no existe"))</f>
        <v/>
      </c>
      <c r="K299" s="38" t="str">
        <f aca="false">IF(A299="","",(E299-D299)*24)</f>
        <v/>
      </c>
      <c r="L299" s="16" t="str">
        <f aca="false">IF(A299="","",COUNTIFS(Sesiones!$C$2:$C$401,C299,Sesiones!$F$2:$F$401,F299,Sesiones!$D$2:$D$401,"&lt;"&amp;E299,Sesiones!$E$2:$E$401,"&gt;"&amp;D299)-1)</f>
        <v/>
      </c>
      <c r="M299" s="16" t="str">
        <f aca="false">IF(A299="","",COUNTIFS(Sesiones!$C$2:$C$401,C299,Sesiones!$G$2:$G$401,G299,Sesiones!$D$2:$D$401,"&lt;"&amp;E299,Sesiones!$E$2:$E$401,"&gt;"&amp;D299)-1)</f>
        <v/>
      </c>
      <c r="N299" s="16" t="str">
        <f aca="false">IF(A299="","",IF(AND(L299&gt;0,M299&gt;0),"Aula y profesora ocupadas",IF(L299&gt;0,"Aula ocupada a esa hora",IF(M299&gt;0,"Profesora en otra clase a esa hora",IF(E299&lt;=D299,"Hora de fin anterior al inicio",IF(COUNTIF(Festivos!$A$2:$A$30,C299)&gt;0,"Clase en día festivo",""))))))</f>
        <v/>
      </c>
      <c r="O299" s="36" t="str">
        <f aca="false">IF(A299="","",COUNTIFS(Sesiones!$C$2:$C$401,C299,Sesiones!$D$2:$D$401,"&lt;"&amp;D299)+COUNTIFS(Sesiones!$C$2:$C$401,C299,Sesiones!$D$2:$D$401,D299,Sesiones!$A$2:$A$401,"&lt;"&amp;A299)+1)</f>
        <v/>
      </c>
      <c r="P299" s="36" t="str">
        <f aca="false">IF(A299="","",C299*10+O299)</f>
        <v/>
      </c>
      <c r="Q299" s="16" t="str">
        <f aca="false">IF(A299="","",TEXT(D299,"hh:mm")&amp;"–"&amp;TEXT(E299,"hh:mm")&amp;"  "&amp;B299&amp;CHAR(10)&amp;F299&amp;" · "&amp;J299&amp;IF(N299&lt;&gt;"",CHAR(10)&amp;"CHOQUE: "&amp;N299,IF(H299&lt;&gt;"",CHAR(10)&amp;H299,"")))</f>
        <v/>
      </c>
      <c r="R299" s="36" t="str">
        <f aca="false">IF(AND(A299&lt;&gt;"",N299&lt;&gt;""),ROW(),"")</f>
        <v/>
      </c>
    </row>
    <row r="300" customFormat="false" ht="15" hidden="false" customHeight="false" outlineLevel="0" collapsed="false">
      <c r="A300" s="16"/>
      <c r="B300" s="16"/>
      <c r="C300" s="32"/>
      <c r="D300" s="34"/>
      <c r="E300" s="34"/>
      <c r="F300" s="16"/>
      <c r="G300" s="16"/>
      <c r="H300" s="16"/>
      <c r="I300" s="16" t="str">
        <f aca="false">IF(A300="","",CHOOSE(WEEKDAY(C300,2),"lun","mar","mié","jue","vie","sáb","dom"))</f>
        <v/>
      </c>
      <c r="J300" s="16" t="str">
        <f aca="false">IF(A300="","",IFERROR(INDEX(Profesoras!$B$2:$B$20,MATCH(G300,Profesoras!$A$2:$A$20,0)),"Profesora no existe"))</f>
        <v/>
      </c>
      <c r="K300" s="38" t="str">
        <f aca="false">IF(A300="","",(E300-D300)*24)</f>
        <v/>
      </c>
      <c r="L300" s="16" t="str">
        <f aca="false">IF(A300="","",COUNTIFS(Sesiones!$C$2:$C$401,C300,Sesiones!$F$2:$F$401,F300,Sesiones!$D$2:$D$401,"&lt;"&amp;E300,Sesiones!$E$2:$E$401,"&gt;"&amp;D300)-1)</f>
        <v/>
      </c>
      <c r="M300" s="16" t="str">
        <f aca="false">IF(A300="","",COUNTIFS(Sesiones!$C$2:$C$401,C300,Sesiones!$G$2:$G$401,G300,Sesiones!$D$2:$D$401,"&lt;"&amp;E300,Sesiones!$E$2:$E$401,"&gt;"&amp;D300)-1)</f>
        <v/>
      </c>
      <c r="N300" s="16" t="str">
        <f aca="false">IF(A300="","",IF(AND(L300&gt;0,M300&gt;0),"Aula y profesora ocupadas",IF(L300&gt;0,"Aula ocupada a esa hora",IF(M300&gt;0,"Profesora en otra clase a esa hora",IF(E300&lt;=D300,"Hora de fin anterior al inicio",IF(COUNTIF(Festivos!$A$2:$A$30,C300)&gt;0,"Clase en día festivo",""))))))</f>
        <v/>
      </c>
      <c r="O300" s="36" t="str">
        <f aca="false">IF(A300="","",COUNTIFS(Sesiones!$C$2:$C$401,C300,Sesiones!$D$2:$D$401,"&lt;"&amp;D300)+COUNTIFS(Sesiones!$C$2:$C$401,C300,Sesiones!$D$2:$D$401,D300,Sesiones!$A$2:$A$401,"&lt;"&amp;A300)+1)</f>
        <v/>
      </c>
      <c r="P300" s="36" t="str">
        <f aca="false">IF(A300="","",C300*10+O300)</f>
        <v/>
      </c>
      <c r="Q300" s="16" t="str">
        <f aca="false">IF(A300="","",TEXT(D300,"hh:mm")&amp;"–"&amp;TEXT(E300,"hh:mm")&amp;"  "&amp;B300&amp;CHAR(10)&amp;F300&amp;" · "&amp;J300&amp;IF(N300&lt;&gt;"",CHAR(10)&amp;"CHOQUE: "&amp;N300,IF(H300&lt;&gt;"",CHAR(10)&amp;H300,"")))</f>
        <v/>
      </c>
      <c r="R300" s="36" t="str">
        <f aca="false">IF(AND(A300&lt;&gt;"",N300&lt;&gt;""),ROW(),"")</f>
        <v/>
      </c>
    </row>
    <row r="301" customFormat="false" ht="15" hidden="false" customHeight="false" outlineLevel="0" collapsed="false">
      <c r="A301" s="16"/>
      <c r="B301" s="16"/>
      <c r="C301" s="32"/>
      <c r="D301" s="34"/>
      <c r="E301" s="34"/>
      <c r="F301" s="16"/>
      <c r="G301" s="16"/>
      <c r="H301" s="16"/>
      <c r="I301" s="16" t="str">
        <f aca="false">IF(A301="","",CHOOSE(WEEKDAY(C301,2),"lun","mar","mié","jue","vie","sáb","dom"))</f>
        <v/>
      </c>
      <c r="J301" s="16" t="str">
        <f aca="false">IF(A301="","",IFERROR(INDEX(Profesoras!$B$2:$B$20,MATCH(G301,Profesoras!$A$2:$A$20,0)),"Profesora no existe"))</f>
        <v/>
      </c>
      <c r="K301" s="38" t="str">
        <f aca="false">IF(A301="","",(E301-D301)*24)</f>
        <v/>
      </c>
      <c r="L301" s="16" t="str">
        <f aca="false">IF(A301="","",COUNTIFS(Sesiones!$C$2:$C$401,C301,Sesiones!$F$2:$F$401,F301,Sesiones!$D$2:$D$401,"&lt;"&amp;E301,Sesiones!$E$2:$E$401,"&gt;"&amp;D301)-1)</f>
        <v/>
      </c>
      <c r="M301" s="16" t="str">
        <f aca="false">IF(A301="","",COUNTIFS(Sesiones!$C$2:$C$401,C301,Sesiones!$G$2:$G$401,G301,Sesiones!$D$2:$D$401,"&lt;"&amp;E301,Sesiones!$E$2:$E$401,"&gt;"&amp;D301)-1)</f>
        <v/>
      </c>
      <c r="N301" s="16" t="str">
        <f aca="false">IF(A301="","",IF(AND(L301&gt;0,M301&gt;0),"Aula y profesora ocupadas",IF(L301&gt;0,"Aula ocupada a esa hora",IF(M301&gt;0,"Profesora en otra clase a esa hora",IF(E301&lt;=D301,"Hora de fin anterior al inicio",IF(COUNTIF(Festivos!$A$2:$A$30,C301)&gt;0,"Clase en día festivo",""))))))</f>
        <v/>
      </c>
      <c r="O301" s="36" t="str">
        <f aca="false">IF(A301="","",COUNTIFS(Sesiones!$C$2:$C$401,C301,Sesiones!$D$2:$D$401,"&lt;"&amp;D301)+COUNTIFS(Sesiones!$C$2:$C$401,C301,Sesiones!$D$2:$D$401,D301,Sesiones!$A$2:$A$401,"&lt;"&amp;A301)+1)</f>
        <v/>
      </c>
      <c r="P301" s="36" t="str">
        <f aca="false">IF(A301="","",C301*10+O301)</f>
        <v/>
      </c>
      <c r="Q301" s="16" t="str">
        <f aca="false">IF(A301="","",TEXT(D301,"hh:mm")&amp;"–"&amp;TEXT(E301,"hh:mm")&amp;"  "&amp;B301&amp;CHAR(10)&amp;F301&amp;" · "&amp;J301&amp;IF(N301&lt;&gt;"",CHAR(10)&amp;"CHOQUE: "&amp;N301,IF(H301&lt;&gt;"",CHAR(10)&amp;H301,"")))</f>
        <v/>
      </c>
      <c r="R301" s="36" t="str">
        <f aca="false">IF(AND(A301&lt;&gt;"",N301&lt;&gt;""),ROW(),"")</f>
        <v/>
      </c>
    </row>
    <row r="302" customFormat="false" ht="15" hidden="false" customHeight="false" outlineLevel="0" collapsed="false">
      <c r="A302" s="16"/>
      <c r="B302" s="16"/>
      <c r="C302" s="32"/>
      <c r="D302" s="34"/>
      <c r="E302" s="34"/>
      <c r="F302" s="16"/>
      <c r="G302" s="16"/>
      <c r="H302" s="16"/>
      <c r="I302" s="16" t="str">
        <f aca="false">IF(A302="","",CHOOSE(WEEKDAY(C302,2),"lun","mar","mié","jue","vie","sáb","dom"))</f>
        <v/>
      </c>
      <c r="J302" s="16" t="str">
        <f aca="false">IF(A302="","",IFERROR(INDEX(Profesoras!$B$2:$B$20,MATCH(G302,Profesoras!$A$2:$A$20,0)),"Profesora no existe"))</f>
        <v/>
      </c>
      <c r="K302" s="38" t="str">
        <f aca="false">IF(A302="","",(E302-D302)*24)</f>
        <v/>
      </c>
      <c r="L302" s="16" t="str">
        <f aca="false">IF(A302="","",COUNTIFS(Sesiones!$C$2:$C$401,C302,Sesiones!$F$2:$F$401,F302,Sesiones!$D$2:$D$401,"&lt;"&amp;E302,Sesiones!$E$2:$E$401,"&gt;"&amp;D302)-1)</f>
        <v/>
      </c>
      <c r="M302" s="16" t="str">
        <f aca="false">IF(A302="","",COUNTIFS(Sesiones!$C$2:$C$401,C302,Sesiones!$G$2:$G$401,G302,Sesiones!$D$2:$D$401,"&lt;"&amp;E302,Sesiones!$E$2:$E$401,"&gt;"&amp;D302)-1)</f>
        <v/>
      </c>
      <c r="N302" s="16" t="str">
        <f aca="false">IF(A302="","",IF(AND(L302&gt;0,M302&gt;0),"Aula y profesora ocupadas",IF(L302&gt;0,"Aula ocupada a esa hora",IF(M302&gt;0,"Profesora en otra clase a esa hora",IF(E302&lt;=D302,"Hora de fin anterior al inicio",IF(COUNTIF(Festivos!$A$2:$A$30,C302)&gt;0,"Clase en día festivo",""))))))</f>
        <v/>
      </c>
      <c r="O302" s="36" t="str">
        <f aca="false">IF(A302="","",COUNTIFS(Sesiones!$C$2:$C$401,C302,Sesiones!$D$2:$D$401,"&lt;"&amp;D302)+COUNTIFS(Sesiones!$C$2:$C$401,C302,Sesiones!$D$2:$D$401,D302,Sesiones!$A$2:$A$401,"&lt;"&amp;A302)+1)</f>
        <v/>
      </c>
      <c r="P302" s="36" t="str">
        <f aca="false">IF(A302="","",C302*10+O302)</f>
        <v/>
      </c>
      <c r="Q302" s="16" t="str">
        <f aca="false">IF(A302="","",TEXT(D302,"hh:mm")&amp;"–"&amp;TEXT(E302,"hh:mm")&amp;"  "&amp;B302&amp;CHAR(10)&amp;F302&amp;" · "&amp;J302&amp;IF(N302&lt;&gt;"",CHAR(10)&amp;"CHOQUE: "&amp;N302,IF(H302&lt;&gt;"",CHAR(10)&amp;H302,"")))</f>
        <v/>
      </c>
      <c r="R302" s="36" t="str">
        <f aca="false">IF(AND(A302&lt;&gt;"",N302&lt;&gt;""),ROW(),"")</f>
        <v/>
      </c>
    </row>
    <row r="303" customFormat="false" ht="15" hidden="false" customHeight="false" outlineLevel="0" collapsed="false">
      <c r="A303" s="16"/>
      <c r="B303" s="16"/>
      <c r="C303" s="32"/>
      <c r="D303" s="34"/>
      <c r="E303" s="34"/>
      <c r="F303" s="16"/>
      <c r="G303" s="16"/>
      <c r="H303" s="16"/>
      <c r="I303" s="16" t="str">
        <f aca="false">IF(A303="","",CHOOSE(WEEKDAY(C303,2),"lun","mar","mié","jue","vie","sáb","dom"))</f>
        <v/>
      </c>
      <c r="J303" s="16" t="str">
        <f aca="false">IF(A303="","",IFERROR(INDEX(Profesoras!$B$2:$B$20,MATCH(G303,Profesoras!$A$2:$A$20,0)),"Profesora no existe"))</f>
        <v/>
      </c>
      <c r="K303" s="38" t="str">
        <f aca="false">IF(A303="","",(E303-D303)*24)</f>
        <v/>
      </c>
      <c r="L303" s="16" t="str">
        <f aca="false">IF(A303="","",COUNTIFS(Sesiones!$C$2:$C$401,C303,Sesiones!$F$2:$F$401,F303,Sesiones!$D$2:$D$401,"&lt;"&amp;E303,Sesiones!$E$2:$E$401,"&gt;"&amp;D303)-1)</f>
        <v/>
      </c>
      <c r="M303" s="16" t="str">
        <f aca="false">IF(A303="","",COUNTIFS(Sesiones!$C$2:$C$401,C303,Sesiones!$G$2:$G$401,G303,Sesiones!$D$2:$D$401,"&lt;"&amp;E303,Sesiones!$E$2:$E$401,"&gt;"&amp;D303)-1)</f>
        <v/>
      </c>
      <c r="N303" s="16" t="str">
        <f aca="false">IF(A303="","",IF(AND(L303&gt;0,M303&gt;0),"Aula y profesora ocupadas",IF(L303&gt;0,"Aula ocupada a esa hora",IF(M303&gt;0,"Profesora en otra clase a esa hora",IF(E303&lt;=D303,"Hora de fin anterior al inicio",IF(COUNTIF(Festivos!$A$2:$A$30,C303)&gt;0,"Clase en día festivo",""))))))</f>
        <v/>
      </c>
      <c r="O303" s="36" t="str">
        <f aca="false">IF(A303="","",COUNTIFS(Sesiones!$C$2:$C$401,C303,Sesiones!$D$2:$D$401,"&lt;"&amp;D303)+COUNTIFS(Sesiones!$C$2:$C$401,C303,Sesiones!$D$2:$D$401,D303,Sesiones!$A$2:$A$401,"&lt;"&amp;A303)+1)</f>
        <v/>
      </c>
      <c r="P303" s="36" t="str">
        <f aca="false">IF(A303="","",C303*10+O303)</f>
        <v/>
      </c>
      <c r="Q303" s="16" t="str">
        <f aca="false">IF(A303="","",TEXT(D303,"hh:mm")&amp;"–"&amp;TEXT(E303,"hh:mm")&amp;"  "&amp;B303&amp;CHAR(10)&amp;F303&amp;" · "&amp;J303&amp;IF(N303&lt;&gt;"",CHAR(10)&amp;"CHOQUE: "&amp;N303,IF(H303&lt;&gt;"",CHAR(10)&amp;H303,"")))</f>
        <v/>
      </c>
      <c r="R303" s="36" t="str">
        <f aca="false">IF(AND(A303&lt;&gt;"",N303&lt;&gt;""),ROW(),"")</f>
        <v/>
      </c>
    </row>
    <row r="304" customFormat="false" ht="15" hidden="false" customHeight="false" outlineLevel="0" collapsed="false">
      <c r="A304" s="16"/>
      <c r="B304" s="16"/>
      <c r="C304" s="32"/>
      <c r="D304" s="34"/>
      <c r="E304" s="34"/>
      <c r="F304" s="16"/>
      <c r="G304" s="16"/>
      <c r="H304" s="16"/>
      <c r="I304" s="16" t="str">
        <f aca="false">IF(A304="","",CHOOSE(WEEKDAY(C304,2),"lun","mar","mié","jue","vie","sáb","dom"))</f>
        <v/>
      </c>
      <c r="J304" s="16" t="str">
        <f aca="false">IF(A304="","",IFERROR(INDEX(Profesoras!$B$2:$B$20,MATCH(G304,Profesoras!$A$2:$A$20,0)),"Profesora no existe"))</f>
        <v/>
      </c>
      <c r="K304" s="38" t="str">
        <f aca="false">IF(A304="","",(E304-D304)*24)</f>
        <v/>
      </c>
      <c r="L304" s="16" t="str">
        <f aca="false">IF(A304="","",COUNTIFS(Sesiones!$C$2:$C$401,C304,Sesiones!$F$2:$F$401,F304,Sesiones!$D$2:$D$401,"&lt;"&amp;E304,Sesiones!$E$2:$E$401,"&gt;"&amp;D304)-1)</f>
        <v/>
      </c>
      <c r="M304" s="16" t="str">
        <f aca="false">IF(A304="","",COUNTIFS(Sesiones!$C$2:$C$401,C304,Sesiones!$G$2:$G$401,G304,Sesiones!$D$2:$D$401,"&lt;"&amp;E304,Sesiones!$E$2:$E$401,"&gt;"&amp;D304)-1)</f>
        <v/>
      </c>
      <c r="N304" s="16" t="str">
        <f aca="false">IF(A304="","",IF(AND(L304&gt;0,M304&gt;0),"Aula y profesora ocupadas",IF(L304&gt;0,"Aula ocupada a esa hora",IF(M304&gt;0,"Profesora en otra clase a esa hora",IF(E304&lt;=D304,"Hora de fin anterior al inicio",IF(COUNTIF(Festivos!$A$2:$A$30,C304)&gt;0,"Clase en día festivo",""))))))</f>
        <v/>
      </c>
      <c r="O304" s="36" t="str">
        <f aca="false">IF(A304="","",COUNTIFS(Sesiones!$C$2:$C$401,C304,Sesiones!$D$2:$D$401,"&lt;"&amp;D304)+COUNTIFS(Sesiones!$C$2:$C$401,C304,Sesiones!$D$2:$D$401,D304,Sesiones!$A$2:$A$401,"&lt;"&amp;A304)+1)</f>
        <v/>
      </c>
      <c r="P304" s="36" t="str">
        <f aca="false">IF(A304="","",C304*10+O304)</f>
        <v/>
      </c>
      <c r="Q304" s="16" t="str">
        <f aca="false">IF(A304="","",TEXT(D304,"hh:mm")&amp;"–"&amp;TEXT(E304,"hh:mm")&amp;"  "&amp;B304&amp;CHAR(10)&amp;F304&amp;" · "&amp;J304&amp;IF(N304&lt;&gt;"",CHAR(10)&amp;"CHOQUE: "&amp;N304,IF(H304&lt;&gt;"",CHAR(10)&amp;H304,"")))</f>
        <v/>
      </c>
      <c r="R304" s="36" t="str">
        <f aca="false">IF(AND(A304&lt;&gt;"",N304&lt;&gt;""),ROW(),"")</f>
        <v/>
      </c>
    </row>
    <row r="305" customFormat="false" ht="15" hidden="false" customHeight="false" outlineLevel="0" collapsed="false">
      <c r="A305" s="16"/>
      <c r="B305" s="16"/>
      <c r="C305" s="32"/>
      <c r="D305" s="34"/>
      <c r="E305" s="34"/>
      <c r="F305" s="16"/>
      <c r="G305" s="16"/>
      <c r="H305" s="16"/>
      <c r="I305" s="16" t="str">
        <f aca="false">IF(A305="","",CHOOSE(WEEKDAY(C305,2),"lun","mar","mié","jue","vie","sáb","dom"))</f>
        <v/>
      </c>
      <c r="J305" s="16" t="str">
        <f aca="false">IF(A305="","",IFERROR(INDEX(Profesoras!$B$2:$B$20,MATCH(G305,Profesoras!$A$2:$A$20,0)),"Profesora no existe"))</f>
        <v/>
      </c>
      <c r="K305" s="38" t="str">
        <f aca="false">IF(A305="","",(E305-D305)*24)</f>
        <v/>
      </c>
      <c r="L305" s="16" t="str">
        <f aca="false">IF(A305="","",COUNTIFS(Sesiones!$C$2:$C$401,C305,Sesiones!$F$2:$F$401,F305,Sesiones!$D$2:$D$401,"&lt;"&amp;E305,Sesiones!$E$2:$E$401,"&gt;"&amp;D305)-1)</f>
        <v/>
      </c>
      <c r="M305" s="16" t="str">
        <f aca="false">IF(A305="","",COUNTIFS(Sesiones!$C$2:$C$401,C305,Sesiones!$G$2:$G$401,G305,Sesiones!$D$2:$D$401,"&lt;"&amp;E305,Sesiones!$E$2:$E$401,"&gt;"&amp;D305)-1)</f>
        <v/>
      </c>
      <c r="N305" s="16" t="str">
        <f aca="false">IF(A305="","",IF(AND(L305&gt;0,M305&gt;0),"Aula y profesora ocupadas",IF(L305&gt;0,"Aula ocupada a esa hora",IF(M305&gt;0,"Profesora en otra clase a esa hora",IF(E305&lt;=D305,"Hora de fin anterior al inicio",IF(COUNTIF(Festivos!$A$2:$A$30,C305)&gt;0,"Clase en día festivo",""))))))</f>
        <v/>
      </c>
      <c r="O305" s="36" t="str">
        <f aca="false">IF(A305="","",COUNTIFS(Sesiones!$C$2:$C$401,C305,Sesiones!$D$2:$D$401,"&lt;"&amp;D305)+COUNTIFS(Sesiones!$C$2:$C$401,C305,Sesiones!$D$2:$D$401,D305,Sesiones!$A$2:$A$401,"&lt;"&amp;A305)+1)</f>
        <v/>
      </c>
      <c r="P305" s="36" t="str">
        <f aca="false">IF(A305="","",C305*10+O305)</f>
        <v/>
      </c>
      <c r="Q305" s="16" t="str">
        <f aca="false">IF(A305="","",TEXT(D305,"hh:mm")&amp;"–"&amp;TEXT(E305,"hh:mm")&amp;"  "&amp;B305&amp;CHAR(10)&amp;F305&amp;" · "&amp;J305&amp;IF(N305&lt;&gt;"",CHAR(10)&amp;"CHOQUE: "&amp;N305,IF(H305&lt;&gt;"",CHAR(10)&amp;H305,"")))</f>
        <v/>
      </c>
      <c r="R305" s="36" t="str">
        <f aca="false">IF(AND(A305&lt;&gt;"",N305&lt;&gt;""),ROW(),"")</f>
        <v/>
      </c>
    </row>
    <row r="306" customFormat="false" ht="15" hidden="false" customHeight="false" outlineLevel="0" collapsed="false">
      <c r="A306" s="16"/>
      <c r="B306" s="16"/>
      <c r="C306" s="32"/>
      <c r="D306" s="34"/>
      <c r="E306" s="34"/>
      <c r="F306" s="16"/>
      <c r="G306" s="16"/>
      <c r="H306" s="16"/>
      <c r="I306" s="16" t="str">
        <f aca="false">IF(A306="","",CHOOSE(WEEKDAY(C306,2),"lun","mar","mié","jue","vie","sáb","dom"))</f>
        <v/>
      </c>
      <c r="J306" s="16" t="str">
        <f aca="false">IF(A306="","",IFERROR(INDEX(Profesoras!$B$2:$B$20,MATCH(G306,Profesoras!$A$2:$A$20,0)),"Profesora no existe"))</f>
        <v/>
      </c>
      <c r="K306" s="38" t="str">
        <f aca="false">IF(A306="","",(E306-D306)*24)</f>
        <v/>
      </c>
      <c r="L306" s="16" t="str">
        <f aca="false">IF(A306="","",COUNTIFS(Sesiones!$C$2:$C$401,C306,Sesiones!$F$2:$F$401,F306,Sesiones!$D$2:$D$401,"&lt;"&amp;E306,Sesiones!$E$2:$E$401,"&gt;"&amp;D306)-1)</f>
        <v/>
      </c>
      <c r="M306" s="16" t="str">
        <f aca="false">IF(A306="","",COUNTIFS(Sesiones!$C$2:$C$401,C306,Sesiones!$G$2:$G$401,G306,Sesiones!$D$2:$D$401,"&lt;"&amp;E306,Sesiones!$E$2:$E$401,"&gt;"&amp;D306)-1)</f>
        <v/>
      </c>
      <c r="N306" s="16" t="str">
        <f aca="false">IF(A306="","",IF(AND(L306&gt;0,M306&gt;0),"Aula y profesora ocupadas",IF(L306&gt;0,"Aula ocupada a esa hora",IF(M306&gt;0,"Profesora en otra clase a esa hora",IF(E306&lt;=D306,"Hora de fin anterior al inicio",IF(COUNTIF(Festivos!$A$2:$A$30,C306)&gt;0,"Clase en día festivo",""))))))</f>
        <v/>
      </c>
      <c r="O306" s="36" t="str">
        <f aca="false">IF(A306="","",COUNTIFS(Sesiones!$C$2:$C$401,C306,Sesiones!$D$2:$D$401,"&lt;"&amp;D306)+COUNTIFS(Sesiones!$C$2:$C$401,C306,Sesiones!$D$2:$D$401,D306,Sesiones!$A$2:$A$401,"&lt;"&amp;A306)+1)</f>
        <v/>
      </c>
      <c r="P306" s="36" t="str">
        <f aca="false">IF(A306="","",C306*10+O306)</f>
        <v/>
      </c>
      <c r="Q306" s="16" t="str">
        <f aca="false">IF(A306="","",TEXT(D306,"hh:mm")&amp;"–"&amp;TEXT(E306,"hh:mm")&amp;"  "&amp;B306&amp;CHAR(10)&amp;F306&amp;" · "&amp;J306&amp;IF(N306&lt;&gt;"",CHAR(10)&amp;"CHOQUE: "&amp;N306,IF(H306&lt;&gt;"",CHAR(10)&amp;H306,"")))</f>
        <v/>
      </c>
      <c r="R306" s="36" t="str">
        <f aca="false">IF(AND(A306&lt;&gt;"",N306&lt;&gt;""),ROW(),"")</f>
        <v/>
      </c>
    </row>
    <row r="307" customFormat="false" ht="15" hidden="false" customHeight="false" outlineLevel="0" collapsed="false">
      <c r="A307" s="16"/>
      <c r="B307" s="16"/>
      <c r="C307" s="32"/>
      <c r="D307" s="34"/>
      <c r="E307" s="34"/>
      <c r="F307" s="16"/>
      <c r="G307" s="16"/>
      <c r="H307" s="16"/>
      <c r="I307" s="16" t="str">
        <f aca="false">IF(A307="","",CHOOSE(WEEKDAY(C307,2),"lun","mar","mié","jue","vie","sáb","dom"))</f>
        <v/>
      </c>
      <c r="J307" s="16" t="str">
        <f aca="false">IF(A307="","",IFERROR(INDEX(Profesoras!$B$2:$B$20,MATCH(G307,Profesoras!$A$2:$A$20,0)),"Profesora no existe"))</f>
        <v/>
      </c>
      <c r="K307" s="38" t="str">
        <f aca="false">IF(A307="","",(E307-D307)*24)</f>
        <v/>
      </c>
      <c r="L307" s="16" t="str">
        <f aca="false">IF(A307="","",COUNTIFS(Sesiones!$C$2:$C$401,C307,Sesiones!$F$2:$F$401,F307,Sesiones!$D$2:$D$401,"&lt;"&amp;E307,Sesiones!$E$2:$E$401,"&gt;"&amp;D307)-1)</f>
        <v/>
      </c>
      <c r="M307" s="16" t="str">
        <f aca="false">IF(A307="","",COUNTIFS(Sesiones!$C$2:$C$401,C307,Sesiones!$G$2:$G$401,G307,Sesiones!$D$2:$D$401,"&lt;"&amp;E307,Sesiones!$E$2:$E$401,"&gt;"&amp;D307)-1)</f>
        <v/>
      </c>
      <c r="N307" s="16" t="str">
        <f aca="false">IF(A307="","",IF(AND(L307&gt;0,M307&gt;0),"Aula y profesora ocupadas",IF(L307&gt;0,"Aula ocupada a esa hora",IF(M307&gt;0,"Profesora en otra clase a esa hora",IF(E307&lt;=D307,"Hora de fin anterior al inicio",IF(COUNTIF(Festivos!$A$2:$A$30,C307)&gt;0,"Clase en día festivo",""))))))</f>
        <v/>
      </c>
      <c r="O307" s="36" t="str">
        <f aca="false">IF(A307="","",COUNTIFS(Sesiones!$C$2:$C$401,C307,Sesiones!$D$2:$D$401,"&lt;"&amp;D307)+COUNTIFS(Sesiones!$C$2:$C$401,C307,Sesiones!$D$2:$D$401,D307,Sesiones!$A$2:$A$401,"&lt;"&amp;A307)+1)</f>
        <v/>
      </c>
      <c r="P307" s="36" t="str">
        <f aca="false">IF(A307="","",C307*10+O307)</f>
        <v/>
      </c>
      <c r="Q307" s="16" t="str">
        <f aca="false">IF(A307="","",TEXT(D307,"hh:mm")&amp;"–"&amp;TEXT(E307,"hh:mm")&amp;"  "&amp;B307&amp;CHAR(10)&amp;F307&amp;" · "&amp;J307&amp;IF(N307&lt;&gt;"",CHAR(10)&amp;"CHOQUE: "&amp;N307,IF(H307&lt;&gt;"",CHAR(10)&amp;H307,"")))</f>
        <v/>
      </c>
      <c r="R307" s="36" t="str">
        <f aca="false">IF(AND(A307&lt;&gt;"",N307&lt;&gt;""),ROW(),"")</f>
        <v/>
      </c>
    </row>
    <row r="308" customFormat="false" ht="15" hidden="false" customHeight="false" outlineLevel="0" collapsed="false">
      <c r="A308" s="16"/>
      <c r="B308" s="16"/>
      <c r="C308" s="32"/>
      <c r="D308" s="34"/>
      <c r="E308" s="34"/>
      <c r="F308" s="16"/>
      <c r="G308" s="16"/>
      <c r="H308" s="16"/>
      <c r="I308" s="16" t="str">
        <f aca="false">IF(A308="","",CHOOSE(WEEKDAY(C308,2),"lun","mar","mié","jue","vie","sáb","dom"))</f>
        <v/>
      </c>
      <c r="J308" s="16" t="str">
        <f aca="false">IF(A308="","",IFERROR(INDEX(Profesoras!$B$2:$B$20,MATCH(G308,Profesoras!$A$2:$A$20,0)),"Profesora no existe"))</f>
        <v/>
      </c>
      <c r="K308" s="38" t="str">
        <f aca="false">IF(A308="","",(E308-D308)*24)</f>
        <v/>
      </c>
      <c r="L308" s="16" t="str">
        <f aca="false">IF(A308="","",COUNTIFS(Sesiones!$C$2:$C$401,C308,Sesiones!$F$2:$F$401,F308,Sesiones!$D$2:$D$401,"&lt;"&amp;E308,Sesiones!$E$2:$E$401,"&gt;"&amp;D308)-1)</f>
        <v/>
      </c>
      <c r="M308" s="16" t="str">
        <f aca="false">IF(A308="","",COUNTIFS(Sesiones!$C$2:$C$401,C308,Sesiones!$G$2:$G$401,G308,Sesiones!$D$2:$D$401,"&lt;"&amp;E308,Sesiones!$E$2:$E$401,"&gt;"&amp;D308)-1)</f>
        <v/>
      </c>
      <c r="N308" s="16" t="str">
        <f aca="false">IF(A308="","",IF(AND(L308&gt;0,M308&gt;0),"Aula y profesora ocupadas",IF(L308&gt;0,"Aula ocupada a esa hora",IF(M308&gt;0,"Profesora en otra clase a esa hora",IF(E308&lt;=D308,"Hora de fin anterior al inicio",IF(COUNTIF(Festivos!$A$2:$A$30,C308)&gt;0,"Clase en día festivo",""))))))</f>
        <v/>
      </c>
      <c r="O308" s="36" t="str">
        <f aca="false">IF(A308="","",COUNTIFS(Sesiones!$C$2:$C$401,C308,Sesiones!$D$2:$D$401,"&lt;"&amp;D308)+COUNTIFS(Sesiones!$C$2:$C$401,C308,Sesiones!$D$2:$D$401,D308,Sesiones!$A$2:$A$401,"&lt;"&amp;A308)+1)</f>
        <v/>
      </c>
      <c r="P308" s="36" t="str">
        <f aca="false">IF(A308="","",C308*10+O308)</f>
        <v/>
      </c>
      <c r="Q308" s="16" t="str">
        <f aca="false">IF(A308="","",TEXT(D308,"hh:mm")&amp;"–"&amp;TEXT(E308,"hh:mm")&amp;"  "&amp;B308&amp;CHAR(10)&amp;F308&amp;" · "&amp;J308&amp;IF(N308&lt;&gt;"",CHAR(10)&amp;"CHOQUE: "&amp;N308,IF(H308&lt;&gt;"",CHAR(10)&amp;H308,"")))</f>
        <v/>
      </c>
      <c r="R308" s="36" t="str">
        <f aca="false">IF(AND(A308&lt;&gt;"",N308&lt;&gt;""),ROW(),"")</f>
        <v/>
      </c>
    </row>
    <row r="309" customFormat="false" ht="15" hidden="false" customHeight="false" outlineLevel="0" collapsed="false">
      <c r="A309" s="16"/>
      <c r="B309" s="16"/>
      <c r="C309" s="32"/>
      <c r="D309" s="34"/>
      <c r="E309" s="34"/>
      <c r="F309" s="16"/>
      <c r="G309" s="16"/>
      <c r="H309" s="16"/>
      <c r="I309" s="16" t="str">
        <f aca="false">IF(A309="","",CHOOSE(WEEKDAY(C309,2),"lun","mar","mié","jue","vie","sáb","dom"))</f>
        <v/>
      </c>
      <c r="J309" s="16" t="str">
        <f aca="false">IF(A309="","",IFERROR(INDEX(Profesoras!$B$2:$B$20,MATCH(G309,Profesoras!$A$2:$A$20,0)),"Profesora no existe"))</f>
        <v/>
      </c>
      <c r="K309" s="38" t="str">
        <f aca="false">IF(A309="","",(E309-D309)*24)</f>
        <v/>
      </c>
      <c r="L309" s="16" t="str">
        <f aca="false">IF(A309="","",COUNTIFS(Sesiones!$C$2:$C$401,C309,Sesiones!$F$2:$F$401,F309,Sesiones!$D$2:$D$401,"&lt;"&amp;E309,Sesiones!$E$2:$E$401,"&gt;"&amp;D309)-1)</f>
        <v/>
      </c>
      <c r="M309" s="16" t="str">
        <f aca="false">IF(A309="","",COUNTIFS(Sesiones!$C$2:$C$401,C309,Sesiones!$G$2:$G$401,G309,Sesiones!$D$2:$D$401,"&lt;"&amp;E309,Sesiones!$E$2:$E$401,"&gt;"&amp;D309)-1)</f>
        <v/>
      </c>
      <c r="N309" s="16" t="str">
        <f aca="false">IF(A309="","",IF(AND(L309&gt;0,M309&gt;0),"Aula y profesora ocupadas",IF(L309&gt;0,"Aula ocupada a esa hora",IF(M309&gt;0,"Profesora en otra clase a esa hora",IF(E309&lt;=D309,"Hora de fin anterior al inicio",IF(COUNTIF(Festivos!$A$2:$A$30,C309)&gt;0,"Clase en día festivo",""))))))</f>
        <v/>
      </c>
      <c r="O309" s="36" t="str">
        <f aca="false">IF(A309="","",COUNTIFS(Sesiones!$C$2:$C$401,C309,Sesiones!$D$2:$D$401,"&lt;"&amp;D309)+COUNTIFS(Sesiones!$C$2:$C$401,C309,Sesiones!$D$2:$D$401,D309,Sesiones!$A$2:$A$401,"&lt;"&amp;A309)+1)</f>
        <v/>
      </c>
      <c r="P309" s="36" t="str">
        <f aca="false">IF(A309="","",C309*10+O309)</f>
        <v/>
      </c>
      <c r="Q309" s="16" t="str">
        <f aca="false">IF(A309="","",TEXT(D309,"hh:mm")&amp;"–"&amp;TEXT(E309,"hh:mm")&amp;"  "&amp;B309&amp;CHAR(10)&amp;F309&amp;" · "&amp;J309&amp;IF(N309&lt;&gt;"",CHAR(10)&amp;"CHOQUE: "&amp;N309,IF(H309&lt;&gt;"",CHAR(10)&amp;H309,"")))</f>
        <v/>
      </c>
      <c r="R309" s="36" t="str">
        <f aca="false">IF(AND(A309&lt;&gt;"",N309&lt;&gt;""),ROW(),"")</f>
        <v/>
      </c>
    </row>
    <row r="310" customFormat="false" ht="15" hidden="false" customHeight="false" outlineLevel="0" collapsed="false">
      <c r="A310" s="16"/>
      <c r="B310" s="16"/>
      <c r="C310" s="32"/>
      <c r="D310" s="34"/>
      <c r="E310" s="34"/>
      <c r="F310" s="16"/>
      <c r="G310" s="16"/>
      <c r="H310" s="16"/>
      <c r="I310" s="16" t="str">
        <f aca="false">IF(A310="","",CHOOSE(WEEKDAY(C310,2),"lun","mar","mié","jue","vie","sáb","dom"))</f>
        <v/>
      </c>
      <c r="J310" s="16" t="str">
        <f aca="false">IF(A310="","",IFERROR(INDEX(Profesoras!$B$2:$B$20,MATCH(G310,Profesoras!$A$2:$A$20,0)),"Profesora no existe"))</f>
        <v/>
      </c>
      <c r="K310" s="38" t="str">
        <f aca="false">IF(A310="","",(E310-D310)*24)</f>
        <v/>
      </c>
      <c r="L310" s="16" t="str">
        <f aca="false">IF(A310="","",COUNTIFS(Sesiones!$C$2:$C$401,C310,Sesiones!$F$2:$F$401,F310,Sesiones!$D$2:$D$401,"&lt;"&amp;E310,Sesiones!$E$2:$E$401,"&gt;"&amp;D310)-1)</f>
        <v/>
      </c>
      <c r="M310" s="16" t="str">
        <f aca="false">IF(A310="","",COUNTIFS(Sesiones!$C$2:$C$401,C310,Sesiones!$G$2:$G$401,G310,Sesiones!$D$2:$D$401,"&lt;"&amp;E310,Sesiones!$E$2:$E$401,"&gt;"&amp;D310)-1)</f>
        <v/>
      </c>
      <c r="N310" s="16" t="str">
        <f aca="false">IF(A310="","",IF(AND(L310&gt;0,M310&gt;0),"Aula y profesora ocupadas",IF(L310&gt;0,"Aula ocupada a esa hora",IF(M310&gt;0,"Profesora en otra clase a esa hora",IF(E310&lt;=D310,"Hora de fin anterior al inicio",IF(COUNTIF(Festivos!$A$2:$A$30,C310)&gt;0,"Clase en día festivo",""))))))</f>
        <v/>
      </c>
      <c r="O310" s="36" t="str">
        <f aca="false">IF(A310="","",COUNTIFS(Sesiones!$C$2:$C$401,C310,Sesiones!$D$2:$D$401,"&lt;"&amp;D310)+COUNTIFS(Sesiones!$C$2:$C$401,C310,Sesiones!$D$2:$D$401,D310,Sesiones!$A$2:$A$401,"&lt;"&amp;A310)+1)</f>
        <v/>
      </c>
      <c r="P310" s="36" t="str">
        <f aca="false">IF(A310="","",C310*10+O310)</f>
        <v/>
      </c>
      <c r="Q310" s="16" t="str">
        <f aca="false">IF(A310="","",TEXT(D310,"hh:mm")&amp;"–"&amp;TEXT(E310,"hh:mm")&amp;"  "&amp;B310&amp;CHAR(10)&amp;F310&amp;" · "&amp;J310&amp;IF(N310&lt;&gt;"",CHAR(10)&amp;"CHOQUE: "&amp;N310,IF(H310&lt;&gt;"",CHAR(10)&amp;H310,"")))</f>
        <v/>
      </c>
      <c r="R310" s="36" t="str">
        <f aca="false">IF(AND(A310&lt;&gt;"",N310&lt;&gt;""),ROW(),"")</f>
        <v/>
      </c>
    </row>
    <row r="311" customFormat="false" ht="15" hidden="false" customHeight="false" outlineLevel="0" collapsed="false">
      <c r="A311" s="16"/>
      <c r="B311" s="16"/>
      <c r="C311" s="32"/>
      <c r="D311" s="34"/>
      <c r="E311" s="34"/>
      <c r="F311" s="16"/>
      <c r="G311" s="16"/>
      <c r="H311" s="16"/>
      <c r="I311" s="16" t="str">
        <f aca="false">IF(A311="","",CHOOSE(WEEKDAY(C311,2),"lun","mar","mié","jue","vie","sáb","dom"))</f>
        <v/>
      </c>
      <c r="J311" s="16" t="str">
        <f aca="false">IF(A311="","",IFERROR(INDEX(Profesoras!$B$2:$B$20,MATCH(G311,Profesoras!$A$2:$A$20,0)),"Profesora no existe"))</f>
        <v/>
      </c>
      <c r="K311" s="38" t="str">
        <f aca="false">IF(A311="","",(E311-D311)*24)</f>
        <v/>
      </c>
      <c r="L311" s="16" t="str">
        <f aca="false">IF(A311="","",COUNTIFS(Sesiones!$C$2:$C$401,C311,Sesiones!$F$2:$F$401,F311,Sesiones!$D$2:$D$401,"&lt;"&amp;E311,Sesiones!$E$2:$E$401,"&gt;"&amp;D311)-1)</f>
        <v/>
      </c>
      <c r="M311" s="16" t="str">
        <f aca="false">IF(A311="","",COUNTIFS(Sesiones!$C$2:$C$401,C311,Sesiones!$G$2:$G$401,G311,Sesiones!$D$2:$D$401,"&lt;"&amp;E311,Sesiones!$E$2:$E$401,"&gt;"&amp;D311)-1)</f>
        <v/>
      </c>
      <c r="N311" s="16" t="str">
        <f aca="false">IF(A311="","",IF(AND(L311&gt;0,M311&gt;0),"Aula y profesora ocupadas",IF(L311&gt;0,"Aula ocupada a esa hora",IF(M311&gt;0,"Profesora en otra clase a esa hora",IF(E311&lt;=D311,"Hora de fin anterior al inicio",IF(COUNTIF(Festivos!$A$2:$A$30,C311)&gt;0,"Clase en día festivo",""))))))</f>
        <v/>
      </c>
      <c r="O311" s="36" t="str">
        <f aca="false">IF(A311="","",COUNTIFS(Sesiones!$C$2:$C$401,C311,Sesiones!$D$2:$D$401,"&lt;"&amp;D311)+COUNTIFS(Sesiones!$C$2:$C$401,C311,Sesiones!$D$2:$D$401,D311,Sesiones!$A$2:$A$401,"&lt;"&amp;A311)+1)</f>
        <v/>
      </c>
      <c r="P311" s="36" t="str">
        <f aca="false">IF(A311="","",C311*10+O311)</f>
        <v/>
      </c>
      <c r="Q311" s="16" t="str">
        <f aca="false">IF(A311="","",TEXT(D311,"hh:mm")&amp;"–"&amp;TEXT(E311,"hh:mm")&amp;"  "&amp;B311&amp;CHAR(10)&amp;F311&amp;" · "&amp;J311&amp;IF(N311&lt;&gt;"",CHAR(10)&amp;"CHOQUE: "&amp;N311,IF(H311&lt;&gt;"",CHAR(10)&amp;H311,"")))</f>
        <v/>
      </c>
      <c r="R311" s="36" t="str">
        <f aca="false">IF(AND(A311&lt;&gt;"",N311&lt;&gt;""),ROW(),"")</f>
        <v/>
      </c>
    </row>
    <row r="312" customFormat="false" ht="15" hidden="false" customHeight="false" outlineLevel="0" collapsed="false">
      <c r="A312" s="16"/>
      <c r="B312" s="16"/>
      <c r="C312" s="32"/>
      <c r="D312" s="34"/>
      <c r="E312" s="34"/>
      <c r="F312" s="16"/>
      <c r="G312" s="16"/>
      <c r="H312" s="16"/>
      <c r="I312" s="16" t="str">
        <f aca="false">IF(A312="","",CHOOSE(WEEKDAY(C312,2),"lun","mar","mié","jue","vie","sáb","dom"))</f>
        <v/>
      </c>
      <c r="J312" s="16" t="str">
        <f aca="false">IF(A312="","",IFERROR(INDEX(Profesoras!$B$2:$B$20,MATCH(G312,Profesoras!$A$2:$A$20,0)),"Profesora no existe"))</f>
        <v/>
      </c>
      <c r="K312" s="38" t="str">
        <f aca="false">IF(A312="","",(E312-D312)*24)</f>
        <v/>
      </c>
      <c r="L312" s="16" t="str">
        <f aca="false">IF(A312="","",COUNTIFS(Sesiones!$C$2:$C$401,C312,Sesiones!$F$2:$F$401,F312,Sesiones!$D$2:$D$401,"&lt;"&amp;E312,Sesiones!$E$2:$E$401,"&gt;"&amp;D312)-1)</f>
        <v/>
      </c>
      <c r="M312" s="16" t="str">
        <f aca="false">IF(A312="","",COUNTIFS(Sesiones!$C$2:$C$401,C312,Sesiones!$G$2:$G$401,G312,Sesiones!$D$2:$D$401,"&lt;"&amp;E312,Sesiones!$E$2:$E$401,"&gt;"&amp;D312)-1)</f>
        <v/>
      </c>
      <c r="N312" s="16" t="str">
        <f aca="false">IF(A312="","",IF(AND(L312&gt;0,M312&gt;0),"Aula y profesora ocupadas",IF(L312&gt;0,"Aula ocupada a esa hora",IF(M312&gt;0,"Profesora en otra clase a esa hora",IF(E312&lt;=D312,"Hora de fin anterior al inicio",IF(COUNTIF(Festivos!$A$2:$A$30,C312)&gt;0,"Clase en día festivo",""))))))</f>
        <v/>
      </c>
      <c r="O312" s="36" t="str">
        <f aca="false">IF(A312="","",COUNTIFS(Sesiones!$C$2:$C$401,C312,Sesiones!$D$2:$D$401,"&lt;"&amp;D312)+COUNTIFS(Sesiones!$C$2:$C$401,C312,Sesiones!$D$2:$D$401,D312,Sesiones!$A$2:$A$401,"&lt;"&amp;A312)+1)</f>
        <v/>
      </c>
      <c r="P312" s="36" t="str">
        <f aca="false">IF(A312="","",C312*10+O312)</f>
        <v/>
      </c>
      <c r="Q312" s="16" t="str">
        <f aca="false">IF(A312="","",TEXT(D312,"hh:mm")&amp;"–"&amp;TEXT(E312,"hh:mm")&amp;"  "&amp;B312&amp;CHAR(10)&amp;F312&amp;" · "&amp;J312&amp;IF(N312&lt;&gt;"",CHAR(10)&amp;"CHOQUE: "&amp;N312,IF(H312&lt;&gt;"",CHAR(10)&amp;H312,"")))</f>
        <v/>
      </c>
      <c r="R312" s="36" t="str">
        <f aca="false">IF(AND(A312&lt;&gt;"",N312&lt;&gt;""),ROW(),"")</f>
        <v/>
      </c>
    </row>
    <row r="313" customFormat="false" ht="15" hidden="false" customHeight="false" outlineLevel="0" collapsed="false">
      <c r="A313" s="16"/>
      <c r="B313" s="16"/>
      <c r="C313" s="32"/>
      <c r="D313" s="34"/>
      <c r="E313" s="34"/>
      <c r="F313" s="16"/>
      <c r="G313" s="16"/>
      <c r="H313" s="16"/>
      <c r="I313" s="16" t="str">
        <f aca="false">IF(A313="","",CHOOSE(WEEKDAY(C313,2),"lun","mar","mié","jue","vie","sáb","dom"))</f>
        <v/>
      </c>
      <c r="J313" s="16" t="str">
        <f aca="false">IF(A313="","",IFERROR(INDEX(Profesoras!$B$2:$B$20,MATCH(G313,Profesoras!$A$2:$A$20,0)),"Profesora no existe"))</f>
        <v/>
      </c>
      <c r="K313" s="38" t="str">
        <f aca="false">IF(A313="","",(E313-D313)*24)</f>
        <v/>
      </c>
      <c r="L313" s="16" t="str">
        <f aca="false">IF(A313="","",COUNTIFS(Sesiones!$C$2:$C$401,C313,Sesiones!$F$2:$F$401,F313,Sesiones!$D$2:$D$401,"&lt;"&amp;E313,Sesiones!$E$2:$E$401,"&gt;"&amp;D313)-1)</f>
        <v/>
      </c>
      <c r="M313" s="16" t="str">
        <f aca="false">IF(A313="","",COUNTIFS(Sesiones!$C$2:$C$401,C313,Sesiones!$G$2:$G$401,G313,Sesiones!$D$2:$D$401,"&lt;"&amp;E313,Sesiones!$E$2:$E$401,"&gt;"&amp;D313)-1)</f>
        <v/>
      </c>
      <c r="N313" s="16" t="str">
        <f aca="false">IF(A313="","",IF(AND(L313&gt;0,M313&gt;0),"Aula y profesora ocupadas",IF(L313&gt;0,"Aula ocupada a esa hora",IF(M313&gt;0,"Profesora en otra clase a esa hora",IF(E313&lt;=D313,"Hora de fin anterior al inicio",IF(COUNTIF(Festivos!$A$2:$A$30,C313)&gt;0,"Clase en día festivo",""))))))</f>
        <v/>
      </c>
      <c r="O313" s="36" t="str">
        <f aca="false">IF(A313="","",COUNTIFS(Sesiones!$C$2:$C$401,C313,Sesiones!$D$2:$D$401,"&lt;"&amp;D313)+COUNTIFS(Sesiones!$C$2:$C$401,C313,Sesiones!$D$2:$D$401,D313,Sesiones!$A$2:$A$401,"&lt;"&amp;A313)+1)</f>
        <v/>
      </c>
      <c r="P313" s="36" t="str">
        <f aca="false">IF(A313="","",C313*10+O313)</f>
        <v/>
      </c>
      <c r="Q313" s="16" t="str">
        <f aca="false">IF(A313="","",TEXT(D313,"hh:mm")&amp;"–"&amp;TEXT(E313,"hh:mm")&amp;"  "&amp;B313&amp;CHAR(10)&amp;F313&amp;" · "&amp;J313&amp;IF(N313&lt;&gt;"",CHAR(10)&amp;"CHOQUE: "&amp;N313,IF(H313&lt;&gt;"",CHAR(10)&amp;H313,"")))</f>
        <v/>
      </c>
      <c r="R313" s="36" t="str">
        <f aca="false">IF(AND(A313&lt;&gt;"",N313&lt;&gt;""),ROW(),"")</f>
        <v/>
      </c>
    </row>
    <row r="314" customFormat="false" ht="15" hidden="false" customHeight="false" outlineLevel="0" collapsed="false">
      <c r="A314" s="16"/>
      <c r="B314" s="16"/>
      <c r="C314" s="32"/>
      <c r="D314" s="34"/>
      <c r="E314" s="34"/>
      <c r="F314" s="16"/>
      <c r="G314" s="16"/>
      <c r="H314" s="16"/>
      <c r="I314" s="16" t="str">
        <f aca="false">IF(A314="","",CHOOSE(WEEKDAY(C314,2),"lun","mar","mié","jue","vie","sáb","dom"))</f>
        <v/>
      </c>
      <c r="J314" s="16" t="str">
        <f aca="false">IF(A314="","",IFERROR(INDEX(Profesoras!$B$2:$B$20,MATCH(G314,Profesoras!$A$2:$A$20,0)),"Profesora no existe"))</f>
        <v/>
      </c>
      <c r="K314" s="38" t="str">
        <f aca="false">IF(A314="","",(E314-D314)*24)</f>
        <v/>
      </c>
      <c r="L314" s="16" t="str">
        <f aca="false">IF(A314="","",COUNTIFS(Sesiones!$C$2:$C$401,C314,Sesiones!$F$2:$F$401,F314,Sesiones!$D$2:$D$401,"&lt;"&amp;E314,Sesiones!$E$2:$E$401,"&gt;"&amp;D314)-1)</f>
        <v/>
      </c>
      <c r="M314" s="16" t="str">
        <f aca="false">IF(A314="","",COUNTIFS(Sesiones!$C$2:$C$401,C314,Sesiones!$G$2:$G$401,G314,Sesiones!$D$2:$D$401,"&lt;"&amp;E314,Sesiones!$E$2:$E$401,"&gt;"&amp;D314)-1)</f>
        <v/>
      </c>
      <c r="N314" s="16" t="str">
        <f aca="false">IF(A314="","",IF(AND(L314&gt;0,M314&gt;0),"Aula y profesora ocupadas",IF(L314&gt;0,"Aula ocupada a esa hora",IF(M314&gt;0,"Profesora en otra clase a esa hora",IF(E314&lt;=D314,"Hora de fin anterior al inicio",IF(COUNTIF(Festivos!$A$2:$A$30,C314)&gt;0,"Clase en día festivo",""))))))</f>
        <v/>
      </c>
      <c r="O314" s="36" t="str">
        <f aca="false">IF(A314="","",COUNTIFS(Sesiones!$C$2:$C$401,C314,Sesiones!$D$2:$D$401,"&lt;"&amp;D314)+COUNTIFS(Sesiones!$C$2:$C$401,C314,Sesiones!$D$2:$D$401,D314,Sesiones!$A$2:$A$401,"&lt;"&amp;A314)+1)</f>
        <v/>
      </c>
      <c r="P314" s="36" t="str">
        <f aca="false">IF(A314="","",C314*10+O314)</f>
        <v/>
      </c>
      <c r="Q314" s="16" t="str">
        <f aca="false">IF(A314="","",TEXT(D314,"hh:mm")&amp;"–"&amp;TEXT(E314,"hh:mm")&amp;"  "&amp;B314&amp;CHAR(10)&amp;F314&amp;" · "&amp;J314&amp;IF(N314&lt;&gt;"",CHAR(10)&amp;"CHOQUE: "&amp;N314,IF(H314&lt;&gt;"",CHAR(10)&amp;H314,"")))</f>
        <v/>
      </c>
      <c r="R314" s="36" t="str">
        <f aca="false">IF(AND(A314&lt;&gt;"",N314&lt;&gt;""),ROW(),"")</f>
        <v/>
      </c>
    </row>
    <row r="315" customFormat="false" ht="15" hidden="false" customHeight="false" outlineLevel="0" collapsed="false">
      <c r="A315" s="16"/>
      <c r="B315" s="16"/>
      <c r="C315" s="32"/>
      <c r="D315" s="34"/>
      <c r="E315" s="34"/>
      <c r="F315" s="16"/>
      <c r="G315" s="16"/>
      <c r="H315" s="16"/>
      <c r="I315" s="16" t="str">
        <f aca="false">IF(A315="","",CHOOSE(WEEKDAY(C315,2),"lun","mar","mié","jue","vie","sáb","dom"))</f>
        <v/>
      </c>
      <c r="J315" s="16" t="str">
        <f aca="false">IF(A315="","",IFERROR(INDEX(Profesoras!$B$2:$B$20,MATCH(G315,Profesoras!$A$2:$A$20,0)),"Profesora no existe"))</f>
        <v/>
      </c>
      <c r="K315" s="38" t="str">
        <f aca="false">IF(A315="","",(E315-D315)*24)</f>
        <v/>
      </c>
      <c r="L315" s="16" t="str">
        <f aca="false">IF(A315="","",COUNTIFS(Sesiones!$C$2:$C$401,C315,Sesiones!$F$2:$F$401,F315,Sesiones!$D$2:$D$401,"&lt;"&amp;E315,Sesiones!$E$2:$E$401,"&gt;"&amp;D315)-1)</f>
        <v/>
      </c>
      <c r="M315" s="16" t="str">
        <f aca="false">IF(A315="","",COUNTIFS(Sesiones!$C$2:$C$401,C315,Sesiones!$G$2:$G$401,G315,Sesiones!$D$2:$D$401,"&lt;"&amp;E315,Sesiones!$E$2:$E$401,"&gt;"&amp;D315)-1)</f>
        <v/>
      </c>
      <c r="N315" s="16" t="str">
        <f aca="false">IF(A315="","",IF(AND(L315&gt;0,M315&gt;0),"Aula y profesora ocupadas",IF(L315&gt;0,"Aula ocupada a esa hora",IF(M315&gt;0,"Profesora en otra clase a esa hora",IF(E315&lt;=D315,"Hora de fin anterior al inicio",IF(COUNTIF(Festivos!$A$2:$A$30,C315)&gt;0,"Clase en día festivo",""))))))</f>
        <v/>
      </c>
      <c r="O315" s="36" t="str">
        <f aca="false">IF(A315="","",COUNTIFS(Sesiones!$C$2:$C$401,C315,Sesiones!$D$2:$D$401,"&lt;"&amp;D315)+COUNTIFS(Sesiones!$C$2:$C$401,C315,Sesiones!$D$2:$D$401,D315,Sesiones!$A$2:$A$401,"&lt;"&amp;A315)+1)</f>
        <v/>
      </c>
      <c r="P315" s="36" t="str">
        <f aca="false">IF(A315="","",C315*10+O315)</f>
        <v/>
      </c>
      <c r="Q315" s="16" t="str">
        <f aca="false">IF(A315="","",TEXT(D315,"hh:mm")&amp;"–"&amp;TEXT(E315,"hh:mm")&amp;"  "&amp;B315&amp;CHAR(10)&amp;F315&amp;" · "&amp;J315&amp;IF(N315&lt;&gt;"",CHAR(10)&amp;"CHOQUE: "&amp;N315,IF(H315&lt;&gt;"",CHAR(10)&amp;H315,"")))</f>
        <v/>
      </c>
      <c r="R315" s="36" t="str">
        <f aca="false">IF(AND(A315&lt;&gt;"",N315&lt;&gt;""),ROW(),"")</f>
        <v/>
      </c>
    </row>
    <row r="316" customFormat="false" ht="15" hidden="false" customHeight="false" outlineLevel="0" collapsed="false">
      <c r="A316" s="16"/>
      <c r="B316" s="16"/>
      <c r="C316" s="32"/>
      <c r="D316" s="34"/>
      <c r="E316" s="34"/>
      <c r="F316" s="16"/>
      <c r="G316" s="16"/>
      <c r="H316" s="16"/>
      <c r="I316" s="16" t="str">
        <f aca="false">IF(A316="","",CHOOSE(WEEKDAY(C316,2),"lun","mar","mié","jue","vie","sáb","dom"))</f>
        <v/>
      </c>
      <c r="J316" s="16" t="str">
        <f aca="false">IF(A316="","",IFERROR(INDEX(Profesoras!$B$2:$B$20,MATCH(G316,Profesoras!$A$2:$A$20,0)),"Profesora no existe"))</f>
        <v/>
      </c>
      <c r="K316" s="38" t="str">
        <f aca="false">IF(A316="","",(E316-D316)*24)</f>
        <v/>
      </c>
      <c r="L316" s="16" t="str">
        <f aca="false">IF(A316="","",COUNTIFS(Sesiones!$C$2:$C$401,C316,Sesiones!$F$2:$F$401,F316,Sesiones!$D$2:$D$401,"&lt;"&amp;E316,Sesiones!$E$2:$E$401,"&gt;"&amp;D316)-1)</f>
        <v/>
      </c>
      <c r="M316" s="16" t="str">
        <f aca="false">IF(A316="","",COUNTIFS(Sesiones!$C$2:$C$401,C316,Sesiones!$G$2:$G$401,G316,Sesiones!$D$2:$D$401,"&lt;"&amp;E316,Sesiones!$E$2:$E$401,"&gt;"&amp;D316)-1)</f>
        <v/>
      </c>
      <c r="N316" s="16" t="str">
        <f aca="false">IF(A316="","",IF(AND(L316&gt;0,M316&gt;0),"Aula y profesora ocupadas",IF(L316&gt;0,"Aula ocupada a esa hora",IF(M316&gt;0,"Profesora en otra clase a esa hora",IF(E316&lt;=D316,"Hora de fin anterior al inicio",IF(COUNTIF(Festivos!$A$2:$A$30,C316)&gt;0,"Clase en día festivo",""))))))</f>
        <v/>
      </c>
      <c r="O316" s="36" t="str">
        <f aca="false">IF(A316="","",COUNTIFS(Sesiones!$C$2:$C$401,C316,Sesiones!$D$2:$D$401,"&lt;"&amp;D316)+COUNTIFS(Sesiones!$C$2:$C$401,C316,Sesiones!$D$2:$D$401,D316,Sesiones!$A$2:$A$401,"&lt;"&amp;A316)+1)</f>
        <v/>
      </c>
      <c r="P316" s="36" t="str">
        <f aca="false">IF(A316="","",C316*10+O316)</f>
        <v/>
      </c>
      <c r="Q316" s="16" t="str">
        <f aca="false">IF(A316="","",TEXT(D316,"hh:mm")&amp;"–"&amp;TEXT(E316,"hh:mm")&amp;"  "&amp;B316&amp;CHAR(10)&amp;F316&amp;" · "&amp;J316&amp;IF(N316&lt;&gt;"",CHAR(10)&amp;"CHOQUE: "&amp;N316,IF(H316&lt;&gt;"",CHAR(10)&amp;H316,"")))</f>
        <v/>
      </c>
      <c r="R316" s="36" t="str">
        <f aca="false">IF(AND(A316&lt;&gt;"",N316&lt;&gt;""),ROW(),"")</f>
        <v/>
      </c>
    </row>
    <row r="317" customFormat="false" ht="15" hidden="false" customHeight="false" outlineLevel="0" collapsed="false">
      <c r="A317" s="16"/>
      <c r="B317" s="16"/>
      <c r="C317" s="32"/>
      <c r="D317" s="34"/>
      <c r="E317" s="34"/>
      <c r="F317" s="16"/>
      <c r="G317" s="16"/>
      <c r="H317" s="16"/>
      <c r="I317" s="16" t="str">
        <f aca="false">IF(A317="","",CHOOSE(WEEKDAY(C317,2),"lun","mar","mié","jue","vie","sáb","dom"))</f>
        <v/>
      </c>
      <c r="J317" s="16" t="str">
        <f aca="false">IF(A317="","",IFERROR(INDEX(Profesoras!$B$2:$B$20,MATCH(G317,Profesoras!$A$2:$A$20,0)),"Profesora no existe"))</f>
        <v/>
      </c>
      <c r="K317" s="38" t="str">
        <f aca="false">IF(A317="","",(E317-D317)*24)</f>
        <v/>
      </c>
      <c r="L317" s="16" t="str">
        <f aca="false">IF(A317="","",COUNTIFS(Sesiones!$C$2:$C$401,C317,Sesiones!$F$2:$F$401,F317,Sesiones!$D$2:$D$401,"&lt;"&amp;E317,Sesiones!$E$2:$E$401,"&gt;"&amp;D317)-1)</f>
        <v/>
      </c>
      <c r="M317" s="16" t="str">
        <f aca="false">IF(A317="","",COUNTIFS(Sesiones!$C$2:$C$401,C317,Sesiones!$G$2:$G$401,G317,Sesiones!$D$2:$D$401,"&lt;"&amp;E317,Sesiones!$E$2:$E$401,"&gt;"&amp;D317)-1)</f>
        <v/>
      </c>
      <c r="N317" s="16" t="str">
        <f aca="false">IF(A317="","",IF(AND(L317&gt;0,M317&gt;0),"Aula y profesora ocupadas",IF(L317&gt;0,"Aula ocupada a esa hora",IF(M317&gt;0,"Profesora en otra clase a esa hora",IF(E317&lt;=D317,"Hora de fin anterior al inicio",IF(COUNTIF(Festivos!$A$2:$A$30,C317)&gt;0,"Clase en día festivo",""))))))</f>
        <v/>
      </c>
      <c r="O317" s="36" t="str">
        <f aca="false">IF(A317="","",COUNTIFS(Sesiones!$C$2:$C$401,C317,Sesiones!$D$2:$D$401,"&lt;"&amp;D317)+COUNTIFS(Sesiones!$C$2:$C$401,C317,Sesiones!$D$2:$D$401,D317,Sesiones!$A$2:$A$401,"&lt;"&amp;A317)+1)</f>
        <v/>
      </c>
      <c r="P317" s="36" t="str">
        <f aca="false">IF(A317="","",C317*10+O317)</f>
        <v/>
      </c>
      <c r="Q317" s="16" t="str">
        <f aca="false">IF(A317="","",TEXT(D317,"hh:mm")&amp;"–"&amp;TEXT(E317,"hh:mm")&amp;"  "&amp;B317&amp;CHAR(10)&amp;F317&amp;" · "&amp;J317&amp;IF(N317&lt;&gt;"",CHAR(10)&amp;"CHOQUE: "&amp;N317,IF(H317&lt;&gt;"",CHAR(10)&amp;H317,"")))</f>
        <v/>
      </c>
      <c r="R317" s="36" t="str">
        <f aca="false">IF(AND(A317&lt;&gt;"",N317&lt;&gt;""),ROW(),"")</f>
        <v/>
      </c>
    </row>
    <row r="318" customFormat="false" ht="15" hidden="false" customHeight="false" outlineLevel="0" collapsed="false">
      <c r="A318" s="16"/>
      <c r="B318" s="16"/>
      <c r="C318" s="32"/>
      <c r="D318" s="34"/>
      <c r="E318" s="34"/>
      <c r="F318" s="16"/>
      <c r="G318" s="16"/>
      <c r="H318" s="16"/>
      <c r="I318" s="16" t="str">
        <f aca="false">IF(A318="","",CHOOSE(WEEKDAY(C318,2),"lun","mar","mié","jue","vie","sáb","dom"))</f>
        <v/>
      </c>
      <c r="J318" s="16" t="str">
        <f aca="false">IF(A318="","",IFERROR(INDEX(Profesoras!$B$2:$B$20,MATCH(G318,Profesoras!$A$2:$A$20,0)),"Profesora no existe"))</f>
        <v/>
      </c>
      <c r="K318" s="38" t="str">
        <f aca="false">IF(A318="","",(E318-D318)*24)</f>
        <v/>
      </c>
      <c r="L318" s="16" t="str">
        <f aca="false">IF(A318="","",COUNTIFS(Sesiones!$C$2:$C$401,C318,Sesiones!$F$2:$F$401,F318,Sesiones!$D$2:$D$401,"&lt;"&amp;E318,Sesiones!$E$2:$E$401,"&gt;"&amp;D318)-1)</f>
        <v/>
      </c>
      <c r="M318" s="16" t="str">
        <f aca="false">IF(A318="","",COUNTIFS(Sesiones!$C$2:$C$401,C318,Sesiones!$G$2:$G$401,G318,Sesiones!$D$2:$D$401,"&lt;"&amp;E318,Sesiones!$E$2:$E$401,"&gt;"&amp;D318)-1)</f>
        <v/>
      </c>
      <c r="N318" s="16" t="str">
        <f aca="false">IF(A318="","",IF(AND(L318&gt;0,M318&gt;0),"Aula y profesora ocupadas",IF(L318&gt;0,"Aula ocupada a esa hora",IF(M318&gt;0,"Profesora en otra clase a esa hora",IF(E318&lt;=D318,"Hora de fin anterior al inicio",IF(COUNTIF(Festivos!$A$2:$A$30,C318)&gt;0,"Clase en día festivo",""))))))</f>
        <v/>
      </c>
      <c r="O318" s="36" t="str">
        <f aca="false">IF(A318="","",COUNTIFS(Sesiones!$C$2:$C$401,C318,Sesiones!$D$2:$D$401,"&lt;"&amp;D318)+COUNTIFS(Sesiones!$C$2:$C$401,C318,Sesiones!$D$2:$D$401,D318,Sesiones!$A$2:$A$401,"&lt;"&amp;A318)+1)</f>
        <v/>
      </c>
      <c r="P318" s="36" t="str">
        <f aca="false">IF(A318="","",C318*10+O318)</f>
        <v/>
      </c>
      <c r="Q318" s="16" t="str">
        <f aca="false">IF(A318="","",TEXT(D318,"hh:mm")&amp;"–"&amp;TEXT(E318,"hh:mm")&amp;"  "&amp;B318&amp;CHAR(10)&amp;F318&amp;" · "&amp;J318&amp;IF(N318&lt;&gt;"",CHAR(10)&amp;"CHOQUE: "&amp;N318,IF(H318&lt;&gt;"",CHAR(10)&amp;H318,"")))</f>
        <v/>
      </c>
      <c r="R318" s="36" t="str">
        <f aca="false">IF(AND(A318&lt;&gt;"",N318&lt;&gt;""),ROW(),"")</f>
        <v/>
      </c>
    </row>
    <row r="319" customFormat="false" ht="15" hidden="false" customHeight="false" outlineLevel="0" collapsed="false">
      <c r="A319" s="16"/>
      <c r="B319" s="16"/>
      <c r="C319" s="32"/>
      <c r="D319" s="34"/>
      <c r="E319" s="34"/>
      <c r="F319" s="16"/>
      <c r="G319" s="16"/>
      <c r="H319" s="16"/>
      <c r="I319" s="16" t="str">
        <f aca="false">IF(A319="","",CHOOSE(WEEKDAY(C319,2),"lun","mar","mié","jue","vie","sáb","dom"))</f>
        <v/>
      </c>
      <c r="J319" s="16" t="str">
        <f aca="false">IF(A319="","",IFERROR(INDEX(Profesoras!$B$2:$B$20,MATCH(G319,Profesoras!$A$2:$A$20,0)),"Profesora no existe"))</f>
        <v/>
      </c>
      <c r="K319" s="38" t="str">
        <f aca="false">IF(A319="","",(E319-D319)*24)</f>
        <v/>
      </c>
      <c r="L319" s="16" t="str">
        <f aca="false">IF(A319="","",COUNTIFS(Sesiones!$C$2:$C$401,C319,Sesiones!$F$2:$F$401,F319,Sesiones!$D$2:$D$401,"&lt;"&amp;E319,Sesiones!$E$2:$E$401,"&gt;"&amp;D319)-1)</f>
        <v/>
      </c>
      <c r="M319" s="16" t="str">
        <f aca="false">IF(A319="","",COUNTIFS(Sesiones!$C$2:$C$401,C319,Sesiones!$G$2:$G$401,G319,Sesiones!$D$2:$D$401,"&lt;"&amp;E319,Sesiones!$E$2:$E$401,"&gt;"&amp;D319)-1)</f>
        <v/>
      </c>
      <c r="N319" s="16" t="str">
        <f aca="false">IF(A319="","",IF(AND(L319&gt;0,M319&gt;0),"Aula y profesora ocupadas",IF(L319&gt;0,"Aula ocupada a esa hora",IF(M319&gt;0,"Profesora en otra clase a esa hora",IF(E319&lt;=D319,"Hora de fin anterior al inicio",IF(COUNTIF(Festivos!$A$2:$A$30,C319)&gt;0,"Clase en día festivo",""))))))</f>
        <v/>
      </c>
      <c r="O319" s="36" t="str">
        <f aca="false">IF(A319="","",COUNTIFS(Sesiones!$C$2:$C$401,C319,Sesiones!$D$2:$D$401,"&lt;"&amp;D319)+COUNTIFS(Sesiones!$C$2:$C$401,C319,Sesiones!$D$2:$D$401,D319,Sesiones!$A$2:$A$401,"&lt;"&amp;A319)+1)</f>
        <v/>
      </c>
      <c r="P319" s="36" t="str">
        <f aca="false">IF(A319="","",C319*10+O319)</f>
        <v/>
      </c>
      <c r="Q319" s="16" t="str">
        <f aca="false">IF(A319="","",TEXT(D319,"hh:mm")&amp;"–"&amp;TEXT(E319,"hh:mm")&amp;"  "&amp;B319&amp;CHAR(10)&amp;F319&amp;" · "&amp;J319&amp;IF(N319&lt;&gt;"",CHAR(10)&amp;"CHOQUE: "&amp;N319,IF(H319&lt;&gt;"",CHAR(10)&amp;H319,"")))</f>
        <v/>
      </c>
      <c r="R319" s="36" t="str">
        <f aca="false">IF(AND(A319&lt;&gt;"",N319&lt;&gt;""),ROW(),"")</f>
        <v/>
      </c>
    </row>
    <row r="320" customFormat="false" ht="15" hidden="false" customHeight="false" outlineLevel="0" collapsed="false">
      <c r="A320" s="16"/>
      <c r="B320" s="16"/>
      <c r="C320" s="32"/>
      <c r="D320" s="34"/>
      <c r="E320" s="34"/>
      <c r="F320" s="16"/>
      <c r="G320" s="16"/>
      <c r="H320" s="16"/>
      <c r="I320" s="16" t="str">
        <f aca="false">IF(A320="","",CHOOSE(WEEKDAY(C320,2),"lun","mar","mié","jue","vie","sáb","dom"))</f>
        <v/>
      </c>
      <c r="J320" s="16" t="str">
        <f aca="false">IF(A320="","",IFERROR(INDEX(Profesoras!$B$2:$B$20,MATCH(G320,Profesoras!$A$2:$A$20,0)),"Profesora no existe"))</f>
        <v/>
      </c>
      <c r="K320" s="38" t="str">
        <f aca="false">IF(A320="","",(E320-D320)*24)</f>
        <v/>
      </c>
      <c r="L320" s="16" t="str">
        <f aca="false">IF(A320="","",COUNTIFS(Sesiones!$C$2:$C$401,C320,Sesiones!$F$2:$F$401,F320,Sesiones!$D$2:$D$401,"&lt;"&amp;E320,Sesiones!$E$2:$E$401,"&gt;"&amp;D320)-1)</f>
        <v/>
      </c>
      <c r="M320" s="16" t="str">
        <f aca="false">IF(A320="","",COUNTIFS(Sesiones!$C$2:$C$401,C320,Sesiones!$G$2:$G$401,G320,Sesiones!$D$2:$D$401,"&lt;"&amp;E320,Sesiones!$E$2:$E$401,"&gt;"&amp;D320)-1)</f>
        <v/>
      </c>
      <c r="N320" s="16" t="str">
        <f aca="false">IF(A320="","",IF(AND(L320&gt;0,M320&gt;0),"Aula y profesora ocupadas",IF(L320&gt;0,"Aula ocupada a esa hora",IF(M320&gt;0,"Profesora en otra clase a esa hora",IF(E320&lt;=D320,"Hora de fin anterior al inicio",IF(COUNTIF(Festivos!$A$2:$A$30,C320)&gt;0,"Clase en día festivo",""))))))</f>
        <v/>
      </c>
      <c r="O320" s="36" t="str">
        <f aca="false">IF(A320="","",COUNTIFS(Sesiones!$C$2:$C$401,C320,Sesiones!$D$2:$D$401,"&lt;"&amp;D320)+COUNTIFS(Sesiones!$C$2:$C$401,C320,Sesiones!$D$2:$D$401,D320,Sesiones!$A$2:$A$401,"&lt;"&amp;A320)+1)</f>
        <v/>
      </c>
      <c r="P320" s="36" t="str">
        <f aca="false">IF(A320="","",C320*10+O320)</f>
        <v/>
      </c>
      <c r="Q320" s="16" t="str">
        <f aca="false">IF(A320="","",TEXT(D320,"hh:mm")&amp;"–"&amp;TEXT(E320,"hh:mm")&amp;"  "&amp;B320&amp;CHAR(10)&amp;F320&amp;" · "&amp;J320&amp;IF(N320&lt;&gt;"",CHAR(10)&amp;"CHOQUE: "&amp;N320,IF(H320&lt;&gt;"",CHAR(10)&amp;H320,"")))</f>
        <v/>
      </c>
      <c r="R320" s="36" t="str">
        <f aca="false">IF(AND(A320&lt;&gt;"",N320&lt;&gt;""),ROW(),"")</f>
        <v/>
      </c>
    </row>
    <row r="321" customFormat="false" ht="15" hidden="false" customHeight="false" outlineLevel="0" collapsed="false">
      <c r="A321" s="16"/>
      <c r="B321" s="16"/>
      <c r="C321" s="32"/>
      <c r="D321" s="34"/>
      <c r="E321" s="34"/>
      <c r="F321" s="16"/>
      <c r="G321" s="16"/>
      <c r="H321" s="16"/>
      <c r="I321" s="16" t="str">
        <f aca="false">IF(A321="","",CHOOSE(WEEKDAY(C321,2),"lun","mar","mié","jue","vie","sáb","dom"))</f>
        <v/>
      </c>
      <c r="J321" s="16" t="str">
        <f aca="false">IF(A321="","",IFERROR(INDEX(Profesoras!$B$2:$B$20,MATCH(G321,Profesoras!$A$2:$A$20,0)),"Profesora no existe"))</f>
        <v/>
      </c>
      <c r="K321" s="38" t="str">
        <f aca="false">IF(A321="","",(E321-D321)*24)</f>
        <v/>
      </c>
      <c r="L321" s="16" t="str">
        <f aca="false">IF(A321="","",COUNTIFS(Sesiones!$C$2:$C$401,C321,Sesiones!$F$2:$F$401,F321,Sesiones!$D$2:$D$401,"&lt;"&amp;E321,Sesiones!$E$2:$E$401,"&gt;"&amp;D321)-1)</f>
        <v/>
      </c>
      <c r="M321" s="16" t="str">
        <f aca="false">IF(A321="","",COUNTIFS(Sesiones!$C$2:$C$401,C321,Sesiones!$G$2:$G$401,G321,Sesiones!$D$2:$D$401,"&lt;"&amp;E321,Sesiones!$E$2:$E$401,"&gt;"&amp;D321)-1)</f>
        <v/>
      </c>
      <c r="N321" s="16" t="str">
        <f aca="false">IF(A321="","",IF(AND(L321&gt;0,M321&gt;0),"Aula y profesora ocupadas",IF(L321&gt;0,"Aula ocupada a esa hora",IF(M321&gt;0,"Profesora en otra clase a esa hora",IF(E321&lt;=D321,"Hora de fin anterior al inicio",IF(COUNTIF(Festivos!$A$2:$A$30,C321)&gt;0,"Clase en día festivo",""))))))</f>
        <v/>
      </c>
      <c r="O321" s="36" t="str">
        <f aca="false">IF(A321="","",COUNTIFS(Sesiones!$C$2:$C$401,C321,Sesiones!$D$2:$D$401,"&lt;"&amp;D321)+COUNTIFS(Sesiones!$C$2:$C$401,C321,Sesiones!$D$2:$D$401,D321,Sesiones!$A$2:$A$401,"&lt;"&amp;A321)+1)</f>
        <v/>
      </c>
      <c r="P321" s="36" t="str">
        <f aca="false">IF(A321="","",C321*10+O321)</f>
        <v/>
      </c>
      <c r="Q321" s="16" t="str">
        <f aca="false">IF(A321="","",TEXT(D321,"hh:mm")&amp;"–"&amp;TEXT(E321,"hh:mm")&amp;"  "&amp;B321&amp;CHAR(10)&amp;F321&amp;" · "&amp;J321&amp;IF(N321&lt;&gt;"",CHAR(10)&amp;"CHOQUE: "&amp;N321,IF(H321&lt;&gt;"",CHAR(10)&amp;H321,"")))</f>
        <v/>
      </c>
      <c r="R321" s="36" t="str">
        <f aca="false">IF(AND(A321&lt;&gt;"",N321&lt;&gt;""),ROW(),"")</f>
        <v/>
      </c>
    </row>
    <row r="322" customFormat="false" ht="15" hidden="false" customHeight="false" outlineLevel="0" collapsed="false">
      <c r="A322" s="16"/>
      <c r="B322" s="16"/>
      <c r="C322" s="32"/>
      <c r="D322" s="34"/>
      <c r="E322" s="34"/>
      <c r="F322" s="16"/>
      <c r="G322" s="16"/>
      <c r="H322" s="16"/>
      <c r="I322" s="16" t="str">
        <f aca="false">IF(A322="","",CHOOSE(WEEKDAY(C322,2),"lun","mar","mié","jue","vie","sáb","dom"))</f>
        <v/>
      </c>
      <c r="J322" s="16" t="str">
        <f aca="false">IF(A322="","",IFERROR(INDEX(Profesoras!$B$2:$B$20,MATCH(G322,Profesoras!$A$2:$A$20,0)),"Profesora no existe"))</f>
        <v/>
      </c>
      <c r="K322" s="38" t="str">
        <f aca="false">IF(A322="","",(E322-D322)*24)</f>
        <v/>
      </c>
      <c r="L322" s="16" t="str">
        <f aca="false">IF(A322="","",COUNTIFS(Sesiones!$C$2:$C$401,C322,Sesiones!$F$2:$F$401,F322,Sesiones!$D$2:$D$401,"&lt;"&amp;E322,Sesiones!$E$2:$E$401,"&gt;"&amp;D322)-1)</f>
        <v/>
      </c>
      <c r="M322" s="16" t="str">
        <f aca="false">IF(A322="","",COUNTIFS(Sesiones!$C$2:$C$401,C322,Sesiones!$G$2:$G$401,G322,Sesiones!$D$2:$D$401,"&lt;"&amp;E322,Sesiones!$E$2:$E$401,"&gt;"&amp;D322)-1)</f>
        <v/>
      </c>
      <c r="N322" s="16" t="str">
        <f aca="false">IF(A322="","",IF(AND(L322&gt;0,M322&gt;0),"Aula y profesora ocupadas",IF(L322&gt;0,"Aula ocupada a esa hora",IF(M322&gt;0,"Profesora en otra clase a esa hora",IF(E322&lt;=D322,"Hora de fin anterior al inicio",IF(COUNTIF(Festivos!$A$2:$A$30,C322)&gt;0,"Clase en día festivo",""))))))</f>
        <v/>
      </c>
      <c r="O322" s="36" t="str">
        <f aca="false">IF(A322="","",COUNTIFS(Sesiones!$C$2:$C$401,C322,Sesiones!$D$2:$D$401,"&lt;"&amp;D322)+COUNTIFS(Sesiones!$C$2:$C$401,C322,Sesiones!$D$2:$D$401,D322,Sesiones!$A$2:$A$401,"&lt;"&amp;A322)+1)</f>
        <v/>
      </c>
      <c r="P322" s="36" t="str">
        <f aca="false">IF(A322="","",C322*10+O322)</f>
        <v/>
      </c>
      <c r="Q322" s="16" t="str">
        <f aca="false">IF(A322="","",TEXT(D322,"hh:mm")&amp;"–"&amp;TEXT(E322,"hh:mm")&amp;"  "&amp;B322&amp;CHAR(10)&amp;F322&amp;" · "&amp;J322&amp;IF(N322&lt;&gt;"",CHAR(10)&amp;"CHOQUE: "&amp;N322,IF(H322&lt;&gt;"",CHAR(10)&amp;H322,"")))</f>
        <v/>
      </c>
      <c r="R322" s="36" t="str">
        <f aca="false">IF(AND(A322&lt;&gt;"",N322&lt;&gt;""),ROW(),"")</f>
        <v/>
      </c>
    </row>
    <row r="323" customFormat="false" ht="15" hidden="false" customHeight="false" outlineLevel="0" collapsed="false">
      <c r="A323" s="16"/>
      <c r="B323" s="16"/>
      <c r="C323" s="32"/>
      <c r="D323" s="34"/>
      <c r="E323" s="34"/>
      <c r="F323" s="16"/>
      <c r="G323" s="16"/>
      <c r="H323" s="16"/>
      <c r="I323" s="16" t="str">
        <f aca="false">IF(A323="","",CHOOSE(WEEKDAY(C323,2),"lun","mar","mié","jue","vie","sáb","dom"))</f>
        <v/>
      </c>
      <c r="J323" s="16" t="str">
        <f aca="false">IF(A323="","",IFERROR(INDEX(Profesoras!$B$2:$B$20,MATCH(G323,Profesoras!$A$2:$A$20,0)),"Profesora no existe"))</f>
        <v/>
      </c>
      <c r="K323" s="38" t="str">
        <f aca="false">IF(A323="","",(E323-D323)*24)</f>
        <v/>
      </c>
      <c r="L323" s="16" t="str">
        <f aca="false">IF(A323="","",COUNTIFS(Sesiones!$C$2:$C$401,C323,Sesiones!$F$2:$F$401,F323,Sesiones!$D$2:$D$401,"&lt;"&amp;E323,Sesiones!$E$2:$E$401,"&gt;"&amp;D323)-1)</f>
        <v/>
      </c>
      <c r="M323" s="16" t="str">
        <f aca="false">IF(A323="","",COUNTIFS(Sesiones!$C$2:$C$401,C323,Sesiones!$G$2:$G$401,G323,Sesiones!$D$2:$D$401,"&lt;"&amp;E323,Sesiones!$E$2:$E$401,"&gt;"&amp;D323)-1)</f>
        <v/>
      </c>
      <c r="N323" s="16" t="str">
        <f aca="false">IF(A323="","",IF(AND(L323&gt;0,M323&gt;0),"Aula y profesora ocupadas",IF(L323&gt;0,"Aula ocupada a esa hora",IF(M323&gt;0,"Profesora en otra clase a esa hora",IF(E323&lt;=D323,"Hora de fin anterior al inicio",IF(COUNTIF(Festivos!$A$2:$A$30,C323)&gt;0,"Clase en día festivo",""))))))</f>
        <v/>
      </c>
      <c r="O323" s="36" t="str">
        <f aca="false">IF(A323="","",COUNTIFS(Sesiones!$C$2:$C$401,C323,Sesiones!$D$2:$D$401,"&lt;"&amp;D323)+COUNTIFS(Sesiones!$C$2:$C$401,C323,Sesiones!$D$2:$D$401,D323,Sesiones!$A$2:$A$401,"&lt;"&amp;A323)+1)</f>
        <v/>
      </c>
      <c r="P323" s="36" t="str">
        <f aca="false">IF(A323="","",C323*10+O323)</f>
        <v/>
      </c>
      <c r="Q323" s="16" t="str">
        <f aca="false">IF(A323="","",TEXT(D323,"hh:mm")&amp;"–"&amp;TEXT(E323,"hh:mm")&amp;"  "&amp;B323&amp;CHAR(10)&amp;F323&amp;" · "&amp;J323&amp;IF(N323&lt;&gt;"",CHAR(10)&amp;"CHOQUE: "&amp;N323,IF(H323&lt;&gt;"",CHAR(10)&amp;H323,"")))</f>
        <v/>
      </c>
      <c r="R323" s="36" t="str">
        <f aca="false">IF(AND(A323&lt;&gt;"",N323&lt;&gt;""),ROW(),"")</f>
        <v/>
      </c>
    </row>
    <row r="324" customFormat="false" ht="15" hidden="false" customHeight="false" outlineLevel="0" collapsed="false">
      <c r="A324" s="16"/>
      <c r="B324" s="16"/>
      <c r="C324" s="32"/>
      <c r="D324" s="34"/>
      <c r="E324" s="34"/>
      <c r="F324" s="16"/>
      <c r="G324" s="16"/>
      <c r="H324" s="16"/>
      <c r="I324" s="16" t="str">
        <f aca="false">IF(A324="","",CHOOSE(WEEKDAY(C324,2),"lun","mar","mié","jue","vie","sáb","dom"))</f>
        <v/>
      </c>
      <c r="J324" s="16" t="str">
        <f aca="false">IF(A324="","",IFERROR(INDEX(Profesoras!$B$2:$B$20,MATCH(G324,Profesoras!$A$2:$A$20,0)),"Profesora no existe"))</f>
        <v/>
      </c>
      <c r="K324" s="38" t="str">
        <f aca="false">IF(A324="","",(E324-D324)*24)</f>
        <v/>
      </c>
      <c r="L324" s="16" t="str">
        <f aca="false">IF(A324="","",COUNTIFS(Sesiones!$C$2:$C$401,C324,Sesiones!$F$2:$F$401,F324,Sesiones!$D$2:$D$401,"&lt;"&amp;E324,Sesiones!$E$2:$E$401,"&gt;"&amp;D324)-1)</f>
        <v/>
      </c>
      <c r="M324" s="16" t="str">
        <f aca="false">IF(A324="","",COUNTIFS(Sesiones!$C$2:$C$401,C324,Sesiones!$G$2:$G$401,G324,Sesiones!$D$2:$D$401,"&lt;"&amp;E324,Sesiones!$E$2:$E$401,"&gt;"&amp;D324)-1)</f>
        <v/>
      </c>
      <c r="N324" s="16" t="str">
        <f aca="false">IF(A324="","",IF(AND(L324&gt;0,M324&gt;0),"Aula y profesora ocupadas",IF(L324&gt;0,"Aula ocupada a esa hora",IF(M324&gt;0,"Profesora en otra clase a esa hora",IF(E324&lt;=D324,"Hora de fin anterior al inicio",IF(COUNTIF(Festivos!$A$2:$A$30,C324)&gt;0,"Clase en día festivo",""))))))</f>
        <v/>
      </c>
      <c r="O324" s="36" t="str">
        <f aca="false">IF(A324="","",COUNTIFS(Sesiones!$C$2:$C$401,C324,Sesiones!$D$2:$D$401,"&lt;"&amp;D324)+COUNTIFS(Sesiones!$C$2:$C$401,C324,Sesiones!$D$2:$D$401,D324,Sesiones!$A$2:$A$401,"&lt;"&amp;A324)+1)</f>
        <v/>
      </c>
      <c r="P324" s="36" t="str">
        <f aca="false">IF(A324="","",C324*10+O324)</f>
        <v/>
      </c>
      <c r="Q324" s="16" t="str">
        <f aca="false">IF(A324="","",TEXT(D324,"hh:mm")&amp;"–"&amp;TEXT(E324,"hh:mm")&amp;"  "&amp;B324&amp;CHAR(10)&amp;F324&amp;" · "&amp;J324&amp;IF(N324&lt;&gt;"",CHAR(10)&amp;"CHOQUE: "&amp;N324,IF(H324&lt;&gt;"",CHAR(10)&amp;H324,"")))</f>
        <v/>
      </c>
      <c r="R324" s="36" t="str">
        <f aca="false">IF(AND(A324&lt;&gt;"",N324&lt;&gt;""),ROW(),"")</f>
        <v/>
      </c>
    </row>
    <row r="325" customFormat="false" ht="15" hidden="false" customHeight="false" outlineLevel="0" collapsed="false">
      <c r="A325" s="16"/>
      <c r="B325" s="16"/>
      <c r="C325" s="32"/>
      <c r="D325" s="34"/>
      <c r="E325" s="34"/>
      <c r="F325" s="16"/>
      <c r="G325" s="16"/>
      <c r="H325" s="16"/>
      <c r="I325" s="16" t="str">
        <f aca="false">IF(A325="","",CHOOSE(WEEKDAY(C325,2),"lun","mar","mié","jue","vie","sáb","dom"))</f>
        <v/>
      </c>
      <c r="J325" s="16" t="str">
        <f aca="false">IF(A325="","",IFERROR(INDEX(Profesoras!$B$2:$B$20,MATCH(G325,Profesoras!$A$2:$A$20,0)),"Profesora no existe"))</f>
        <v/>
      </c>
      <c r="K325" s="38" t="str">
        <f aca="false">IF(A325="","",(E325-D325)*24)</f>
        <v/>
      </c>
      <c r="L325" s="16" t="str">
        <f aca="false">IF(A325="","",COUNTIFS(Sesiones!$C$2:$C$401,C325,Sesiones!$F$2:$F$401,F325,Sesiones!$D$2:$D$401,"&lt;"&amp;E325,Sesiones!$E$2:$E$401,"&gt;"&amp;D325)-1)</f>
        <v/>
      </c>
      <c r="M325" s="16" t="str">
        <f aca="false">IF(A325="","",COUNTIFS(Sesiones!$C$2:$C$401,C325,Sesiones!$G$2:$G$401,G325,Sesiones!$D$2:$D$401,"&lt;"&amp;E325,Sesiones!$E$2:$E$401,"&gt;"&amp;D325)-1)</f>
        <v/>
      </c>
      <c r="N325" s="16" t="str">
        <f aca="false">IF(A325="","",IF(AND(L325&gt;0,M325&gt;0),"Aula y profesora ocupadas",IF(L325&gt;0,"Aula ocupada a esa hora",IF(M325&gt;0,"Profesora en otra clase a esa hora",IF(E325&lt;=D325,"Hora de fin anterior al inicio",IF(COUNTIF(Festivos!$A$2:$A$30,C325)&gt;0,"Clase en día festivo",""))))))</f>
        <v/>
      </c>
      <c r="O325" s="36" t="str">
        <f aca="false">IF(A325="","",COUNTIFS(Sesiones!$C$2:$C$401,C325,Sesiones!$D$2:$D$401,"&lt;"&amp;D325)+COUNTIFS(Sesiones!$C$2:$C$401,C325,Sesiones!$D$2:$D$401,D325,Sesiones!$A$2:$A$401,"&lt;"&amp;A325)+1)</f>
        <v/>
      </c>
      <c r="P325" s="36" t="str">
        <f aca="false">IF(A325="","",C325*10+O325)</f>
        <v/>
      </c>
      <c r="Q325" s="16" t="str">
        <f aca="false">IF(A325="","",TEXT(D325,"hh:mm")&amp;"–"&amp;TEXT(E325,"hh:mm")&amp;"  "&amp;B325&amp;CHAR(10)&amp;F325&amp;" · "&amp;J325&amp;IF(N325&lt;&gt;"",CHAR(10)&amp;"CHOQUE: "&amp;N325,IF(H325&lt;&gt;"",CHAR(10)&amp;H325,"")))</f>
        <v/>
      </c>
      <c r="R325" s="36" t="str">
        <f aca="false">IF(AND(A325&lt;&gt;"",N325&lt;&gt;""),ROW(),"")</f>
        <v/>
      </c>
    </row>
    <row r="326" customFormat="false" ht="15" hidden="false" customHeight="false" outlineLevel="0" collapsed="false">
      <c r="A326" s="16"/>
      <c r="B326" s="16"/>
      <c r="C326" s="32"/>
      <c r="D326" s="34"/>
      <c r="E326" s="34"/>
      <c r="F326" s="16"/>
      <c r="G326" s="16"/>
      <c r="H326" s="16"/>
      <c r="I326" s="16" t="str">
        <f aca="false">IF(A326="","",CHOOSE(WEEKDAY(C326,2),"lun","mar","mié","jue","vie","sáb","dom"))</f>
        <v/>
      </c>
      <c r="J326" s="16" t="str">
        <f aca="false">IF(A326="","",IFERROR(INDEX(Profesoras!$B$2:$B$20,MATCH(G326,Profesoras!$A$2:$A$20,0)),"Profesora no existe"))</f>
        <v/>
      </c>
      <c r="K326" s="38" t="str">
        <f aca="false">IF(A326="","",(E326-D326)*24)</f>
        <v/>
      </c>
      <c r="L326" s="16" t="str">
        <f aca="false">IF(A326="","",COUNTIFS(Sesiones!$C$2:$C$401,C326,Sesiones!$F$2:$F$401,F326,Sesiones!$D$2:$D$401,"&lt;"&amp;E326,Sesiones!$E$2:$E$401,"&gt;"&amp;D326)-1)</f>
        <v/>
      </c>
      <c r="M326" s="16" t="str">
        <f aca="false">IF(A326="","",COUNTIFS(Sesiones!$C$2:$C$401,C326,Sesiones!$G$2:$G$401,G326,Sesiones!$D$2:$D$401,"&lt;"&amp;E326,Sesiones!$E$2:$E$401,"&gt;"&amp;D326)-1)</f>
        <v/>
      </c>
      <c r="N326" s="16" t="str">
        <f aca="false">IF(A326="","",IF(AND(L326&gt;0,M326&gt;0),"Aula y profesora ocupadas",IF(L326&gt;0,"Aula ocupada a esa hora",IF(M326&gt;0,"Profesora en otra clase a esa hora",IF(E326&lt;=D326,"Hora de fin anterior al inicio",IF(COUNTIF(Festivos!$A$2:$A$30,C326)&gt;0,"Clase en día festivo",""))))))</f>
        <v/>
      </c>
      <c r="O326" s="36" t="str">
        <f aca="false">IF(A326="","",COUNTIFS(Sesiones!$C$2:$C$401,C326,Sesiones!$D$2:$D$401,"&lt;"&amp;D326)+COUNTIFS(Sesiones!$C$2:$C$401,C326,Sesiones!$D$2:$D$401,D326,Sesiones!$A$2:$A$401,"&lt;"&amp;A326)+1)</f>
        <v/>
      </c>
      <c r="P326" s="36" t="str">
        <f aca="false">IF(A326="","",C326*10+O326)</f>
        <v/>
      </c>
      <c r="Q326" s="16" t="str">
        <f aca="false">IF(A326="","",TEXT(D326,"hh:mm")&amp;"–"&amp;TEXT(E326,"hh:mm")&amp;"  "&amp;B326&amp;CHAR(10)&amp;F326&amp;" · "&amp;J326&amp;IF(N326&lt;&gt;"",CHAR(10)&amp;"CHOQUE: "&amp;N326,IF(H326&lt;&gt;"",CHAR(10)&amp;H326,"")))</f>
        <v/>
      </c>
      <c r="R326" s="36" t="str">
        <f aca="false">IF(AND(A326&lt;&gt;"",N326&lt;&gt;""),ROW(),"")</f>
        <v/>
      </c>
    </row>
    <row r="327" customFormat="false" ht="15" hidden="false" customHeight="false" outlineLevel="0" collapsed="false">
      <c r="A327" s="16"/>
      <c r="B327" s="16"/>
      <c r="C327" s="32"/>
      <c r="D327" s="34"/>
      <c r="E327" s="34"/>
      <c r="F327" s="16"/>
      <c r="G327" s="16"/>
      <c r="H327" s="16"/>
      <c r="I327" s="16" t="str">
        <f aca="false">IF(A327="","",CHOOSE(WEEKDAY(C327,2),"lun","mar","mié","jue","vie","sáb","dom"))</f>
        <v/>
      </c>
      <c r="J327" s="16" t="str">
        <f aca="false">IF(A327="","",IFERROR(INDEX(Profesoras!$B$2:$B$20,MATCH(G327,Profesoras!$A$2:$A$20,0)),"Profesora no existe"))</f>
        <v/>
      </c>
      <c r="K327" s="38" t="str">
        <f aca="false">IF(A327="","",(E327-D327)*24)</f>
        <v/>
      </c>
      <c r="L327" s="16" t="str">
        <f aca="false">IF(A327="","",COUNTIFS(Sesiones!$C$2:$C$401,C327,Sesiones!$F$2:$F$401,F327,Sesiones!$D$2:$D$401,"&lt;"&amp;E327,Sesiones!$E$2:$E$401,"&gt;"&amp;D327)-1)</f>
        <v/>
      </c>
      <c r="M327" s="16" t="str">
        <f aca="false">IF(A327="","",COUNTIFS(Sesiones!$C$2:$C$401,C327,Sesiones!$G$2:$G$401,G327,Sesiones!$D$2:$D$401,"&lt;"&amp;E327,Sesiones!$E$2:$E$401,"&gt;"&amp;D327)-1)</f>
        <v/>
      </c>
      <c r="N327" s="16" t="str">
        <f aca="false">IF(A327="","",IF(AND(L327&gt;0,M327&gt;0),"Aula y profesora ocupadas",IF(L327&gt;0,"Aula ocupada a esa hora",IF(M327&gt;0,"Profesora en otra clase a esa hora",IF(E327&lt;=D327,"Hora de fin anterior al inicio",IF(COUNTIF(Festivos!$A$2:$A$30,C327)&gt;0,"Clase en día festivo",""))))))</f>
        <v/>
      </c>
      <c r="O327" s="36" t="str">
        <f aca="false">IF(A327="","",COUNTIFS(Sesiones!$C$2:$C$401,C327,Sesiones!$D$2:$D$401,"&lt;"&amp;D327)+COUNTIFS(Sesiones!$C$2:$C$401,C327,Sesiones!$D$2:$D$401,D327,Sesiones!$A$2:$A$401,"&lt;"&amp;A327)+1)</f>
        <v/>
      </c>
      <c r="P327" s="36" t="str">
        <f aca="false">IF(A327="","",C327*10+O327)</f>
        <v/>
      </c>
      <c r="Q327" s="16" t="str">
        <f aca="false">IF(A327="","",TEXT(D327,"hh:mm")&amp;"–"&amp;TEXT(E327,"hh:mm")&amp;"  "&amp;B327&amp;CHAR(10)&amp;F327&amp;" · "&amp;J327&amp;IF(N327&lt;&gt;"",CHAR(10)&amp;"CHOQUE: "&amp;N327,IF(H327&lt;&gt;"",CHAR(10)&amp;H327,"")))</f>
        <v/>
      </c>
      <c r="R327" s="36" t="str">
        <f aca="false">IF(AND(A327&lt;&gt;"",N327&lt;&gt;""),ROW(),"")</f>
        <v/>
      </c>
    </row>
    <row r="328" customFormat="false" ht="15" hidden="false" customHeight="false" outlineLevel="0" collapsed="false">
      <c r="A328" s="16"/>
      <c r="B328" s="16"/>
      <c r="C328" s="32"/>
      <c r="D328" s="34"/>
      <c r="E328" s="34"/>
      <c r="F328" s="16"/>
      <c r="G328" s="16"/>
      <c r="H328" s="16"/>
      <c r="I328" s="16" t="str">
        <f aca="false">IF(A328="","",CHOOSE(WEEKDAY(C328,2),"lun","mar","mié","jue","vie","sáb","dom"))</f>
        <v/>
      </c>
      <c r="J328" s="16" t="str">
        <f aca="false">IF(A328="","",IFERROR(INDEX(Profesoras!$B$2:$B$20,MATCH(G328,Profesoras!$A$2:$A$20,0)),"Profesora no existe"))</f>
        <v/>
      </c>
      <c r="K328" s="38" t="str">
        <f aca="false">IF(A328="","",(E328-D328)*24)</f>
        <v/>
      </c>
      <c r="L328" s="16" t="str">
        <f aca="false">IF(A328="","",COUNTIFS(Sesiones!$C$2:$C$401,C328,Sesiones!$F$2:$F$401,F328,Sesiones!$D$2:$D$401,"&lt;"&amp;E328,Sesiones!$E$2:$E$401,"&gt;"&amp;D328)-1)</f>
        <v/>
      </c>
      <c r="M328" s="16" t="str">
        <f aca="false">IF(A328="","",COUNTIFS(Sesiones!$C$2:$C$401,C328,Sesiones!$G$2:$G$401,G328,Sesiones!$D$2:$D$401,"&lt;"&amp;E328,Sesiones!$E$2:$E$401,"&gt;"&amp;D328)-1)</f>
        <v/>
      </c>
      <c r="N328" s="16" t="str">
        <f aca="false">IF(A328="","",IF(AND(L328&gt;0,M328&gt;0),"Aula y profesora ocupadas",IF(L328&gt;0,"Aula ocupada a esa hora",IF(M328&gt;0,"Profesora en otra clase a esa hora",IF(E328&lt;=D328,"Hora de fin anterior al inicio",IF(COUNTIF(Festivos!$A$2:$A$30,C328)&gt;0,"Clase en día festivo",""))))))</f>
        <v/>
      </c>
      <c r="O328" s="36" t="str">
        <f aca="false">IF(A328="","",COUNTIFS(Sesiones!$C$2:$C$401,C328,Sesiones!$D$2:$D$401,"&lt;"&amp;D328)+COUNTIFS(Sesiones!$C$2:$C$401,C328,Sesiones!$D$2:$D$401,D328,Sesiones!$A$2:$A$401,"&lt;"&amp;A328)+1)</f>
        <v/>
      </c>
      <c r="P328" s="36" t="str">
        <f aca="false">IF(A328="","",C328*10+O328)</f>
        <v/>
      </c>
      <c r="Q328" s="16" t="str">
        <f aca="false">IF(A328="","",TEXT(D328,"hh:mm")&amp;"–"&amp;TEXT(E328,"hh:mm")&amp;"  "&amp;B328&amp;CHAR(10)&amp;F328&amp;" · "&amp;J328&amp;IF(N328&lt;&gt;"",CHAR(10)&amp;"CHOQUE: "&amp;N328,IF(H328&lt;&gt;"",CHAR(10)&amp;H328,"")))</f>
        <v/>
      </c>
      <c r="R328" s="36" t="str">
        <f aca="false">IF(AND(A328&lt;&gt;"",N328&lt;&gt;""),ROW(),"")</f>
        <v/>
      </c>
    </row>
    <row r="329" customFormat="false" ht="15" hidden="false" customHeight="false" outlineLevel="0" collapsed="false">
      <c r="A329" s="16"/>
      <c r="B329" s="16"/>
      <c r="C329" s="32"/>
      <c r="D329" s="34"/>
      <c r="E329" s="34"/>
      <c r="F329" s="16"/>
      <c r="G329" s="16"/>
      <c r="H329" s="16"/>
      <c r="I329" s="16" t="str">
        <f aca="false">IF(A329="","",CHOOSE(WEEKDAY(C329,2),"lun","mar","mié","jue","vie","sáb","dom"))</f>
        <v/>
      </c>
      <c r="J329" s="16" t="str">
        <f aca="false">IF(A329="","",IFERROR(INDEX(Profesoras!$B$2:$B$20,MATCH(G329,Profesoras!$A$2:$A$20,0)),"Profesora no existe"))</f>
        <v/>
      </c>
      <c r="K329" s="38" t="str">
        <f aca="false">IF(A329="","",(E329-D329)*24)</f>
        <v/>
      </c>
      <c r="L329" s="16" t="str">
        <f aca="false">IF(A329="","",COUNTIFS(Sesiones!$C$2:$C$401,C329,Sesiones!$F$2:$F$401,F329,Sesiones!$D$2:$D$401,"&lt;"&amp;E329,Sesiones!$E$2:$E$401,"&gt;"&amp;D329)-1)</f>
        <v/>
      </c>
      <c r="M329" s="16" t="str">
        <f aca="false">IF(A329="","",COUNTIFS(Sesiones!$C$2:$C$401,C329,Sesiones!$G$2:$G$401,G329,Sesiones!$D$2:$D$401,"&lt;"&amp;E329,Sesiones!$E$2:$E$401,"&gt;"&amp;D329)-1)</f>
        <v/>
      </c>
      <c r="N329" s="16" t="str">
        <f aca="false">IF(A329="","",IF(AND(L329&gt;0,M329&gt;0),"Aula y profesora ocupadas",IF(L329&gt;0,"Aula ocupada a esa hora",IF(M329&gt;0,"Profesora en otra clase a esa hora",IF(E329&lt;=D329,"Hora de fin anterior al inicio",IF(COUNTIF(Festivos!$A$2:$A$30,C329)&gt;0,"Clase en día festivo",""))))))</f>
        <v/>
      </c>
      <c r="O329" s="36" t="str">
        <f aca="false">IF(A329="","",COUNTIFS(Sesiones!$C$2:$C$401,C329,Sesiones!$D$2:$D$401,"&lt;"&amp;D329)+COUNTIFS(Sesiones!$C$2:$C$401,C329,Sesiones!$D$2:$D$401,D329,Sesiones!$A$2:$A$401,"&lt;"&amp;A329)+1)</f>
        <v/>
      </c>
      <c r="P329" s="36" t="str">
        <f aca="false">IF(A329="","",C329*10+O329)</f>
        <v/>
      </c>
      <c r="Q329" s="16" t="str">
        <f aca="false">IF(A329="","",TEXT(D329,"hh:mm")&amp;"–"&amp;TEXT(E329,"hh:mm")&amp;"  "&amp;B329&amp;CHAR(10)&amp;F329&amp;" · "&amp;J329&amp;IF(N329&lt;&gt;"",CHAR(10)&amp;"CHOQUE: "&amp;N329,IF(H329&lt;&gt;"",CHAR(10)&amp;H329,"")))</f>
        <v/>
      </c>
      <c r="R329" s="36" t="str">
        <f aca="false">IF(AND(A329&lt;&gt;"",N329&lt;&gt;""),ROW(),"")</f>
        <v/>
      </c>
    </row>
    <row r="330" customFormat="false" ht="15" hidden="false" customHeight="false" outlineLevel="0" collapsed="false">
      <c r="A330" s="16"/>
      <c r="B330" s="16"/>
      <c r="C330" s="32"/>
      <c r="D330" s="34"/>
      <c r="E330" s="34"/>
      <c r="F330" s="16"/>
      <c r="G330" s="16"/>
      <c r="H330" s="16"/>
      <c r="I330" s="16" t="str">
        <f aca="false">IF(A330="","",CHOOSE(WEEKDAY(C330,2),"lun","mar","mié","jue","vie","sáb","dom"))</f>
        <v/>
      </c>
      <c r="J330" s="16" t="str">
        <f aca="false">IF(A330="","",IFERROR(INDEX(Profesoras!$B$2:$B$20,MATCH(G330,Profesoras!$A$2:$A$20,0)),"Profesora no existe"))</f>
        <v/>
      </c>
      <c r="K330" s="38" t="str">
        <f aca="false">IF(A330="","",(E330-D330)*24)</f>
        <v/>
      </c>
      <c r="L330" s="16" t="str">
        <f aca="false">IF(A330="","",COUNTIFS(Sesiones!$C$2:$C$401,C330,Sesiones!$F$2:$F$401,F330,Sesiones!$D$2:$D$401,"&lt;"&amp;E330,Sesiones!$E$2:$E$401,"&gt;"&amp;D330)-1)</f>
        <v/>
      </c>
      <c r="M330" s="16" t="str">
        <f aca="false">IF(A330="","",COUNTIFS(Sesiones!$C$2:$C$401,C330,Sesiones!$G$2:$G$401,G330,Sesiones!$D$2:$D$401,"&lt;"&amp;E330,Sesiones!$E$2:$E$401,"&gt;"&amp;D330)-1)</f>
        <v/>
      </c>
      <c r="N330" s="16" t="str">
        <f aca="false">IF(A330="","",IF(AND(L330&gt;0,M330&gt;0),"Aula y profesora ocupadas",IF(L330&gt;0,"Aula ocupada a esa hora",IF(M330&gt;0,"Profesora en otra clase a esa hora",IF(E330&lt;=D330,"Hora de fin anterior al inicio",IF(COUNTIF(Festivos!$A$2:$A$30,C330)&gt;0,"Clase en día festivo",""))))))</f>
        <v/>
      </c>
      <c r="O330" s="36" t="str">
        <f aca="false">IF(A330="","",COUNTIFS(Sesiones!$C$2:$C$401,C330,Sesiones!$D$2:$D$401,"&lt;"&amp;D330)+COUNTIFS(Sesiones!$C$2:$C$401,C330,Sesiones!$D$2:$D$401,D330,Sesiones!$A$2:$A$401,"&lt;"&amp;A330)+1)</f>
        <v/>
      </c>
      <c r="P330" s="36" t="str">
        <f aca="false">IF(A330="","",C330*10+O330)</f>
        <v/>
      </c>
      <c r="Q330" s="16" t="str">
        <f aca="false">IF(A330="","",TEXT(D330,"hh:mm")&amp;"–"&amp;TEXT(E330,"hh:mm")&amp;"  "&amp;B330&amp;CHAR(10)&amp;F330&amp;" · "&amp;J330&amp;IF(N330&lt;&gt;"",CHAR(10)&amp;"CHOQUE: "&amp;N330,IF(H330&lt;&gt;"",CHAR(10)&amp;H330,"")))</f>
        <v/>
      </c>
      <c r="R330" s="36" t="str">
        <f aca="false">IF(AND(A330&lt;&gt;"",N330&lt;&gt;""),ROW(),"")</f>
        <v/>
      </c>
    </row>
    <row r="331" customFormat="false" ht="15" hidden="false" customHeight="false" outlineLevel="0" collapsed="false">
      <c r="A331" s="16"/>
      <c r="B331" s="16"/>
      <c r="C331" s="32"/>
      <c r="D331" s="34"/>
      <c r="E331" s="34"/>
      <c r="F331" s="16"/>
      <c r="G331" s="16"/>
      <c r="H331" s="16"/>
      <c r="I331" s="16" t="str">
        <f aca="false">IF(A331="","",CHOOSE(WEEKDAY(C331,2),"lun","mar","mié","jue","vie","sáb","dom"))</f>
        <v/>
      </c>
      <c r="J331" s="16" t="str">
        <f aca="false">IF(A331="","",IFERROR(INDEX(Profesoras!$B$2:$B$20,MATCH(G331,Profesoras!$A$2:$A$20,0)),"Profesora no existe"))</f>
        <v/>
      </c>
      <c r="K331" s="38" t="str">
        <f aca="false">IF(A331="","",(E331-D331)*24)</f>
        <v/>
      </c>
      <c r="L331" s="16" t="str">
        <f aca="false">IF(A331="","",COUNTIFS(Sesiones!$C$2:$C$401,C331,Sesiones!$F$2:$F$401,F331,Sesiones!$D$2:$D$401,"&lt;"&amp;E331,Sesiones!$E$2:$E$401,"&gt;"&amp;D331)-1)</f>
        <v/>
      </c>
      <c r="M331" s="16" t="str">
        <f aca="false">IF(A331="","",COUNTIFS(Sesiones!$C$2:$C$401,C331,Sesiones!$G$2:$G$401,G331,Sesiones!$D$2:$D$401,"&lt;"&amp;E331,Sesiones!$E$2:$E$401,"&gt;"&amp;D331)-1)</f>
        <v/>
      </c>
      <c r="N331" s="16" t="str">
        <f aca="false">IF(A331="","",IF(AND(L331&gt;0,M331&gt;0),"Aula y profesora ocupadas",IF(L331&gt;0,"Aula ocupada a esa hora",IF(M331&gt;0,"Profesora en otra clase a esa hora",IF(E331&lt;=D331,"Hora de fin anterior al inicio",IF(COUNTIF(Festivos!$A$2:$A$30,C331)&gt;0,"Clase en día festivo",""))))))</f>
        <v/>
      </c>
      <c r="O331" s="36" t="str">
        <f aca="false">IF(A331="","",COUNTIFS(Sesiones!$C$2:$C$401,C331,Sesiones!$D$2:$D$401,"&lt;"&amp;D331)+COUNTIFS(Sesiones!$C$2:$C$401,C331,Sesiones!$D$2:$D$401,D331,Sesiones!$A$2:$A$401,"&lt;"&amp;A331)+1)</f>
        <v/>
      </c>
      <c r="P331" s="36" t="str">
        <f aca="false">IF(A331="","",C331*10+O331)</f>
        <v/>
      </c>
      <c r="Q331" s="16" t="str">
        <f aca="false">IF(A331="","",TEXT(D331,"hh:mm")&amp;"–"&amp;TEXT(E331,"hh:mm")&amp;"  "&amp;B331&amp;CHAR(10)&amp;F331&amp;" · "&amp;J331&amp;IF(N331&lt;&gt;"",CHAR(10)&amp;"CHOQUE: "&amp;N331,IF(H331&lt;&gt;"",CHAR(10)&amp;H331,"")))</f>
        <v/>
      </c>
      <c r="R331" s="36" t="str">
        <f aca="false">IF(AND(A331&lt;&gt;"",N331&lt;&gt;""),ROW(),"")</f>
        <v/>
      </c>
    </row>
    <row r="332" customFormat="false" ht="15" hidden="false" customHeight="false" outlineLevel="0" collapsed="false">
      <c r="A332" s="16"/>
      <c r="B332" s="16"/>
      <c r="C332" s="32"/>
      <c r="D332" s="34"/>
      <c r="E332" s="34"/>
      <c r="F332" s="16"/>
      <c r="G332" s="16"/>
      <c r="H332" s="16"/>
      <c r="I332" s="16" t="str">
        <f aca="false">IF(A332="","",CHOOSE(WEEKDAY(C332,2),"lun","mar","mié","jue","vie","sáb","dom"))</f>
        <v/>
      </c>
      <c r="J332" s="16" t="str">
        <f aca="false">IF(A332="","",IFERROR(INDEX(Profesoras!$B$2:$B$20,MATCH(G332,Profesoras!$A$2:$A$20,0)),"Profesora no existe"))</f>
        <v/>
      </c>
      <c r="K332" s="38" t="str">
        <f aca="false">IF(A332="","",(E332-D332)*24)</f>
        <v/>
      </c>
      <c r="L332" s="16" t="str">
        <f aca="false">IF(A332="","",COUNTIFS(Sesiones!$C$2:$C$401,C332,Sesiones!$F$2:$F$401,F332,Sesiones!$D$2:$D$401,"&lt;"&amp;E332,Sesiones!$E$2:$E$401,"&gt;"&amp;D332)-1)</f>
        <v/>
      </c>
      <c r="M332" s="16" t="str">
        <f aca="false">IF(A332="","",COUNTIFS(Sesiones!$C$2:$C$401,C332,Sesiones!$G$2:$G$401,G332,Sesiones!$D$2:$D$401,"&lt;"&amp;E332,Sesiones!$E$2:$E$401,"&gt;"&amp;D332)-1)</f>
        <v/>
      </c>
      <c r="N332" s="16" t="str">
        <f aca="false">IF(A332="","",IF(AND(L332&gt;0,M332&gt;0),"Aula y profesora ocupadas",IF(L332&gt;0,"Aula ocupada a esa hora",IF(M332&gt;0,"Profesora en otra clase a esa hora",IF(E332&lt;=D332,"Hora de fin anterior al inicio",IF(COUNTIF(Festivos!$A$2:$A$30,C332)&gt;0,"Clase en día festivo",""))))))</f>
        <v/>
      </c>
      <c r="O332" s="36" t="str">
        <f aca="false">IF(A332="","",COUNTIFS(Sesiones!$C$2:$C$401,C332,Sesiones!$D$2:$D$401,"&lt;"&amp;D332)+COUNTIFS(Sesiones!$C$2:$C$401,C332,Sesiones!$D$2:$D$401,D332,Sesiones!$A$2:$A$401,"&lt;"&amp;A332)+1)</f>
        <v/>
      </c>
      <c r="P332" s="36" t="str">
        <f aca="false">IF(A332="","",C332*10+O332)</f>
        <v/>
      </c>
      <c r="Q332" s="16" t="str">
        <f aca="false">IF(A332="","",TEXT(D332,"hh:mm")&amp;"–"&amp;TEXT(E332,"hh:mm")&amp;"  "&amp;B332&amp;CHAR(10)&amp;F332&amp;" · "&amp;J332&amp;IF(N332&lt;&gt;"",CHAR(10)&amp;"CHOQUE: "&amp;N332,IF(H332&lt;&gt;"",CHAR(10)&amp;H332,"")))</f>
        <v/>
      </c>
      <c r="R332" s="36" t="str">
        <f aca="false">IF(AND(A332&lt;&gt;"",N332&lt;&gt;""),ROW(),"")</f>
        <v/>
      </c>
    </row>
    <row r="333" customFormat="false" ht="15" hidden="false" customHeight="false" outlineLevel="0" collapsed="false">
      <c r="A333" s="16"/>
      <c r="B333" s="16"/>
      <c r="C333" s="32"/>
      <c r="D333" s="34"/>
      <c r="E333" s="34"/>
      <c r="F333" s="16"/>
      <c r="G333" s="16"/>
      <c r="H333" s="16"/>
      <c r="I333" s="16" t="str">
        <f aca="false">IF(A333="","",CHOOSE(WEEKDAY(C333,2),"lun","mar","mié","jue","vie","sáb","dom"))</f>
        <v/>
      </c>
      <c r="J333" s="16" t="str">
        <f aca="false">IF(A333="","",IFERROR(INDEX(Profesoras!$B$2:$B$20,MATCH(G333,Profesoras!$A$2:$A$20,0)),"Profesora no existe"))</f>
        <v/>
      </c>
      <c r="K333" s="38" t="str">
        <f aca="false">IF(A333="","",(E333-D333)*24)</f>
        <v/>
      </c>
      <c r="L333" s="16" t="str">
        <f aca="false">IF(A333="","",COUNTIFS(Sesiones!$C$2:$C$401,C333,Sesiones!$F$2:$F$401,F333,Sesiones!$D$2:$D$401,"&lt;"&amp;E333,Sesiones!$E$2:$E$401,"&gt;"&amp;D333)-1)</f>
        <v/>
      </c>
      <c r="M333" s="16" t="str">
        <f aca="false">IF(A333="","",COUNTIFS(Sesiones!$C$2:$C$401,C333,Sesiones!$G$2:$G$401,G333,Sesiones!$D$2:$D$401,"&lt;"&amp;E333,Sesiones!$E$2:$E$401,"&gt;"&amp;D333)-1)</f>
        <v/>
      </c>
      <c r="N333" s="16" t="str">
        <f aca="false">IF(A333="","",IF(AND(L333&gt;0,M333&gt;0),"Aula y profesora ocupadas",IF(L333&gt;0,"Aula ocupada a esa hora",IF(M333&gt;0,"Profesora en otra clase a esa hora",IF(E333&lt;=D333,"Hora de fin anterior al inicio",IF(COUNTIF(Festivos!$A$2:$A$30,C333)&gt;0,"Clase en día festivo",""))))))</f>
        <v/>
      </c>
      <c r="O333" s="36" t="str">
        <f aca="false">IF(A333="","",COUNTIFS(Sesiones!$C$2:$C$401,C333,Sesiones!$D$2:$D$401,"&lt;"&amp;D333)+COUNTIFS(Sesiones!$C$2:$C$401,C333,Sesiones!$D$2:$D$401,D333,Sesiones!$A$2:$A$401,"&lt;"&amp;A333)+1)</f>
        <v/>
      </c>
      <c r="P333" s="36" t="str">
        <f aca="false">IF(A333="","",C333*10+O333)</f>
        <v/>
      </c>
      <c r="Q333" s="16" t="str">
        <f aca="false">IF(A333="","",TEXT(D333,"hh:mm")&amp;"–"&amp;TEXT(E333,"hh:mm")&amp;"  "&amp;B333&amp;CHAR(10)&amp;F333&amp;" · "&amp;J333&amp;IF(N333&lt;&gt;"",CHAR(10)&amp;"CHOQUE: "&amp;N333,IF(H333&lt;&gt;"",CHAR(10)&amp;H333,"")))</f>
        <v/>
      </c>
      <c r="R333" s="36" t="str">
        <f aca="false">IF(AND(A333&lt;&gt;"",N333&lt;&gt;""),ROW(),"")</f>
        <v/>
      </c>
    </row>
    <row r="334" customFormat="false" ht="15" hidden="false" customHeight="false" outlineLevel="0" collapsed="false">
      <c r="A334" s="16"/>
      <c r="B334" s="16"/>
      <c r="C334" s="32"/>
      <c r="D334" s="34"/>
      <c r="E334" s="34"/>
      <c r="F334" s="16"/>
      <c r="G334" s="16"/>
      <c r="H334" s="16"/>
      <c r="I334" s="16" t="str">
        <f aca="false">IF(A334="","",CHOOSE(WEEKDAY(C334,2),"lun","mar","mié","jue","vie","sáb","dom"))</f>
        <v/>
      </c>
      <c r="J334" s="16" t="str">
        <f aca="false">IF(A334="","",IFERROR(INDEX(Profesoras!$B$2:$B$20,MATCH(G334,Profesoras!$A$2:$A$20,0)),"Profesora no existe"))</f>
        <v/>
      </c>
      <c r="K334" s="38" t="str">
        <f aca="false">IF(A334="","",(E334-D334)*24)</f>
        <v/>
      </c>
      <c r="L334" s="16" t="str">
        <f aca="false">IF(A334="","",COUNTIFS(Sesiones!$C$2:$C$401,C334,Sesiones!$F$2:$F$401,F334,Sesiones!$D$2:$D$401,"&lt;"&amp;E334,Sesiones!$E$2:$E$401,"&gt;"&amp;D334)-1)</f>
        <v/>
      </c>
      <c r="M334" s="16" t="str">
        <f aca="false">IF(A334="","",COUNTIFS(Sesiones!$C$2:$C$401,C334,Sesiones!$G$2:$G$401,G334,Sesiones!$D$2:$D$401,"&lt;"&amp;E334,Sesiones!$E$2:$E$401,"&gt;"&amp;D334)-1)</f>
        <v/>
      </c>
      <c r="N334" s="16" t="str">
        <f aca="false">IF(A334="","",IF(AND(L334&gt;0,M334&gt;0),"Aula y profesora ocupadas",IF(L334&gt;0,"Aula ocupada a esa hora",IF(M334&gt;0,"Profesora en otra clase a esa hora",IF(E334&lt;=D334,"Hora de fin anterior al inicio",IF(COUNTIF(Festivos!$A$2:$A$30,C334)&gt;0,"Clase en día festivo",""))))))</f>
        <v/>
      </c>
      <c r="O334" s="36" t="str">
        <f aca="false">IF(A334="","",COUNTIFS(Sesiones!$C$2:$C$401,C334,Sesiones!$D$2:$D$401,"&lt;"&amp;D334)+COUNTIFS(Sesiones!$C$2:$C$401,C334,Sesiones!$D$2:$D$401,D334,Sesiones!$A$2:$A$401,"&lt;"&amp;A334)+1)</f>
        <v/>
      </c>
      <c r="P334" s="36" t="str">
        <f aca="false">IF(A334="","",C334*10+O334)</f>
        <v/>
      </c>
      <c r="Q334" s="16" t="str">
        <f aca="false">IF(A334="","",TEXT(D334,"hh:mm")&amp;"–"&amp;TEXT(E334,"hh:mm")&amp;"  "&amp;B334&amp;CHAR(10)&amp;F334&amp;" · "&amp;J334&amp;IF(N334&lt;&gt;"",CHAR(10)&amp;"CHOQUE: "&amp;N334,IF(H334&lt;&gt;"",CHAR(10)&amp;H334,"")))</f>
        <v/>
      </c>
      <c r="R334" s="36" t="str">
        <f aca="false">IF(AND(A334&lt;&gt;"",N334&lt;&gt;""),ROW(),"")</f>
        <v/>
      </c>
    </row>
    <row r="335" customFormat="false" ht="15" hidden="false" customHeight="false" outlineLevel="0" collapsed="false">
      <c r="A335" s="16"/>
      <c r="B335" s="16"/>
      <c r="C335" s="32"/>
      <c r="D335" s="34"/>
      <c r="E335" s="34"/>
      <c r="F335" s="16"/>
      <c r="G335" s="16"/>
      <c r="H335" s="16"/>
      <c r="I335" s="16" t="str">
        <f aca="false">IF(A335="","",CHOOSE(WEEKDAY(C335,2),"lun","mar","mié","jue","vie","sáb","dom"))</f>
        <v/>
      </c>
      <c r="J335" s="16" t="str">
        <f aca="false">IF(A335="","",IFERROR(INDEX(Profesoras!$B$2:$B$20,MATCH(G335,Profesoras!$A$2:$A$20,0)),"Profesora no existe"))</f>
        <v/>
      </c>
      <c r="K335" s="38" t="str">
        <f aca="false">IF(A335="","",(E335-D335)*24)</f>
        <v/>
      </c>
      <c r="L335" s="16" t="str">
        <f aca="false">IF(A335="","",COUNTIFS(Sesiones!$C$2:$C$401,C335,Sesiones!$F$2:$F$401,F335,Sesiones!$D$2:$D$401,"&lt;"&amp;E335,Sesiones!$E$2:$E$401,"&gt;"&amp;D335)-1)</f>
        <v/>
      </c>
      <c r="M335" s="16" t="str">
        <f aca="false">IF(A335="","",COUNTIFS(Sesiones!$C$2:$C$401,C335,Sesiones!$G$2:$G$401,G335,Sesiones!$D$2:$D$401,"&lt;"&amp;E335,Sesiones!$E$2:$E$401,"&gt;"&amp;D335)-1)</f>
        <v/>
      </c>
      <c r="N335" s="16" t="str">
        <f aca="false">IF(A335="","",IF(AND(L335&gt;0,M335&gt;0),"Aula y profesora ocupadas",IF(L335&gt;0,"Aula ocupada a esa hora",IF(M335&gt;0,"Profesora en otra clase a esa hora",IF(E335&lt;=D335,"Hora de fin anterior al inicio",IF(COUNTIF(Festivos!$A$2:$A$30,C335)&gt;0,"Clase en día festivo",""))))))</f>
        <v/>
      </c>
      <c r="O335" s="36" t="str">
        <f aca="false">IF(A335="","",COUNTIFS(Sesiones!$C$2:$C$401,C335,Sesiones!$D$2:$D$401,"&lt;"&amp;D335)+COUNTIFS(Sesiones!$C$2:$C$401,C335,Sesiones!$D$2:$D$401,D335,Sesiones!$A$2:$A$401,"&lt;"&amp;A335)+1)</f>
        <v/>
      </c>
      <c r="P335" s="36" t="str">
        <f aca="false">IF(A335="","",C335*10+O335)</f>
        <v/>
      </c>
      <c r="Q335" s="16" t="str">
        <f aca="false">IF(A335="","",TEXT(D335,"hh:mm")&amp;"–"&amp;TEXT(E335,"hh:mm")&amp;"  "&amp;B335&amp;CHAR(10)&amp;F335&amp;" · "&amp;J335&amp;IF(N335&lt;&gt;"",CHAR(10)&amp;"CHOQUE: "&amp;N335,IF(H335&lt;&gt;"",CHAR(10)&amp;H335,"")))</f>
        <v/>
      </c>
      <c r="R335" s="36" t="str">
        <f aca="false">IF(AND(A335&lt;&gt;"",N335&lt;&gt;""),ROW(),"")</f>
        <v/>
      </c>
    </row>
    <row r="336" customFormat="false" ht="15" hidden="false" customHeight="false" outlineLevel="0" collapsed="false">
      <c r="A336" s="16"/>
      <c r="B336" s="16"/>
      <c r="C336" s="32"/>
      <c r="D336" s="34"/>
      <c r="E336" s="34"/>
      <c r="F336" s="16"/>
      <c r="G336" s="16"/>
      <c r="H336" s="16"/>
      <c r="I336" s="16" t="str">
        <f aca="false">IF(A336="","",CHOOSE(WEEKDAY(C336,2),"lun","mar","mié","jue","vie","sáb","dom"))</f>
        <v/>
      </c>
      <c r="J336" s="16" t="str">
        <f aca="false">IF(A336="","",IFERROR(INDEX(Profesoras!$B$2:$B$20,MATCH(G336,Profesoras!$A$2:$A$20,0)),"Profesora no existe"))</f>
        <v/>
      </c>
      <c r="K336" s="38" t="str">
        <f aca="false">IF(A336="","",(E336-D336)*24)</f>
        <v/>
      </c>
      <c r="L336" s="16" t="str">
        <f aca="false">IF(A336="","",COUNTIFS(Sesiones!$C$2:$C$401,C336,Sesiones!$F$2:$F$401,F336,Sesiones!$D$2:$D$401,"&lt;"&amp;E336,Sesiones!$E$2:$E$401,"&gt;"&amp;D336)-1)</f>
        <v/>
      </c>
      <c r="M336" s="16" t="str">
        <f aca="false">IF(A336="","",COUNTIFS(Sesiones!$C$2:$C$401,C336,Sesiones!$G$2:$G$401,G336,Sesiones!$D$2:$D$401,"&lt;"&amp;E336,Sesiones!$E$2:$E$401,"&gt;"&amp;D336)-1)</f>
        <v/>
      </c>
      <c r="N336" s="16" t="str">
        <f aca="false">IF(A336="","",IF(AND(L336&gt;0,M336&gt;0),"Aula y profesora ocupadas",IF(L336&gt;0,"Aula ocupada a esa hora",IF(M336&gt;0,"Profesora en otra clase a esa hora",IF(E336&lt;=D336,"Hora de fin anterior al inicio",IF(COUNTIF(Festivos!$A$2:$A$30,C336)&gt;0,"Clase en día festivo",""))))))</f>
        <v/>
      </c>
      <c r="O336" s="36" t="str">
        <f aca="false">IF(A336="","",COUNTIFS(Sesiones!$C$2:$C$401,C336,Sesiones!$D$2:$D$401,"&lt;"&amp;D336)+COUNTIFS(Sesiones!$C$2:$C$401,C336,Sesiones!$D$2:$D$401,D336,Sesiones!$A$2:$A$401,"&lt;"&amp;A336)+1)</f>
        <v/>
      </c>
      <c r="P336" s="36" t="str">
        <f aca="false">IF(A336="","",C336*10+O336)</f>
        <v/>
      </c>
      <c r="Q336" s="16" t="str">
        <f aca="false">IF(A336="","",TEXT(D336,"hh:mm")&amp;"–"&amp;TEXT(E336,"hh:mm")&amp;"  "&amp;B336&amp;CHAR(10)&amp;F336&amp;" · "&amp;J336&amp;IF(N336&lt;&gt;"",CHAR(10)&amp;"CHOQUE: "&amp;N336,IF(H336&lt;&gt;"",CHAR(10)&amp;H336,"")))</f>
        <v/>
      </c>
      <c r="R336" s="36" t="str">
        <f aca="false">IF(AND(A336&lt;&gt;"",N336&lt;&gt;""),ROW(),"")</f>
        <v/>
      </c>
    </row>
    <row r="337" customFormat="false" ht="15" hidden="false" customHeight="false" outlineLevel="0" collapsed="false">
      <c r="A337" s="16"/>
      <c r="B337" s="16"/>
      <c r="C337" s="32"/>
      <c r="D337" s="34"/>
      <c r="E337" s="34"/>
      <c r="F337" s="16"/>
      <c r="G337" s="16"/>
      <c r="H337" s="16"/>
      <c r="I337" s="16" t="str">
        <f aca="false">IF(A337="","",CHOOSE(WEEKDAY(C337,2),"lun","mar","mié","jue","vie","sáb","dom"))</f>
        <v/>
      </c>
      <c r="J337" s="16" t="str">
        <f aca="false">IF(A337="","",IFERROR(INDEX(Profesoras!$B$2:$B$20,MATCH(G337,Profesoras!$A$2:$A$20,0)),"Profesora no existe"))</f>
        <v/>
      </c>
      <c r="K337" s="38" t="str">
        <f aca="false">IF(A337="","",(E337-D337)*24)</f>
        <v/>
      </c>
      <c r="L337" s="16" t="str">
        <f aca="false">IF(A337="","",COUNTIFS(Sesiones!$C$2:$C$401,C337,Sesiones!$F$2:$F$401,F337,Sesiones!$D$2:$D$401,"&lt;"&amp;E337,Sesiones!$E$2:$E$401,"&gt;"&amp;D337)-1)</f>
        <v/>
      </c>
      <c r="M337" s="16" t="str">
        <f aca="false">IF(A337="","",COUNTIFS(Sesiones!$C$2:$C$401,C337,Sesiones!$G$2:$G$401,G337,Sesiones!$D$2:$D$401,"&lt;"&amp;E337,Sesiones!$E$2:$E$401,"&gt;"&amp;D337)-1)</f>
        <v/>
      </c>
      <c r="N337" s="16" t="str">
        <f aca="false">IF(A337="","",IF(AND(L337&gt;0,M337&gt;0),"Aula y profesora ocupadas",IF(L337&gt;0,"Aula ocupada a esa hora",IF(M337&gt;0,"Profesora en otra clase a esa hora",IF(E337&lt;=D337,"Hora de fin anterior al inicio",IF(COUNTIF(Festivos!$A$2:$A$30,C337)&gt;0,"Clase en día festivo",""))))))</f>
        <v/>
      </c>
      <c r="O337" s="36" t="str">
        <f aca="false">IF(A337="","",COUNTIFS(Sesiones!$C$2:$C$401,C337,Sesiones!$D$2:$D$401,"&lt;"&amp;D337)+COUNTIFS(Sesiones!$C$2:$C$401,C337,Sesiones!$D$2:$D$401,D337,Sesiones!$A$2:$A$401,"&lt;"&amp;A337)+1)</f>
        <v/>
      </c>
      <c r="P337" s="36" t="str">
        <f aca="false">IF(A337="","",C337*10+O337)</f>
        <v/>
      </c>
      <c r="Q337" s="16" t="str">
        <f aca="false">IF(A337="","",TEXT(D337,"hh:mm")&amp;"–"&amp;TEXT(E337,"hh:mm")&amp;"  "&amp;B337&amp;CHAR(10)&amp;F337&amp;" · "&amp;J337&amp;IF(N337&lt;&gt;"",CHAR(10)&amp;"CHOQUE: "&amp;N337,IF(H337&lt;&gt;"",CHAR(10)&amp;H337,"")))</f>
        <v/>
      </c>
      <c r="R337" s="36" t="str">
        <f aca="false">IF(AND(A337&lt;&gt;"",N337&lt;&gt;""),ROW(),"")</f>
        <v/>
      </c>
    </row>
    <row r="338" customFormat="false" ht="15" hidden="false" customHeight="false" outlineLevel="0" collapsed="false">
      <c r="A338" s="16"/>
      <c r="B338" s="16"/>
      <c r="C338" s="32"/>
      <c r="D338" s="34"/>
      <c r="E338" s="34"/>
      <c r="F338" s="16"/>
      <c r="G338" s="16"/>
      <c r="H338" s="16"/>
      <c r="I338" s="16" t="str">
        <f aca="false">IF(A338="","",CHOOSE(WEEKDAY(C338,2),"lun","mar","mié","jue","vie","sáb","dom"))</f>
        <v/>
      </c>
      <c r="J338" s="16" t="str">
        <f aca="false">IF(A338="","",IFERROR(INDEX(Profesoras!$B$2:$B$20,MATCH(G338,Profesoras!$A$2:$A$20,0)),"Profesora no existe"))</f>
        <v/>
      </c>
      <c r="K338" s="38" t="str">
        <f aca="false">IF(A338="","",(E338-D338)*24)</f>
        <v/>
      </c>
      <c r="L338" s="16" t="str">
        <f aca="false">IF(A338="","",COUNTIFS(Sesiones!$C$2:$C$401,C338,Sesiones!$F$2:$F$401,F338,Sesiones!$D$2:$D$401,"&lt;"&amp;E338,Sesiones!$E$2:$E$401,"&gt;"&amp;D338)-1)</f>
        <v/>
      </c>
      <c r="M338" s="16" t="str">
        <f aca="false">IF(A338="","",COUNTIFS(Sesiones!$C$2:$C$401,C338,Sesiones!$G$2:$G$401,G338,Sesiones!$D$2:$D$401,"&lt;"&amp;E338,Sesiones!$E$2:$E$401,"&gt;"&amp;D338)-1)</f>
        <v/>
      </c>
      <c r="N338" s="16" t="str">
        <f aca="false">IF(A338="","",IF(AND(L338&gt;0,M338&gt;0),"Aula y profesora ocupadas",IF(L338&gt;0,"Aula ocupada a esa hora",IF(M338&gt;0,"Profesora en otra clase a esa hora",IF(E338&lt;=D338,"Hora de fin anterior al inicio",IF(COUNTIF(Festivos!$A$2:$A$30,C338)&gt;0,"Clase en día festivo",""))))))</f>
        <v/>
      </c>
      <c r="O338" s="36" t="str">
        <f aca="false">IF(A338="","",COUNTIFS(Sesiones!$C$2:$C$401,C338,Sesiones!$D$2:$D$401,"&lt;"&amp;D338)+COUNTIFS(Sesiones!$C$2:$C$401,C338,Sesiones!$D$2:$D$401,D338,Sesiones!$A$2:$A$401,"&lt;"&amp;A338)+1)</f>
        <v/>
      </c>
      <c r="P338" s="36" t="str">
        <f aca="false">IF(A338="","",C338*10+O338)</f>
        <v/>
      </c>
      <c r="Q338" s="16" t="str">
        <f aca="false">IF(A338="","",TEXT(D338,"hh:mm")&amp;"–"&amp;TEXT(E338,"hh:mm")&amp;"  "&amp;B338&amp;CHAR(10)&amp;F338&amp;" · "&amp;J338&amp;IF(N338&lt;&gt;"",CHAR(10)&amp;"CHOQUE: "&amp;N338,IF(H338&lt;&gt;"",CHAR(10)&amp;H338,"")))</f>
        <v/>
      </c>
      <c r="R338" s="36" t="str">
        <f aca="false">IF(AND(A338&lt;&gt;"",N338&lt;&gt;""),ROW(),"")</f>
        <v/>
      </c>
    </row>
    <row r="339" customFormat="false" ht="15" hidden="false" customHeight="false" outlineLevel="0" collapsed="false">
      <c r="A339" s="16"/>
      <c r="B339" s="16"/>
      <c r="C339" s="32"/>
      <c r="D339" s="34"/>
      <c r="E339" s="34"/>
      <c r="F339" s="16"/>
      <c r="G339" s="16"/>
      <c r="H339" s="16"/>
      <c r="I339" s="16" t="str">
        <f aca="false">IF(A339="","",CHOOSE(WEEKDAY(C339,2),"lun","mar","mié","jue","vie","sáb","dom"))</f>
        <v/>
      </c>
      <c r="J339" s="16" t="str">
        <f aca="false">IF(A339="","",IFERROR(INDEX(Profesoras!$B$2:$B$20,MATCH(G339,Profesoras!$A$2:$A$20,0)),"Profesora no existe"))</f>
        <v/>
      </c>
      <c r="K339" s="38" t="str">
        <f aca="false">IF(A339="","",(E339-D339)*24)</f>
        <v/>
      </c>
      <c r="L339" s="16" t="str">
        <f aca="false">IF(A339="","",COUNTIFS(Sesiones!$C$2:$C$401,C339,Sesiones!$F$2:$F$401,F339,Sesiones!$D$2:$D$401,"&lt;"&amp;E339,Sesiones!$E$2:$E$401,"&gt;"&amp;D339)-1)</f>
        <v/>
      </c>
      <c r="M339" s="16" t="str">
        <f aca="false">IF(A339="","",COUNTIFS(Sesiones!$C$2:$C$401,C339,Sesiones!$G$2:$G$401,G339,Sesiones!$D$2:$D$401,"&lt;"&amp;E339,Sesiones!$E$2:$E$401,"&gt;"&amp;D339)-1)</f>
        <v/>
      </c>
      <c r="N339" s="16" t="str">
        <f aca="false">IF(A339="","",IF(AND(L339&gt;0,M339&gt;0),"Aula y profesora ocupadas",IF(L339&gt;0,"Aula ocupada a esa hora",IF(M339&gt;0,"Profesora en otra clase a esa hora",IF(E339&lt;=D339,"Hora de fin anterior al inicio",IF(COUNTIF(Festivos!$A$2:$A$30,C339)&gt;0,"Clase en día festivo",""))))))</f>
        <v/>
      </c>
      <c r="O339" s="36" t="str">
        <f aca="false">IF(A339="","",COUNTIFS(Sesiones!$C$2:$C$401,C339,Sesiones!$D$2:$D$401,"&lt;"&amp;D339)+COUNTIFS(Sesiones!$C$2:$C$401,C339,Sesiones!$D$2:$D$401,D339,Sesiones!$A$2:$A$401,"&lt;"&amp;A339)+1)</f>
        <v/>
      </c>
      <c r="P339" s="36" t="str">
        <f aca="false">IF(A339="","",C339*10+O339)</f>
        <v/>
      </c>
      <c r="Q339" s="16" t="str">
        <f aca="false">IF(A339="","",TEXT(D339,"hh:mm")&amp;"–"&amp;TEXT(E339,"hh:mm")&amp;"  "&amp;B339&amp;CHAR(10)&amp;F339&amp;" · "&amp;J339&amp;IF(N339&lt;&gt;"",CHAR(10)&amp;"CHOQUE: "&amp;N339,IF(H339&lt;&gt;"",CHAR(10)&amp;H339,"")))</f>
        <v/>
      </c>
      <c r="R339" s="36" t="str">
        <f aca="false">IF(AND(A339&lt;&gt;"",N339&lt;&gt;""),ROW(),"")</f>
        <v/>
      </c>
    </row>
    <row r="340" customFormat="false" ht="15" hidden="false" customHeight="false" outlineLevel="0" collapsed="false">
      <c r="A340" s="16"/>
      <c r="B340" s="16"/>
      <c r="C340" s="32"/>
      <c r="D340" s="34"/>
      <c r="E340" s="34"/>
      <c r="F340" s="16"/>
      <c r="G340" s="16"/>
      <c r="H340" s="16"/>
      <c r="I340" s="16" t="str">
        <f aca="false">IF(A340="","",CHOOSE(WEEKDAY(C340,2),"lun","mar","mié","jue","vie","sáb","dom"))</f>
        <v/>
      </c>
      <c r="J340" s="16" t="str">
        <f aca="false">IF(A340="","",IFERROR(INDEX(Profesoras!$B$2:$B$20,MATCH(G340,Profesoras!$A$2:$A$20,0)),"Profesora no existe"))</f>
        <v/>
      </c>
      <c r="K340" s="38" t="str">
        <f aca="false">IF(A340="","",(E340-D340)*24)</f>
        <v/>
      </c>
      <c r="L340" s="16" t="str">
        <f aca="false">IF(A340="","",COUNTIFS(Sesiones!$C$2:$C$401,C340,Sesiones!$F$2:$F$401,F340,Sesiones!$D$2:$D$401,"&lt;"&amp;E340,Sesiones!$E$2:$E$401,"&gt;"&amp;D340)-1)</f>
        <v/>
      </c>
      <c r="M340" s="16" t="str">
        <f aca="false">IF(A340="","",COUNTIFS(Sesiones!$C$2:$C$401,C340,Sesiones!$G$2:$G$401,G340,Sesiones!$D$2:$D$401,"&lt;"&amp;E340,Sesiones!$E$2:$E$401,"&gt;"&amp;D340)-1)</f>
        <v/>
      </c>
      <c r="N340" s="16" t="str">
        <f aca="false">IF(A340="","",IF(AND(L340&gt;0,M340&gt;0),"Aula y profesora ocupadas",IF(L340&gt;0,"Aula ocupada a esa hora",IF(M340&gt;0,"Profesora en otra clase a esa hora",IF(E340&lt;=D340,"Hora de fin anterior al inicio",IF(COUNTIF(Festivos!$A$2:$A$30,C340)&gt;0,"Clase en día festivo",""))))))</f>
        <v/>
      </c>
      <c r="O340" s="36" t="str">
        <f aca="false">IF(A340="","",COUNTIFS(Sesiones!$C$2:$C$401,C340,Sesiones!$D$2:$D$401,"&lt;"&amp;D340)+COUNTIFS(Sesiones!$C$2:$C$401,C340,Sesiones!$D$2:$D$401,D340,Sesiones!$A$2:$A$401,"&lt;"&amp;A340)+1)</f>
        <v/>
      </c>
      <c r="P340" s="36" t="str">
        <f aca="false">IF(A340="","",C340*10+O340)</f>
        <v/>
      </c>
      <c r="Q340" s="16" t="str">
        <f aca="false">IF(A340="","",TEXT(D340,"hh:mm")&amp;"–"&amp;TEXT(E340,"hh:mm")&amp;"  "&amp;B340&amp;CHAR(10)&amp;F340&amp;" · "&amp;J340&amp;IF(N340&lt;&gt;"",CHAR(10)&amp;"CHOQUE: "&amp;N340,IF(H340&lt;&gt;"",CHAR(10)&amp;H340,"")))</f>
        <v/>
      </c>
      <c r="R340" s="36" t="str">
        <f aca="false">IF(AND(A340&lt;&gt;"",N340&lt;&gt;""),ROW(),"")</f>
        <v/>
      </c>
    </row>
    <row r="341" customFormat="false" ht="15" hidden="false" customHeight="false" outlineLevel="0" collapsed="false">
      <c r="A341" s="16"/>
      <c r="B341" s="16"/>
      <c r="C341" s="32"/>
      <c r="D341" s="34"/>
      <c r="E341" s="34"/>
      <c r="F341" s="16"/>
      <c r="G341" s="16"/>
      <c r="H341" s="16"/>
      <c r="I341" s="16" t="str">
        <f aca="false">IF(A341="","",CHOOSE(WEEKDAY(C341,2),"lun","mar","mié","jue","vie","sáb","dom"))</f>
        <v/>
      </c>
      <c r="J341" s="16" t="str">
        <f aca="false">IF(A341="","",IFERROR(INDEX(Profesoras!$B$2:$B$20,MATCH(G341,Profesoras!$A$2:$A$20,0)),"Profesora no existe"))</f>
        <v/>
      </c>
      <c r="K341" s="38" t="str">
        <f aca="false">IF(A341="","",(E341-D341)*24)</f>
        <v/>
      </c>
      <c r="L341" s="16" t="str">
        <f aca="false">IF(A341="","",COUNTIFS(Sesiones!$C$2:$C$401,C341,Sesiones!$F$2:$F$401,F341,Sesiones!$D$2:$D$401,"&lt;"&amp;E341,Sesiones!$E$2:$E$401,"&gt;"&amp;D341)-1)</f>
        <v/>
      </c>
      <c r="M341" s="16" t="str">
        <f aca="false">IF(A341="","",COUNTIFS(Sesiones!$C$2:$C$401,C341,Sesiones!$G$2:$G$401,G341,Sesiones!$D$2:$D$401,"&lt;"&amp;E341,Sesiones!$E$2:$E$401,"&gt;"&amp;D341)-1)</f>
        <v/>
      </c>
      <c r="N341" s="16" t="str">
        <f aca="false">IF(A341="","",IF(AND(L341&gt;0,M341&gt;0),"Aula y profesora ocupadas",IF(L341&gt;0,"Aula ocupada a esa hora",IF(M341&gt;0,"Profesora en otra clase a esa hora",IF(E341&lt;=D341,"Hora de fin anterior al inicio",IF(COUNTIF(Festivos!$A$2:$A$30,C341)&gt;0,"Clase en día festivo",""))))))</f>
        <v/>
      </c>
      <c r="O341" s="36" t="str">
        <f aca="false">IF(A341="","",COUNTIFS(Sesiones!$C$2:$C$401,C341,Sesiones!$D$2:$D$401,"&lt;"&amp;D341)+COUNTIFS(Sesiones!$C$2:$C$401,C341,Sesiones!$D$2:$D$401,D341,Sesiones!$A$2:$A$401,"&lt;"&amp;A341)+1)</f>
        <v/>
      </c>
      <c r="P341" s="36" t="str">
        <f aca="false">IF(A341="","",C341*10+O341)</f>
        <v/>
      </c>
      <c r="Q341" s="16" t="str">
        <f aca="false">IF(A341="","",TEXT(D341,"hh:mm")&amp;"–"&amp;TEXT(E341,"hh:mm")&amp;"  "&amp;B341&amp;CHAR(10)&amp;F341&amp;" · "&amp;J341&amp;IF(N341&lt;&gt;"",CHAR(10)&amp;"CHOQUE: "&amp;N341,IF(H341&lt;&gt;"",CHAR(10)&amp;H341,"")))</f>
        <v/>
      </c>
      <c r="R341" s="36" t="str">
        <f aca="false">IF(AND(A341&lt;&gt;"",N341&lt;&gt;""),ROW(),"")</f>
        <v/>
      </c>
    </row>
    <row r="342" customFormat="false" ht="15" hidden="false" customHeight="false" outlineLevel="0" collapsed="false">
      <c r="A342" s="16"/>
      <c r="B342" s="16"/>
      <c r="C342" s="32"/>
      <c r="D342" s="34"/>
      <c r="E342" s="34"/>
      <c r="F342" s="16"/>
      <c r="G342" s="16"/>
      <c r="H342" s="16"/>
      <c r="I342" s="16" t="str">
        <f aca="false">IF(A342="","",CHOOSE(WEEKDAY(C342,2),"lun","mar","mié","jue","vie","sáb","dom"))</f>
        <v/>
      </c>
      <c r="J342" s="16" t="str">
        <f aca="false">IF(A342="","",IFERROR(INDEX(Profesoras!$B$2:$B$20,MATCH(G342,Profesoras!$A$2:$A$20,0)),"Profesora no existe"))</f>
        <v/>
      </c>
      <c r="K342" s="38" t="str">
        <f aca="false">IF(A342="","",(E342-D342)*24)</f>
        <v/>
      </c>
      <c r="L342" s="16" t="str">
        <f aca="false">IF(A342="","",COUNTIFS(Sesiones!$C$2:$C$401,C342,Sesiones!$F$2:$F$401,F342,Sesiones!$D$2:$D$401,"&lt;"&amp;E342,Sesiones!$E$2:$E$401,"&gt;"&amp;D342)-1)</f>
        <v/>
      </c>
      <c r="M342" s="16" t="str">
        <f aca="false">IF(A342="","",COUNTIFS(Sesiones!$C$2:$C$401,C342,Sesiones!$G$2:$G$401,G342,Sesiones!$D$2:$D$401,"&lt;"&amp;E342,Sesiones!$E$2:$E$401,"&gt;"&amp;D342)-1)</f>
        <v/>
      </c>
      <c r="N342" s="16" t="str">
        <f aca="false">IF(A342="","",IF(AND(L342&gt;0,M342&gt;0),"Aula y profesora ocupadas",IF(L342&gt;0,"Aula ocupada a esa hora",IF(M342&gt;0,"Profesora en otra clase a esa hora",IF(E342&lt;=D342,"Hora de fin anterior al inicio",IF(COUNTIF(Festivos!$A$2:$A$30,C342)&gt;0,"Clase en día festivo",""))))))</f>
        <v/>
      </c>
      <c r="O342" s="36" t="str">
        <f aca="false">IF(A342="","",COUNTIFS(Sesiones!$C$2:$C$401,C342,Sesiones!$D$2:$D$401,"&lt;"&amp;D342)+COUNTIFS(Sesiones!$C$2:$C$401,C342,Sesiones!$D$2:$D$401,D342,Sesiones!$A$2:$A$401,"&lt;"&amp;A342)+1)</f>
        <v/>
      </c>
      <c r="P342" s="36" t="str">
        <f aca="false">IF(A342="","",C342*10+O342)</f>
        <v/>
      </c>
      <c r="Q342" s="16" t="str">
        <f aca="false">IF(A342="","",TEXT(D342,"hh:mm")&amp;"–"&amp;TEXT(E342,"hh:mm")&amp;"  "&amp;B342&amp;CHAR(10)&amp;F342&amp;" · "&amp;J342&amp;IF(N342&lt;&gt;"",CHAR(10)&amp;"CHOQUE: "&amp;N342,IF(H342&lt;&gt;"",CHAR(10)&amp;H342,"")))</f>
        <v/>
      </c>
      <c r="R342" s="36" t="str">
        <f aca="false">IF(AND(A342&lt;&gt;"",N342&lt;&gt;""),ROW(),"")</f>
        <v/>
      </c>
    </row>
    <row r="343" customFormat="false" ht="15" hidden="false" customHeight="false" outlineLevel="0" collapsed="false">
      <c r="A343" s="16"/>
      <c r="B343" s="16"/>
      <c r="C343" s="32"/>
      <c r="D343" s="34"/>
      <c r="E343" s="34"/>
      <c r="F343" s="16"/>
      <c r="G343" s="16"/>
      <c r="H343" s="16"/>
      <c r="I343" s="16" t="str">
        <f aca="false">IF(A343="","",CHOOSE(WEEKDAY(C343,2),"lun","mar","mié","jue","vie","sáb","dom"))</f>
        <v/>
      </c>
      <c r="J343" s="16" t="str">
        <f aca="false">IF(A343="","",IFERROR(INDEX(Profesoras!$B$2:$B$20,MATCH(G343,Profesoras!$A$2:$A$20,0)),"Profesora no existe"))</f>
        <v/>
      </c>
      <c r="K343" s="38" t="str">
        <f aca="false">IF(A343="","",(E343-D343)*24)</f>
        <v/>
      </c>
      <c r="L343" s="16" t="str">
        <f aca="false">IF(A343="","",COUNTIFS(Sesiones!$C$2:$C$401,C343,Sesiones!$F$2:$F$401,F343,Sesiones!$D$2:$D$401,"&lt;"&amp;E343,Sesiones!$E$2:$E$401,"&gt;"&amp;D343)-1)</f>
        <v/>
      </c>
      <c r="M343" s="16" t="str">
        <f aca="false">IF(A343="","",COUNTIFS(Sesiones!$C$2:$C$401,C343,Sesiones!$G$2:$G$401,G343,Sesiones!$D$2:$D$401,"&lt;"&amp;E343,Sesiones!$E$2:$E$401,"&gt;"&amp;D343)-1)</f>
        <v/>
      </c>
      <c r="N343" s="16" t="str">
        <f aca="false">IF(A343="","",IF(AND(L343&gt;0,M343&gt;0),"Aula y profesora ocupadas",IF(L343&gt;0,"Aula ocupada a esa hora",IF(M343&gt;0,"Profesora en otra clase a esa hora",IF(E343&lt;=D343,"Hora de fin anterior al inicio",IF(COUNTIF(Festivos!$A$2:$A$30,C343)&gt;0,"Clase en día festivo",""))))))</f>
        <v/>
      </c>
      <c r="O343" s="36" t="str">
        <f aca="false">IF(A343="","",COUNTIFS(Sesiones!$C$2:$C$401,C343,Sesiones!$D$2:$D$401,"&lt;"&amp;D343)+COUNTIFS(Sesiones!$C$2:$C$401,C343,Sesiones!$D$2:$D$401,D343,Sesiones!$A$2:$A$401,"&lt;"&amp;A343)+1)</f>
        <v/>
      </c>
      <c r="P343" s="36" t="str">
        <f aca="false">IF(A343="","",C343*10+O343)</f>
        <v/>
      </c>
      <c r="Q343" s="16" t="str">
        <f aca="false">IF(A343="","",TEXT(D343,"hh:mm")&amp;"–"&amp;TEXT(E343,"hh:mm")&amp;"  "&amp;B343&amp;CHAR(10)&amp;F343&amp;" · "&amp;J343&amp;IF(N343&lt;&gt;"",CHAR(10)&amp;"CHOQUE: "&amp;N343,IF(H343&lt;&gt;"",CHAR(10)&amp;H343,"")))</f>
        <v/>
      </c>
      <c r="R343" s="36" t="str">
        <f aca="false">IF(AND(A343&lt;&gt;"",N343&lt;&gt;""),ROW(),"")</f>
        <v/>
      </c>
    </row>
    <row r="344" customFormat="false" ht="15" hidden="false" customHeight="false" outlineLevel="0" collapsed="false">
      <c r="A344" s="16"/>
      <c r="B344" s="16"/>
      <c r="C344" s="32"/>
      <c r="D344" s="34"/>
      <c r="E344" s="34"/>
      <c r="F344" s="16"/>
      <c r="G344" s="16"/>
      <c r="H344" s="16"/>
      <c r="I344" s="16" t="str">
        <f aca="false">IF(A344="","",CHOOSE(WEEKDAY(C344,2),"lun","mar","mié","jue","vie","sáb","dom"))</f>
        <v/>
      </c>
      <c r="J344" s="16" t="str">
        <f aca="false">IF(A344="","",IFERROR(INDEX(Profesoras!$B$2:$B$20,MATCH(G344,Profesoras!$A$2:$A$20,0)),"Profesora no existe"))</f>
        <v/>
      </c>
      <c r="K344" s="38" t="str">
        <f aca="false">IF(A344="","",(E344-D344)*24)</f>
        <v/>
      </c>
      <c r="L344" s="16" t="str">
        <f aca="false">IF(A344="","",COUNTIFS(Sesiones!$C$2:$C$401,C344,Sesiones!$F$2:$F$401,F344,Sesiones!$D$2:$D$401,"&lt;"&amp;E344,Sesiones!$E$2:$E$401,"&gt;"&amp;D344)-1)</f>
        <v/>
      </c>
      <c r="M344" s="16" t="str">
        <f aca="false">IF(A344="","",COUNTIFS(Sesiones!$C$2:$C$401,C344,Sesiones!$G$2:$G$401,G344,Sesiones!$D$2:$D$401,"&lt;"&amp;E344,Sesiones!$E$2:$E$401,"&gt;"&amp;D344)-1)</f>
        <v/>
      </c>
      <c r="N344" s="16" t="str">
        <f aca="false">IF(A344="","",IF(AND(L344&gt;0,M344&gt;0),"Aula y profesora ocupadas",IF(L344&gt;0,"Aula ocupada a esa hora",IF(M344&gt;0,"Profesora en otra clase a esa hora",IF(E344&lt;=D344,"Hora de fin anterior al inicio",IF(COUNTIF(Festivos!$A$2:$A$30,C344)&gt;0,"Clase en día festivo",""))))))</f>
        <v/>
      </c>
      <c r="O344" s="36" t="str">
        <f aca="false">IF(A344="","",COUNTIFS(Sesiones!$C$2:$C$401,C344,Sesiones!$D$2:$D$401,"&lt;"&amp;D344)+COUNTIFS(Sesiones!$C$2:$C$401,C344,Sesiones!$D$2:$D$401,D344,Sesiones!$A$2:$A$401,"&lt;"&amp;A344)+1)</f>
        <v/>
      </c>
      <c r="P344" s="36" t="str">
        <f aca="false">IF(A344="","",C344*10+O344)</f>
        <v/>
      </c>
      <c r="Q344" s="16" t="str">
        <f aca="false">IF(A344="","",TEXT(D344,"hh:mm")&amp;"–"&amp;TEXT(E344,"hh:mm")&amp;"  "&amp;B344&amp;CHAR(10)&amp;F344&amp;" · "&amp;J344&amp;IF(N344&lt;&gt;"",CHAR(10)&amp;"CHOQUE: "&amp;N344,IF(H344&lt;&gt;"",CHAR(10)&amp;H344,"")))</f>
        <v/>
      </c>
      <c r="R344" s="36" t="str">
        <f aca="false">IF(AND(A344&lt;&gt;"",N344&lt;&gt;""),ROW(),"")</f>
        <v/>
      </c>
    </row>
    <row r="345" customFormat="false" ht="15" hidden="false" customHeight="false" outlineLevel="0" collapsed="false">
      <c r="A345" s="16"/>
      <c r="B345" s="16"/>
      <c r="C345" s="32"/>
      <c r="D345" s="34"/>
      <c r="E345" s="34"/>
      <c r="F345" s="16"/>
      <c r="G345" s="16"/>
      <c r="H345" s="16"/>
      <c r="I345" s="16" t="str">
        <f aca="false">IF(A345="","",CHOOSE(WEEKDAY(C345,2),"lun","mar","mié","jue","vie","sáb","dom"))</f>
        <v/>
      </c>
      <c r="J345" s="16" t="str">
        <f aca="false">IF(A345="","",IFERROR(INDEX(Profesoras!$B$2:$B$20,MATCH(G345,Profesoras!$A$2:$A$20,0)),"Profesora no existe"))</f>
        <v/>
      </c>
      <c r="K345" s="38" t="str">
        <f aca="false">IF(A345="","",(E345-D345)*24)</f>
        <v/>
      </c>
      <c r="L345" s="16" t="str">
        <f aca="false">IF(A345="","",COUNTIFS(Sesiones!$C$2:$C$401,C345,Sesiones!$F$2:$F$401,F345,Sesiones!$D$2:$D$401,"&lt;"&amp;E345,Sesiones!$E$2:$E$401,"&gt;"&amp;D345)-1)</f>
        <v/>
      </c>
      <c r="M345" s="16" t="str">
        <f aca="false">IF(A345="","",COUNTIFS(Sesiones!$C$2:$C$401,C345,Sesiones!$G$2:$G$401,G345,Sesiones!$D$2:$D$401,"&lt;"&amp;E345,Sesiones!$E$2:$E$401,"&gt;"&amp;D345)-1)</f>
        <v/>
      </c>
      <c r="N345" s="16" t="str">
        <f aca="false">IF(A345="","",IF(AND(L345&gt;0,M345&gt;0),"Aula y profesora ocupadas",IF(L345&gt;0,"Aula ocupada a esa hora",IF(M345&gt;0,"Profesora en otra clase a esa hora",IF(E345&lt;=D345,"Hora de fin anterior al inicio",IF(COUNTIF(Festivos!$A$2:$A$30,C345)&gt;0,"Clase en día festivo",""))))))</f>
        <v/>
      </c>
      <c r="O345" s="36" t="str">
        <f aca="false">IF(A345="","",COUNTIFS(Sesiones!$C$2:$C$401,C345,Sesiones!$D$2:$D$401,"&lt;"&amp;D345)+COUNTIFS(Sesiones!$C$2:$C$401,C345,Sesiones!$D$2:$D$401,D345,Sesiones!$A$2:$A$401,"&lt;"&amp;A345)+1)</f>
        <v/>
      </c>
      <c r="P345" s="36" t="str">
        <f aca="false">IF(A345="","",C345*10+O345)</f>
        <v/>
      </c>
      <c r="Q345" s="16" t="str">
        <f aca="false">IF(A345="","",TEXT(D345,"hh:mm")&amp;"–"&amp;TEXT(E345,"hh:mm")&amp;"  "&amp;B345&amp;CHAR(10)&amp;F345&amp;" · "&amp;J345&amp;IF(N345&lt;&gt;"",CHAR(10)&amp;"CHOQUE: "&amp;N345,IF(H345&lt;&gt;"",CHAR(10)&amp;H345,"")))</f>
        <v/>
      </c>
      <c r="R345" s="36" t="str">
        <f aca="false">IF(AND(A345&lt;&gt;"",N345&lt;&gt;""),ROW(),"")</f>
        <v/>
      </c>
    </row>
    <row r="346" customFormat="false" ht="15" hidden="false" customHeight="false" outlineLevel="0" collapsed="false">
      <c r="A346" s="16"/>
      <c r="B346" s="16"/>
      <c r="C346" s="32"/>
      <c r="D346" s="34"/>
      <c r="E346" s="34"/>
      <c r="F346" s="16"/>
      <c r="G346" s="16"/>
      <c r="H346" s="16"/>
      <c r="I346" s="16" t="str">
        <f aca="false">IF(A346="","",CHOOSE(WEEKDAY(C346,2),"lun","mar","mié","jue","vie","sáb","dom"))</f>
        <v/>
      </c>
      <c r="J346" s="16" t="str">
        <f aca="false">IF(A346="","",IFERROR(INDEX(Profesoras!$B$2:$B$20,MATCH(G346,Profesoras!$A$2:$A$20,0)),"Profesora no existe"))</f>
        <v/>
      </c>
      <c r="K346" s="38" t="str">
        <f aca="false">IF(A346="","",(E346-D346)*24)</f>
        <v/>
      </c>
      <c r="L346" s="16" t="str">
        <f aca="false">IF(A346="","",COUNTIFS(Sesiones!$C$2:$C$401,C346,Sesiones!$F$2:$F$401,F346,Sesiones!$D$2:$D$401,"&lt;"&amp;E346,Sesiones!$E$2:$E$401,"&gt;"&amp;D346)-1)</f>
        <v/>
      </c>
      <c r="M346" s="16" t="str">
        <f aca="false">IF(A346="","",COUNTIFS(Sesiones!$C$2:$C$401,C346,Sesiones!$G$2:$G$401,G346,Sesiones!$D$2:$D$401,"&lt;"&amp;E346,Sesiones!$E$2:$E$401,"&gt;"&amp;D346)-1)</f>
        <v/>
      </c>
      <c r="N346" s="16" t="str">
        <f aca="false">IF(A346="","",IF(AND(L346&gt;0,M346&gt;0),"Aula y profesora ocupadas",IF(L346&gt;0,"Aula ocupada a esa hora",IF(M346&gt;0,"Profesora en otra clase a esa hora",IF(E346&lt;=D346,"Hora de fin anterior al inicio",IF(COUNTIF(Festivos!$A$2:$A$30,C346)&gt;0,"Clase en día festivo",""))))))</f>
        <v/>
      </c>
      <c r="O346" s="36" t="str">
        <f aca="false">IF(A346="","",COUNTIFS(Sesiones!$C$2:$C$401,C346,Sesiones!$D$2:$D$401,"&lt;"&amp;D346)+COUNTIFS(Sesiones!$C$2:$C$401,C346,Sesiones!$D$2:$D$401,D346,Sesiones!$A$2:$A$401,"&lt;"&amp;A346)+1)</f>
        <v/>
      </c>
      <c r="P346" s="36" t="str">
        <f aca="false">IF(A346="","",C346*10+O346)</f>
        <v/>
      </c>
      <c r="Q346" s="16" t="str">
        <f aca="false">IF(A346="","",TEXT(D346,"hh:mm")&amp;"–"&amp;TEXT(E346,"hh:mm")&amp;"  "&amp;B346&amp;CHAR(10)&amp;F346&amp;" · "&amp;J346&amp;IF(N346&lt;&gt;"",CHAR(10)&amp;"CHOQUE: "&amp;N346,IF(H346&lt;&gt;"",CHAR(10)&amp;H346,"")))</f>
        <v/>
      </c>
      <c r="R346" s="36" t="str">
        <f aca="false">IF(AND(A346&lt;&gt;"",N346&lt;&gt;""),ROW(),"")</f>
        <v/>
      </c>
    </row>
    <row r="347" customFormat="false" ht="15" hidden="false" customHeight="false" outlineLevel="0" collapsed="false">
      <c r="A347" s="16"/>
      <c r="B347" s="16"/>
      <c r="C347" s="32"/>
      <c r="D347" s="34"/>
      <c r="E347" s="34"/>
      <c r="F347" s="16"/>
      <c r="G347" s="16"/>
      <c r="H347" s="16"/>
      <c r="I347" s="16" t="str">
        <f aca="false">IF(A347="","",CHOOSE(WEEKDAY(C347,2),"lun","mar","mié","jue","vie","sáb","dom"))</f>
        <v/>
      </c>
      <c r="J347" s="16" t="str">
        <f aca="false">IF(A347="","",IFERROR(INDEX(Profesoras!$B$2:$B$20,MATCH(G347,Profesoras!$A$2:$A$20,0)),"Profesora no existe"))</f>
        <v/>
      </c>
      <c r="K347" s="38" t="str">
        <f aca="false">IF(A347="","",(E347-D347)*24)</f>
        <v/>
      </c>
      <c r="L347" s="16" t="str">
        <f aca="false">IF(A347="","",COUNTIFS(Sesiones!$C$2:$C$401,C347,Sesiones!$F$2:$F$401,F347,Sesiones!$D$2:$D$401,"&lt;"&amp;E347,Sesiones!$E$2:$E$401,"&gt;"&amp;D347)-1)</f>
        <v/>
      </c>
      <c r="M347" s="16" t="str">
        <f aca="false">IF(A347="","",COUNTIFS(Sesiones!$C$2:$C$401,C347,Sesiones!$G$2:$G$401,G347,Sesiones!$D$2:$D$401,"&lt;"&amp;E347,Sesiones!$E$2:$E$401,"&gt;"&amp;D347)-1)</f>
        <v/>
      </c>
      <c r="N347" s="16" t="str">
        <f aca="false">IF(A347="","",IF(AND(L347&gt;0,M347&gt;0),"Aula y profesora ocupadas",IF(L347&gt;0,"Aula ocupada a esa hora",IF(M347&gt;0,"Profesora en otra clase a esa hora",IF(E347&lt;=D347,"Hora de fin anterior al inicio",IF(COUNTIF(Festivos!$A$2:$A$30,C347)&gt;0,"Clase en día festivo",""))))))</f>
        <v/>
      </c>
      <c r="O347" s="36" t="str">
        <f aca="false">IF(A347="","",COUNTIFS(Sesiones!$C$2:$C$401,C347,Sesiones!$D$2:$D$401,"&lt;"&amp;D347)+COUNTIFS(Sesiones!$C$2:$C$401,C347,Sesiones!$D$2:$D$401,D347,Sesiones!$A$2:$A$401,"&lt;"&amp;A347)+1)</f>
        <v/>
      </c>
      <c r="P347" s="36" t="str">
        <f aca="false">IF(A347="","",C347*10+O347)</f>
        <v/>
      </c>
      <c r="Q347" s="16" t="str">
        <f aca="false">IF(A347="","",TEXT(D347,"hh:mm")&amp;"–"&amp;TEXT(E347,"hh:mm")&amp;"  "&amp;B347&amp;CHAR(10)&amp;F347&amp;" · "&amp;J347&amp;IF(N347&lt;&gt;"",CHAR(10)&amp;"CHOQUE: "&amp;N347,IF(H347&lt;&gt;"",CHAR(10)&amp;H347,"")))</f>
        <v/>
      </c>
      <c r="R347" s="36" t="str">
        <f aca="false">IF(AND(A347&lt;&gt;"",N347&lt;&gt;""),ROW(),"")</f>
        <v/>
      </c>
    </row>
    <row r="348" customFormat="false" ht="15" hidden="false" customHeight="false" outlineLevel="0" collapsed="false">
      <c r="A348" s="16"/>
      <c r="B348" s="16"/>
      <c r="C348" s="32"/>
      <c r="D348" s="34"/>
      <c r="E348" s="34"/>
      <c r="F348" s="16"/>
      <c r="G348" s="16"/>
      <c r="H348" s="16"/>
      <c r="I348" s="16" t="str">
        <f aca="false">IF(A348="","",CHOOSE(WEEKDAY(C348,2),"lun","mar","mié","jue","vie","sáb","dom"))</f>
        <v/>
      </c>
      <c r="J348" s="16" t="str">
        <f aca="false">IF(A348="","",IFERROR(INDEX(Profesoras!$B$2:$B$20,MATCH(G348,Profesoras!$A$2:$A$20,0)),"Profesora no existe"))</f>
        <v/>
      </c>
      <c r="K348" s="38" t="str">
        <f aca="false">IF(A348="","",(E348-D348)*24)</f>
        <v/>
      </c>
      <c r="L348" s="16" t="str">
        <f aca="false">IF(A348="","",COUNTIFS(Sesiones!$C$2:$C$401,C348,Sesiones!$F$2:$F$401,F348,Sesiones!$D$2:$D$401,"&lt;"&amp;E348,Sesiones!$E$2:$E$401,"&gt;"&amp;D348)-1)</f>
        <v/>
      </c>
      <c r="M348" s="16" t="str">
        <f aca="false">IF(A348="","",COUNTIFS(Sesiones!$C$2:$C$401,C348,Sesiones!$G$2:$G$401,G348,Sesiones!$D$2:$D$401,"&lt;"&amp;E348,Sesiones!$E$2:$E$401,"&gt;"&amp;D348)-1)</f>
        <v/>
      </c>
      <c r="N348" s="16" t="str">
        <f aca="false">IF(A348="","",IF(AND(L348&gt;0,M348&gt;0),"Aula y profesora ocupadas",IF(L348&gt;0,"Aula ocupada a esa hora",IF(M348&gt;0,"Profesora en otra clase a esa hora",IF(E348&lt;=D348,"Hora de fin anterior al inicio",IF(COUNTIF(Festivos!$A$2:$A$30,C348)&gt;0,"Clase en día festivo",""))))))</f>
        <v/>
      </c>
      <c r="O348" s="36" t="str">
        <f aca="false">IF(A348="","",COUNTIFS(Sesiones!$C$2:$C$401,C348,Sesiones!$D$2:$D$401,"&lt;"&amp;D348)+COUNTIFS(Sesiones!$C$2:$C$401,C348,Sesiones!$D$2:$D$401,D348,Sesiones!$A$2:$A$401,"&lt;"&amp;A348)+1)</f>
        <v/>
      </c>
      <c r="P348" s="36" t="str">
        <f aca="false">IF(A348="","",C348*10+O348)</f>
        <v/>
      </c>
      <c r="Q348" s="16" t="str">
        <f aca="false">IF(A348="","",TEXT(D348,"hh:mm")&amp;"–"&amp;TEXT(E348,"hh:mm")&amp;"  "&amp;B348&amp;CHAR(10)&amp;F348&amp;" · "&amp;J348&amp;IF(N348&lt;&gt;"",CHAR(10)&amp;"CHOQUE: "&amp;N348,IF(H348&lt;&gt;"",CHAR(10)&amp;H348,"")))</f>
        <v/>
      </c>
      <c r="R348" s="36" t="str">
        <f aca="false">IF(AND(A348&lt;&gt;"",N348&lt;&gt;""),ROW(),"")</f>
        <v/>
      </c>
    </row>
    <row r="349" customFormat="false" ht="15" hidden="false" customHeight="false" outlineLevel="0" collapsed="false">
      <c r="A349" s="16"/>
      <c r="B349" s="16"/>
      <c r="C349" s="32"/>
      <c r="D349" s="34"/>
      <c r="E349" s="34"/>
      <c r="F349" s="16"/>
      <c r="G349" s="16"/>
      <c r="H349" s="16"/>
      <c r="I349" s="16" t="str">
        <f aca="false">IF(A349="","",CHOOSE(WEEKDAY(C349,2),"lun","mar","mié","jue","vie","sáb","dom"))</f>
        <v/>
      </c>
      <c r="J349" s="16" t="str">
        <f aca="false">IF(A349="","",IFERROR(INDEX(Profesoras!$B$2:$B$20,MATCH(G349,Profesoras!$A$2:$A$20,0)),"Profesora no existe"))</f>
        <v/>
      </c>
      <c r="K349" s="38" t="str">
        <f aca="false">IF(A349="","",(E349-D349)*24)</f>
        <v/>
      </c>
      <c r="L349" s="16" t="str">
        <f aca="false">IF(A349="","",COUNTIFS(Sesiones!$C$2:$C$401,C349,Sesiones!$F$2:$F$401,F349,Sesiones!$D$2:$D$401,"&lt;"&amp;E349,Sesiones!$E$2:$E$401,"&gt;"&amp;D349)-1)</f>
        <v/>
      </c>
      <c r="M349" s="16" t="str">
        <f aca="false">IF(A349="","",COUNTIFS(Sesiones!$C$2:$C$401,C349,Sesiones!$G$2:$G$401,G349,Sesiones!$D$2:$D$401,"&lt;"&amp;E349,Sesiones!$E$2:$E$401,"&gt;"&amp;D349)-1)</f>
        <v/>
      </c>
      <c r="N349" s="16" t="str">
        <f aca="false">IF(A349="","",IF(AND(L349&gt;0,M349&gt;0),"Aula y profesora ocupadas",IF(L349&gt;0,"Aula ocupada a esa hora",IF(M349&gt;0,"Profesora en otra clase a esa hora",IF(E349&lt;=D349,"Hora de fin anterior al inicio",IF(COUNTIF(Festivos!$A$2:$A$30,C349)&gt;0,"Clase en día festivo",""))))))</f>
        <v/>
      </c>
      <c r="O349" s="36" t="str">
        <f aca="false">IF(A349="","",COUNTIFS(Sesiones!$C$2:$C$401,C349,Sesiones!$D$2:$D$401,"&lt;"&amp;D349)+COUNTIFS(Sesiones!$C$2:$C$401,C349,Sesiones!$D$2:$D$401,D349,Sesiones!$A$2:$A$401,"&lt;"&amp;A349)+1)</f>
        <v/>
      </c>
      <c r="P349" s="36" t="str">
        <f aca="false">IF(A349="","",C349*10+O349)</f>
        <v/>
      </c>
      <c r="Q349" s="16" t="str">
        <f aca="false">IF(A349="","",TEXT(D349,"hh:mm")&amp;"–"&amp;TEXT(E349,"hh:mm")&amp;"  "&amp;B349&amp;CHAR(10)&amp;F349&amp;" · "&amp;J349&amp;IF(N349&lt;&gt;"",CHAR(10)&amp;"CHOQUE: "&amp;N349,IF(H349&lt;&gt;"",CHAR(10)&amp;H349,"")))</f>
        <v/>
      </c>
      <c r="R349" s="36" t="str">
        <f aca="false">IF(AND(A349&lt;&gt;"",N349&lt;&gt;""),ROW(),"")</f>
        <v/>
      </c>
    </row>
    <row r="350" customFormat="false" ht="15" hidden="false" customHeight="false" outlineLevel="0" collapsed="false">
      <c r="A350" s="16"/>
      <c r="B350" s="16"/>
      <c r="C350" s="32"/>
      <c r="D350" s="34"/>
      <c r="E350" s="34"/>
      <c r="F350" s="16"/>
      <c r="G350" s="16"/>
      <c r="H350" s="16"/>
      <c r="I350" s="16" t="str">
        <f aca="false">IF(A350="","",CHOOSE(WEEKDAY(C350,2),"lun","mar","mié","jue","vie","sáb","dom"))</f>
        <v/>
      </c>
      <c r="J350" s="16" t="str">
        <f aca="false">IF(A350="","",IFERROR(INDEX(Profesoras!$B$2:$B$20,MATCH(G350,Profesoras!$A$2:$A$20,0)),"Profesora no existe"))</f>
        <v/>
      </c>
      <c r="K350" s="38" t="str">
        <f aca="false">IF(A350="","",(E350-D350)*24)</f>
        <v/>
      </c>
      <c r="L350" s="16" t="str">
        <f aca="false">IF(A350="","",COUNTIFS(Sesiones!$C$2:$C$401,C350,Sesiones!$F$2:$F$401,F350,Sesiones!$D$2:$D$401,"&lt;"&amp;E350,Sesiones!$E$2:$E$401,"&gt;"&amp;D350)-1)</f>
        <v/>
      </c>
      <c r="M350" s="16" t="str">
        <f aca="false">IF(A350="","",COUNTIFS(Sesiones!$C$2:$C$401,C350,Sesiones!$G$2:$G$401,G350,Sesiones!$D$2:$D$401,"&lt;"&amp;E350,Sesiones!$E$2:$E$401,"&gt;"&amp;D350)-1)</f>
        <v/>
      </c>
      <c r="N350" s="16" t="str">
        <f aca="false">IF(A350="","",IF(AND(L350&gt;0,M350&gt;0),"Aula y profesora ocupadas",IF(L350&gt;0,"Aula ocupada a esa hora",IF(M350&gt;0,"Profesora en otra clase a esa hora",IF(E350&lt;=D350,"Hora de fin anterior al inicio",IF(COUNTIF(Festivos!$A$2:$A$30,C350)&gt;0,"Clase en día festivo",""))))))</f>
        <v/>
      </c>
      <c r="O350" s="36" t="str">
        <f aca="false">IF(A350="","",COUNTIFS(Sesiones!$C$2:$C$401,C350,Sesiones!$D$2:$D$401,"&lt;"&amp;D350)+COUNTIFS(Sesiones!$C$2:$C$401,C350,Sesiones!$D$2:$D$401,D350,Sesiones!$A$2:$A$401,"&lt;"&amp;A350)+1)</f>
        <v/>
      </c>
      <c r="P350" s="36" t="str">
        <f aca="false">IF(A350="","",C350*10+O350)</f>
        <v/>
      </c>
      <c r="Q350" s="16" t="str">
        <f aca="false">IF(A350="","",TEXT(D350,"hh:mm")&amp;"–"&amp;TEXT(E350,"hh:mm")&amp;"  "&amp;B350&amp;CHAR(10)&amp;F350&amp;" · "&amp;J350&amp;IF(N350&lt;&gt;"",CHAR(10)&amp;"CHOQUE: "&amp;N350,IF(H350&lt;&gt;"",CHAR(10)&amp;H350,"")))</f>
        <v/>
      </c>
      <c r="R350" s="36" t="str">
        <f aca="false">IF(AND(A350&lt;&gt;"",N350&lt;&gt;""),ROW(),"")</f>
        <v/>
      </c>
    </row>
    <row r="351" customFormat="false" ht="15" hidden="false" customHeight="false" outlineLevel="0" collapsed="false">
      <c r="A351" s="16"/>
      <c r="B351" s="16"/>
      <c r="C351" s="32"/>
      <c r="D351" s="34"/>
      <c r="E351" s="34"/>
      <c r="F351" s="16"/>
      <c r="G351" s="16"/>
      <c r="H351" s="16"/>
      <c r="I351" s="16" t="str">
        <f aca="false">IF(A351="","",CHOOSE(WEEKDAY(C351,2),"lun","mar","mié","jue","vie","sáb","dom"))</f>
        <v/>
      </c>
      <c r="J351" s="16" t="str">
        <f aca="false">IF(A351="","",IFERROR(INDEX(Profesoras!$B$2:$B$20,MATCH(G351,Profesoras!$A$2:$A$20,0)),"Profesora no existe"))</f>
        <v/>
      </c>
      <c r="K351" s="38" t="str">
        <f aca="false">IF(A351="","",(E351-D351)*24)</f>
        <v/>
      </c>
      <c r="L351" s="16" t="str">
        <f aca="false">IF(A351="","",COUNTIFS(Sesiones!$C$2:$C$401,C351,Sesiones!$F$2:$F$401,F351,Sesiones!$D$2:$D$401,"&lt;"&amp;E351,Sesiones!$E$2:$E$401,"&gt;"&amp;D351)-1)</f>
        <v/>
      </c>
      <c r="M351" s="16" t="str">
        <f aca="false">IF(A351="","",COUNTIFS(Sesiones!$C$2:$C$401,C351,Sesiones!$G$2:$G$401,G351,Sesiones!$D$2:$D$401,"&lt;"&amp;E351,Sesiones!$E$2:$E$401,"&gt;"&amp;D351)-1)</f>
        <v/>
      </c>
      <c r="N351" s="16" t="str">
        <f aca="false">IF(A351="","",IF(AND(L351&gt;0,M351&gt;0),"Aula y profesora ocupadas",IF(L351&gt;0,"Aula ocupada a esa hora",IF(M351&gt;0,"Profesora en otra clase a esa hora",IF(E351&lt;=D351,"Hora de fin anterior al inicio",IF(COUNTIF(Festivos!$A$2:$A$30,C351)&gt;0,"Clase en día festivo",""))))))</f>
        <v/>
      </c>
      <c r="O351" s="36" t="str">
        <f aca="false">IF(A351="","",COUNTIFS(Sesiones!$C$2:$C$401,C351,Sesiones!$D$2:$D$401,"&lt;"&amp;D351)+COUNTIFS(Sesiones!$C$2:$C$401,C351,Sesiones!$D$2:$D$401,D351,Sesiones!$A$2:$A$401,"&lt;"&amp;A351)+1)</f>
        <v/>
      </c>
      <c r="P351" s="36" t="str">
        <f aca="false">IF(A351="","",C351*10+O351)</f>
        <v/>
      </c>
      <c r="Q351" s="16" t="str">
        <f aca="false">IF(A351="","",TEXT(D351,"hh:mm")&amp;"–"&amp;TEXT(E351,"hh:mm")&amp;"  "&amp;B351&amp;CHAR(10)&amp;F351&amp;" · "&amp;J351&amp;IF(N351&lt;&gt;"",CHAR(10)&amp;"CHOQUE: "&amp;N351,IF(H351&lt;&gt;"",CHAR(10)&amp;H351,"")))</f>
        <v/>
      </c>
      <c r="R351" s="36" t="str">
        <f aca="false">IF(AND(A351&lt;&gt;"",N351&lt;&gt;""),ROW(),"")</f>
        <v/>
      </c>
    </row>
    <row r="352" customFormat="false" ht="15" hidden="false" customHeight="false" outlineLevel="0" collapsed="false">
      <c r="A352" s="16"/>
      <c r="B352" s="16"/>
      <c r="C352" s="32"/>
      <c r="D352" s="34"/>
      <c r="E352" s="34"/>
      <c r="F352" s="16"/>
      <c r="G352" s="16"/>
      <c r="H352" s="16"/>
      <c r="I352" s="16" t="str">
        <f aca="false">IF(A352="","",CHOOSE(WEEKDAY(C352,2),"lun","mar","mié","jue","vie","sáb","dom"))</f>
        <v/>
      </c>
      <c r="J352" s="16" t="str">
        <f aca="false">IF(A352="","",IFERROR(INDEX(Profesoras!$B$2:$B$20,MATCH(G352,Profesoras!$A$2:$A$20,0)),"Profesora no existe"))</f>
        <v/>
      </c>
      <c r="K352" s="38" t="str">
        <f aca="false">IF(A352="","",(E352-D352)*24)</f>
        <v/>
      </c>
      <c r="L352" s="16" t="str">
        <f aca="false">IF(A352="","",COUNTIFS(Sesiones!$C$2:$C$401,C352,Sesiones!$F$2:$F$401,F352,Sesiones!$D$2:$D$401,"&lt;"&amp;E352,Sesiones!$E$2:$E$401,"&gt;"&amp;D352)-1)</f>
        <v/>
      </c>
      <c r="M352" s="16" t="str">
        <f aca="false">IF(A352="","",COUNTIFS(Sesiones!$C$2:$C$401,C352,Sesiones!$G$2:$G$401,G352,Sesiones!$D$2:$D$401,"&lt;"&amp;E352,Sesiones!$E$2:$E$401,"&gt;"&amp;D352)-1)</f>
        <v/>
      </c>
      <c r="N352" s="16" t="str">
        <f aca="false">IF(A352="","",IF(AND(L352&gt;0,M352&gt;0),"Aula y profesora ocupadas",IF(L352&gt;0,"Aula ocupada a esa hora",IF(M352&gt;0,"Profesora en otra clase a esa hora",IF(E352&lt;=D352,"Hora de fin anterior al inicio",IF(COUNTIF(Festivos!$A$2:$A$30,C352)&gt;0,"Clase en día festivo",""))))))</f>
        <v/>
      </c>
      <c r="O352" s="36" t="str">
        <f aca="false">IF(A352="","",COUNTIFS(Sesiones!$C$2:$C$401,C352,Sesiones!$D$2:$D$401,"&lt;"&amp;D352)+COUNTIFS(Sesiones!$C$2:$C$401,C352,Sesiones!$D$2:$D$401,D352,Sesiones!$A$2:$A$401,"&lt;"&amp;A352)+1)</f>
        <v/>
      </c>
      <c r="P352" s="36" t="str">
        <f aca="false">IF(A352="","",C352*10+O352)</f>
        <v/>
      </c>
      <c r="Q352" s="16" t="str">
        <f aca="false">IF(A352="","",TEXT(D352,"hh:mm")&amp;"–"&amp;TEXT(E352,"hh:mm")&amp;"  "&amp;B352&amp;CHAR(10)&amp;F352&amp;" · "&amp;J352&amp;IF(N352&lt;&gt;"",CHAR(10)&amp;"CHOQUE: "&amp;N352,IF(H352&lt;&gt;"",CHAR(10)&amp;H352,"")))</f>
        <v/>
      </c>
      <c r="R352" s="36" t="str">
        <f aca="false">IF(AND(A352&lt;&gt;"",N352&lt;&gt;""),ROW(),"")</f>
        <v/>
      </c>
    </row>
    <row r="353" customFormat="false" ht="15" hidden="false" customHeight="false" outlineLevel="0" collapsed="false">
      <c r="A353" s="16"/>
      <c r="B353" s="16"/>
      <c r="C353" s="32"/>
      <c r="D353" s="34"/>
      <c r="E353" s="34"/>
      <c r="F353" s="16"/>
      <c r="G353" s="16"/>
      <c r="H353" s="16"/>
      <c r="I353" s="16" t="str">
        <f aca="false">IF(A353="","",CHOOSE(WEEKDAY(C353,2),"lun","mar","mié","jue","vie","sáb","dom"))</f>
        <v/>
      </c>
      <c r="J353" s="16" t="str">
        <f aca="false">IF(A353="","",IFERROR(INDEX(Profesoras!$B$2:$B$20,MATCH(G353,Profesoras!$A$2:$A$20,0)),"Profesora no existe"))</f>
        <v/>
      </c>
      <c r="K353" s="38" t="str">
        <f aca="false">IF(A353="","",(E353-D353)*24)</f>
        <v/>
      </c>
      <c r="L353" s="16" t="str">
        <f aca="false">IF(A353="","",COUNTIFS(Sesiones!$C$2:$C$401,C353,Sesiones!$F$2:$F$401,F353,Sesiones!$D$2:$D$401,"&lt;"&amp;E353,Sesiones!$E$2:$E$401,"&gt;"&amp;D353)-1)</f>
        <v/>
      </c>
      <c r="M353" s="16" t="str">
        <f aca="false">IF(A353="","",COUNTIFS(Sesiones!$C$2:$C$401,C353,Sesiones!$G$2:$G$401,G353,Sesiones!$D$2:$D$401,"&lt;"&amp;E353,Sesiones!$E$2:$E$401,"&gt;"&amp;D353)-1)</f>
        <v/>
      </c>
      <c r="N353" s="16" t="str">
        <f aca="false">IF(A353="","",IF(AND(L353&gt;0,M353&gt;0),"Aula y profesora ocupadas",IF(L353&gt;0,"Aula ocupada a esa hora",IF(M353&gt;0,"Profesora en otra clase a esa hora",IF(E353&lt;=D353,"Hora de fin anterior al inicio",IF(COUNTIF(Festivos!$A$2:$A$30,C353)&gt;0,"Clase en día festivo",""))))))</f>
        <v/>
      </c>
      <c r="O353" s="36" t="str">
        <f aca="false">IF(A353="","",COUNTIFS(Sesiones!$C$2:$C$401,C353,Sesiones!$D$2:$D$401,"&lt;"&amp;D353)+COUNTIFS(Sesiones!$C$2:$C$401,C353,Sesiones!$D$2:$D$401,D353,Sesiones!$A$2:$A$401,"&lt;"&amp;A353)+1)</f>
        <v/>
      </c>
      <c r="P353" s="36" t="str">
        <f aca="false">IF(A353="","",C353*10+O353)</f>
        <v/>
      </c>
      <c r="Q353" s="16" t="str">
        <f aca="false">IF(A353="","",TEXT(D353,"hh:mm")&amp;"–"&amp;TEXT(E353,"hh:mm")&amp;"  "&amp;B353&amp;CHAR(10)&amp;F353&amp;" · "&amp;J353&amp;IF(N353&lt;&gt;"",CHAR(10)&amp;"CHOQUE: "&amp;N353,IF(H353&lt;&gt;"",CHAR(10)&amp;H353,"")))</f>
        <v/>
      </c>
      <c r="R353" s="36" t="str">
        <f aca="false">IF(AND(A353&lt;&gt;"",N353&lt;&gt;""),ROW(),"")</f>
        <v/>
      </c>
    </row>
    <row r="354" customFormat="false" ht="15" hidden="false" customHeight="false" outlineLevel="0" collapsed="false">
      <c r="A354" s="16"/>
      <c r="B354" s="16"/>
      <c r="C354" s="32"/>
      <c r="D354" s="34"/>
      <c r="E354" s="34"/>
      <c r="F354" s="16"/>
      <c r="G354" s="16"/>
      <c r="H354" s="16"/>
      <c r="I354" s="16" t="str">
        <f aca="false">IF(A354="","",CHOOSE(WEEKDAY(C354,2),"lun","mar","mié","jue","vie","sáb","dom"))</f>
        <v/>
      </c>
      <c r="J354" s="16" t="str">
        <f aca="false">IF(A354="","",IFERROR(INDEX(Profesoras!$B$2:$B$20,MATCH(G354,Profesoras!$A$2:$A$20,0)),"Profesora no existe"))</f>
        <v/>
      </c>
      <c r="K354" s="38" t="str">
        <f aca="false">IF(A354="","",(E354-D354)*24)</f>
        <v/>
      </c>
      <c r="L354" s="16" t="str">
        <f aca="false">IF(A354="","",COUNTIFS(Sesiones!$C$2:$C$401,C354,Sesiones!$F$2:$F$401,F354,Sesiones!$D$2:$D$401,"&lt;"&amp;E354,Sesiones!$E$2:$E$401,"&gt;"&amp;D354)-1)</f>
        <v/>
      </c>
      <c r="M354" s="16" t="str">
        <f aca="false">IF(A354="","",COUNTIFS(Sesiones!$C$2:$C$401,C354,Sesiones!$G$2:$G$401,G354,Sesiones!$D$2:$D$401,"&lt;"&amp;E354,Sesiones!$E$2:$E$401,"&gt;"&amp;D354)-1)</f>
        <v/>
      </c>
      <c r="N354" s="16" t="str">
        <f aca="false">IF(A354="","",IF(AND(L354&gt;0,M354&gt;0),"Aula y profesora ocupadas",IF(L354&gt;0,"Aula ocupada a esa hora",IF(M354&gt;0,"Profesora en otra clase a esa hora",IF(E354&lt;=D354,"Hora de fin anterior al inicio",IF(COUNTIF(Festivos!$A$2:$A$30,C354)&gt;0,"Clase en día festivo",""))))))</f>
        <v/>
      </c>
      <c r="O354" s="36" t="str">
        <f aca="false">IF(A354="","",COUNTIFS(Sesiones!$C$2:$C$401,C354,Sesiones!$D$2:$D$401,"&lt;"&amp;D354)+COUNTIFS(Sesiones!$C$2:$C$401,C354,Sesiones!$D$2:$D$401,D354,Sesiones!$A$2:$A$401,"&lt;"&amp;A354)+1)</f>
        <v/>
      </c>
      <c r="P354" s="36" t="str">
        <f aca="false">IF(A354="","",C354*10+O354)</f>
        <v/>
      </c>
      <c r="Q354" s="16" t="str">
        <f aca="false">IF(A354="","",TEXT(D354,"hh:mm")&amp;"–"&amp;TEXT(E354,"hh:mm")&amp;"  "&amp;B354&amp;CHAR(10)&amp;F354&amp;" · "&amp;J354&amp;IF(N354&lt;&gt;"",CHAR(10)&amp;"CHOQUE: "&amp;N354,IF(H354&lt;&gt;"",CHAR(10)&amp;H354,"")))</f>
        <v/>
      </c>
      <c r="R354" s="36" t="str">
        <f aca="false">IF(AND(A354&lt;&gt;"",N354&lt;&gt;""),ROW(),"")</f>
        <v/>
      </c>
    </row>
    <row r="355" customFormat="false" ht="15" hidden="false" customHeight="false" outlineLevel="0" collapsed="false">
      <c r="A355" s="16"/>
      <c r="B355" s="16"/>
      <c r="C355" s="32"/>
      <c r="D355" s="34"/>
      <c r="E355" s="34"/>
      <c r="F355" s="16"/>
      <c r="G355" s="16"/>
      <c r="H355" s="16"/>
      <c r="I355" s="16" t="str">
        <f aca="false">IF(A355="","",CHOOSE(WEEKDAY(C355,2),"lun","mar","mié","jue","vie","sáb","dom"))</f>
        <v/>
      </c>
      <c r="J355" s="16" t="str">
        <f aca="false">IF(A355="","",IFERROR(INDEX(Profesoras!$B$2:$B$20,MATCH(G355,Profesoras!$A$2:$A$20,0)),"Profesora no existe"))</f>
        <v/>
      </c>
      <c r="K355" s="38" t="str">
        <f aca="false">IF(A355="","",(E355-D355)*24)</f>
        <v/>
      </c>
      <c r="L355" s="16" t="str">
        <f aca="false">IF(A355="","",COUNTIFS(Sesiones!$C$2:$C$401,C355,Sesiones!$F$2:$F$401,F355,Sesiones!$D$2:$D$401,"&lt;"&amp;E355,Sesiones!$E$2:$E$401,"&gt;"&amp;D355)-1)</f>
        <v/>
      </c>
      <c r="M355" s="16" t="str">
        <f aca="false">IF(A355="","",COUNTIFS(Sesiones!$C$2:$C$401,C355,Sesiones!$G$2:$G$401,G355,Sesiones!$D$2:$D$401,"&lt;"&amp;E355,Sesiones!$E$2:$E$401,"&gt;"&amp;D355)-1)</f>
        <v/>
      </c>
      <c r="N355" s="16" t="str">
        <f aca="false">IF(A355="","",IF(AND(L355&gt;0,M355&gt;0),"Aula y profesora ocupadas",IF(L355&gt;0,"Aula ocupada a esa hora",IF(M355&gt;0,"Profesora en otra clase a esa hora",IF(E355&lt;=D355,"Hora de fin anterior al inicio",IF(COUNTIF(Festivos!$A$2:$A$30,C355)&gt;0,"Clase en día festivo",""))))))</f>
        <v/>
      </c>
      <c r="O355" s="36" t="str">
        <f aca="false">IF(A355="","",COUNTIFS(Sesiones!$C$2:$C$401,C355,Sesiones!$D$2:$D$401,"&lt;"&amp;D355)+COUNTIFS(Sesiones!$C$2:$C$401,C355,Sesiones!$D$2:$D$401,D355,Sesiones!$A$2:$A$401,"&lt;"&amp;A355)+1)</f>
        <v/>
      </c>
      <c r="P355" s="36" t="str">
        <f aca="false">IF(A355="","",C355*10+O355)</f>
        <v/>
      </c>
      <c r="Q355" s="16" t="str">
        <f aca="false">IF(A355="","",TEXT(D355,"hh:mm")&amp;"–"&amp;TEXT(E355,"hh:mm")&amp;"  "&amp;B355&amp;CHAR(10)&amp;F355&amp;" · "&amp;J355&amp;IF(N355&lt;&gt;"",CHAR(10)&amp;"CHOQUE: "&amp;N355,IF(H355&lt;&gt;"",CHAR(10)&amp;H355,"")))</f>
        <v/>
      </c>
      <c r="R355" s="36" t="str">
        <f aca="false">IF(AND(A355&lt;&gt;"",N355&lt;&gt;""),ROW(),"")</f>
        <v/>
      </c>
    </row>
    <row r="356" customFormat="false" ht="15" hidden="false" customHeight="false" outlineLevel="0" collapsed="false">
      <c r="A356" s="16"/>
      <c r="B356" s="16"/>
      <c r="C356" s="32"/>
      <c r="D356" s="34"/>
      <c r="E356" s="34"/>
      <c r="F356" s="16"/>
      <c r="G356" s="16"/>
      <c r="H356" s="16"/>
      <c r="I356" s="16" t="str">
        <f aca="false">IF(A356="","",CHOOSE(WEEKDAY(C356,2),"lun","mar","mié","jue","vie","sáb","dom"))</f>
        <v/>
      </c>
      <c r="J356" s="16" t="str">
        <f aca="false">IF(A356="","",IFERROR(INDEX(Profesoras!$B$2:$B$20,MATCH(G356,Profesoras!$A$2:$A$20,0)),"Profesora no existe"))</f>
        <v/>
      </c>
      <c r="K356" s="38" t="str">
        <f aca="false">IF(A356="","",(E356-D356)*24)</f>
        <v/>
      </c>
      <c r="L356" s="16" t="str">
        <f aca="false">IF(A356="","",COUNTIFS(Sesiones!$C$2:$C$401,C356,Sesiones!$F$2:$F$401,F356,Sesiones!$D$2:$D$401,"&lt;"&amp;E356,Sesiones!$E$2:$E$401,"&gt;"&amp;D356)-1)</f>
        <v/>
      </c>
      <c r="M356" s="16" t="str">
        <f aca="false">IF(A356="","",COUNTIFS(Sesiones!$C$2:$C$401,C356,Sesiones!$G$2:$G$401,G356,Sesiones!$D$2:$D$401,"&lt;"&amp;E356,Sesiones!$E$2:$E$401,"&gt;"&amp;D356)-1)</f>
        <v/>
      </c>
      <c r="N356" s="16" t="str">
        <f aca="false">IF(A356="","",IF(AND(L356&gt;0,M356&gt;0),"Aula y profesora ocupadas",IF(L356&gt;0,"Aula ocupada a esa hora",IF(M356&gt;0,"Profesora en otra clase a esa hora",IF(E356&lt;=D356,"Hora de fin anterior al inicio",IF(COUNTIF(Festivos!$A$2:$A$30,C356)&gt;0,"Clase en día festivo",""))))))</f>
        <v/>
      </c>
      <c r="O356" s="36" t="str">
        <f aca="false">IF(A356="","",COUNTIFS(Sesiones!$C$2:$C$401,C356,Sesiones!$D$2:$D$401,"&lt;"&amp;D356)+COUNTIFS(Sesiones!$C$2:$C$401,C356,Sesiones!$D$2:$D$401,D356,Sesiones!$A$2:$A$401,"&lt;"&amp;A356)+1)</f>
        <v/>
      </c>
      <c r="P356" s="36" t="str">
        <f aca="false">IF(A356="","",C356*10+O356)</f>
        <v/>
      </c>
      <c r="Q356" s="16" t="str">
        <f aca="false">IF(A356="","",TEXT(D356,"hh:mm")&amp;"–"&amp;TEXT(E356,"hh:mm")&amp;"  "&amp;B356&amp;CHAR(10)&amp;F356&amp;" · "&amp;J356&amp;IF(N356&lt;&gt;"",CHAR(10)&amp;"CHOQUE: "&amp;N356,IF(H356&lt;&gt;"",CHAR(10)&amp;H356,"")))</f>
        <v/>
      </c>
      <c r="R356" s="36" t="str">
        <f aca="false">IF(AND(A356&lt;&gt;"",N356&lt;&gt;""),ROW(),"")</f>
        <v/>
      </c>
    </row>
    <row r="357" customFormat="false" ht="15" hidden="false" customHeight="false" outlineLevel="0" collapsed="false">
      <c r="A357" s="16"/>
      <c r="B357" s="16"/>
      <c r="C357" s="32"/>
      <c r="D357" s="34"/>
      <c r="E357" s="34"/>
      <c r="F357" s="16"/>
      <c r="G357" s="16"/>
      <c r="H357" s="16"/>
      <c r="I357" s="16" t="str">
        <f aca="false">IF(A357="","",CHOOSE(WEEKDAY(C357,2),"lun","mar","mié","jue","vie","sáb","dom"))</f>
        <v/>
      </c>
      <c r="J357" s="16" t="str">
        <f aca="false">IF(A357="","",IFERROR(INDEX(Profesoras!$B$2:$B$20,MATCH(G357,Profesoras!$A$2:$A$20,0)),"Profesora no existe"))</f>
        <v/>
      </c>
      <c r="K357" s="38" t="str">
        <f aca="false">IF(A357="","",(E357-D357)*24)</f>
        <v/>
      </c>
      <c r="L357" s="16" t="str">
        <f aca="false">IF(A357="","",COUNTIFS(Sesiones!$C$2:$C$401,C357,Sesiones!$F$2:$F$401,F357,Sesiones!$D$2:$D$401,"&lt;"&amp;E357,Sesiones!$E$2:$E$401,"&gt;"&amp;D357)-1)</f>
        <v/>
      </c>
      <c r="M357" s="16" t="str">
        <f aca="false">IF(A357="","",COUNTIFS(Sesiones!$C$2:$C$401,C357,Sesiones!$G$2:$G$401,G357,Sesiones!$D$2:$D$401,"&lt;"&amp;E357,Sesiones!$E$2:$E$401,"&gt;"&amp;D357)-1)</f>
        <v/>
      </c>
      <c r="N357" s="16" t="str">
        <f aca="false">IF(A357="","",IF(AND(L357&gt;0,M357&gt;0),"Aula y profesora ocupadas",IF(L357&gt;0,"Aula ocupada a esa hora",IF(M357&gt;0,"Profesora en otra clase a esa hora",IF(E357&lt;=D357,"Hora de fin anterior al inicio",IF(COUNTIF(Festivos!$A$2:$A$30,C357)&gt;0,"Clase en día festivo",""))))))</f>
        <v/>
      </c>
      <c r="O357" s="36" t="str">
        <f aca="false">IF(A357="","",COUNTIFS(Sesiones!$C$2:$C$401,C357,Sesiones!$D$2:$D$401,"&lt;"&amp;D357)+COUNTIFS(Sesiones!$C$2:$C$401,C357,Sesiones!$D$2:$D$401,D357,Sesiones!$A$2:$A$401,"&lt;"&amp;A357)+1)</f>
        <v/>
      </c>
      <c r="P357" s="36" t="str">
        <f aca="false">IF(A357="","",C357*10+O357)</f>
        <v/>
      </c>
      <c r="Q357" s="16" t="str">
        <f aca="false">IF(A357="","",TEXT(D357,"hh:mm")&amp;"–"&amp;TEXT(E357,"hh:mm")&amp;"  "&amp;B357&amp;CHAR(10)&amp;F357&amp;" · "&amp;J357&amp;IF(N357&lt;&gt;"",CHAR(10)&amp;"CHOQUE: "&amp;N357,IF(H357&lt;&gt;"",CHAR(10)&amp;H357,"")))</f>
        <v/>
      </c>
      <c r="R357" s="36" t="str">
        <f aca="false">IF(AND(A357&lt;&gt;"",N357&lt;&gt;""),ROW(),"")</f>
        <v/>
      </c>
    </row>
    <row r="358" customFormat="false" ht="15" hidden="false" customHeight="false" outlineLevel="0" collapsed="false">
      <c r="A358" s="16"/>
      <c r="B358" s="16"/>
      <c r="C358" s="32"/>
      <c r="D358" s="34"/>
      <c r="E358" s="34"/>
      <c r="F358" s="16"/>
      <c r="G358" s="16"/>
      <c r="H358" s="16"/>
      <c r="I358" s="16" t="str">
        <f aca="false">IF(A358="","",CHOOSE(WEEKDAY(C358,2),"lun","mar","mié","jue","vie","sáb","dom"))</f>
        <v/>
      </c>
      <c r="J358" s="16" t="str">
        <f aca="false">IF(A358="","",IFERROR(INDEX(Profesoras!$B$2:$B$20,MATCH(G358,Profesoras!$A$2:$A$20,0)),"Profesora no existe"))</f>
        <v/>
      </c>
      <c r="K358" s="38" t="str">
        <f aca="false">IF(A358="","",(E358-D358)*24)</f>
        <v/>
      </c>
      <c r="L358" s="16" t="str">
        <f aca="false">IF(A358="","",COUNTIFS(Sesiones!$C$2:$C$401,C358,Sesiones!$F$2:$F$401,F358,Sesiones!$D$2:$D$401,"&lt;"&amp;E358,Sesiones!$E$2:$E$401,"&gt;"&amp;D358)-1)</f>
        <v/>
      </c>
      <c r="M358" s="16" t="str">
        <f aca="false">IF(A358="","",COUNTIFS(Sesiones!$C$2:$C$401,C358,Sesiones!$G$2:$G$401,G358,Sesiones!$D$2:$D$401,"&lt;"&amp;E358,Sesiones!$E$2:$E$401,"&gt;"&amp;D358)-1)</f>
        <v/>
      </c>
      <c r="N358" s="16" t="str">
        <f aca="false">IF(A358="","",IF(AND(L358&gt;0,M358&gt;0),"Aula y profesora ocupadas",IF(L358&gt;0,"Aula ocupada a esa hora",IF(M358&gt;0,"Profesora en otra clase a esa hora",IF(E358&lt;=D358,"Hora de fin anterior al inicio",IF(COUNTIF(Festivos!$A$2:$A$30,C358)&gt;0,"Clase en día festivo",""))))))</f>
        <v/>
      </c>
      <c r="O358" s="36" t="str">
        <f aca="false">IF(A358="","",COUNTIFS(Sesiones!$C$2:$C$401,C358,Sesiones!$D$2:$D$401,"&lt;"&amp;D358)+COUNTIFS(Sesiones!$C$2:$C$401,C358,Sesiones!$D$2:$D$401,D358,Sesiones!$A$2:$A$401,"&lt;"&amp;A358)+1)</f>
        <v/>
      </c>
      <c r="P358" s="36" t="str">
        <f aca="false">IF(A358="","",C358*10+O358)</f>
        <v/>
      </c>
      <c r="Q358" s="16" t="str">
        <f aca="false">IF(A358="","",TEXT(D358,"hh:mm")&amp;"–"&amp;TEXT(E358,"hh:mm")&amp;"  "&amp;B358&amp;CHAR(10)&amp;F358&amp;" · "&amp;J358&amp;IF(N358&lt;&gt;"",CHAR(10)&amp;"CHOQUE: "&amp;N358,IF(H358&lt;&gt;"",CHAR(10)&amp;H358,"")))</f>
        <v/>
      </c>
      <c r="R358" s="36" t="str">
        <f aca="false">IF(AND(A358&lt;&gt;"",N358&lt;&gt;""),ROW(),"")</f>
        <v/>
      </c>
    </row>
    <row r="359" customFormat="false" ht="15" hidden="false" customHeight="false" outlineLevel="0" collapsed="false">
      <c r="A359" s="16"/>
      <c r="B359" s="16"/>
      <c r="C359" s="32"/>
      <c r="D359" s="34"/>
      <c r="E359" s="34"/>
      <c r="F359" s="16"/>
      <c r="G359" s="16"/>
      <c r="H359" s="16"/>
      <c r="I359" s="16" t="str">
        <f aca="false">IF(A359="","",CHOOSE(WEEKDAY(C359,2),"lun","mar","mié","jue","vie","sáb","dom"))</f>
        <v/>
      </c>
      <c r="J359" s="16" t="str">
        <f aca="false">IF(A359="","",IFERROR(INDEX(Profesoras!$B$2:$B$20,MATCH(G359,Profesoras!$A$2:$A$20,0)),"Profesora no existe"))</f>
        <v/>
      </c>
      <c r="K359" s="38" t="str">
        <f aca="false">IF(A359="","",(E359-D359)*24)</f>
        <v/>
      </c>
      <c r="L359" s="16" t="str">
        <f aca="false">IF(A359="","",COUNTIFS(Sesiones!$C$2:$C$401,C359,Sesiones!$F$2:$F$401,F359,Sesiones!$D$2:$D$401,"&lt;"&amp;E359,Sesiones!$E$2:$E$401,"&gt;"&amp;D359)-1)</f>
        <v/>
      </c>
      <c r="M359" s="16" t="str">
        <f aca="false">IF(A359="","",COUNTIFS(Sesiones!$C$2:$C$401,C359,Sesiones!$G$2:$G$401,G359,Sesiones!$D$2:$D$401,"&lt;"&amp;E359,Sesiones!$E$2:$E$401,"&gt;"&amp;D359)-1)</f>
        <v/>
      </c>
      <c r="N359" s="16" t="str">
        <f aca="false">IF(A359="","",IF(AND(L359&gt;0,M359&gt;0),"Aula y profesora ocupadas",IF(L359&gt;0,"Aula ocupada a esa hora",IF(M359&gt;0,"Profesora en otra clase a esa hora",IF(E359&lt;=D359,"Hora de fin anterior al inicio",IF(COUNTIF(Festivos!$A$2:$A$30,C359)&gt;0,"Clase en día festivo",""))))))</f>
        <v/>
      </c>
      <c r="O359" s="36" t="str">
        <f aca="false">IF(A359="","",COUNTIFS(Sesiones!$C$2:$C$401,C359,Sesiones!$D$2:$D$401,"&lt;"&amp;D359)+COUNTIFS(Sesiones!$C$2:$C$401,C359,Sesiones!$D$2:$D$401,D359,Sesiones!$A$2:$A$401,"&lt;"&amp;A359)+1)</f>
        <v/>
      </c>
      <c r="P359" s="36" t="str">
        <f aca="false">IF(A359="","",C359*10+O359)</f>
        <v/>
      </c>
      <c r="Q359" s="16" t="str">
        <f aca="false">IF(A359="","",TEXT(D359,"hh:mm")&amp;"–"&amp;TEXT(E359,"hh:mm")&amp;"  "&amp;B359&amp;CHAR(10)&amp;F359&amp;" · "&amp;J359&amp;IF(N359&lt;&gt;"",CHAR(10)&amp;"CHOQUE: "&amp;N359,IF(H359&lt;&gt;"",CHAR(10)&amp;H359,"")))</f>
        <v/>
      </c>
      <c r="R359" s="36" t="str">
        <f aca="false">IF(AND(A359&lt;&gt;"",N359&lt;&gt;""),ROW(),"")</f>
        <v/>
      </c>
    </row>
    <row r="360" customFormat="false" ht="15" hidden="false" customHeight="false" outlineLevel="0" collapsed="false">
      <c r="A360" s="16"/>
      <c r="B360" s="16"/>
      <c r="C360" s="32"/>
      <c r="D360" s="34"/>
      <c r="E360" s="34"/>
      <c r="F360" s="16"/>
      <c r="G360" s="16"/>
      <c r="H360" s="16"/>
      <c r="I360" s="16" t="str">
        <f aca="false">IF(A360="","",CHOOSE(WEEKDAY(C360,2),"lun","mar","mié","jue","vie","sáb","dom"))</f>
        <v/>
      </c>
      <c r="J360" s="16" t="str">
        <f aca="false">IF(A360="","",IFERROR(INDEX(Profesoras!$B$2:$B$20,MATCH(G360,Profesoras!$A$2:$A$20,0)),"Profesora no existe"))</f>
        <v/>
      </c>
      <c r="K360" s="38" t="str">
        <f aca="false">IF(A360="","",(E360-D360)*24)</f>
        <v/>
      </c>
      <c r="L360" s="16" t="str">
        <f aca="false">IF(A360="","",COUNTIFS(Sesiones!$C$2:$C$401,C360,Sesiones!$F$2:$F$401,F360,Sesiones!$D$2:$D$401,"&lt;"&amp;E360,Sesiones!$E$2:$E$401,"&gt;"&amp;D360)-1)</f>
        <v/>
      </c>
      <c r="M360" s="16" t="str">
        <f aca="false">IF(A360="","",COUNTIFS(Sesiones!$C$2:$C$401,C360,Sesiones!$G$2:$G$401,G360,Sesiones!$D$2:$D$401,"&lt;"&amp;E360,Sesiones!$E$2:$E$401,"&gt;"&amp;D360)-1)</f>
        <v/>
      </c>
      <c r="N360" s="16" t="str">
        <f aca="false">IF(A360="","",IF(AND(L360&gt;0,M360&gt;0),"Aula y profesora ocupadas",IF(L360&gt;0,"Aula ocupada a esa hora",IF(M360&gt;0,"Profesora en otra clase a esa hora",IF(E360&lt;=D360,"Hora de fin anterior al inicio",IF(COUNTIF(Festivos!$A$2:$A$30,C360)&gt;0,"Clase en día festivo",""))))))</f>
        <v/>
      </c>
      <c r="O360" s="36" t="str">
        <f aca="false">IF(A360="","",COUNTIFS(Sesiones!$C$2:$C$401,C360,Sesiones!$D$2:$D$401,"&lt;"&amp;D360)+COUNTIFS(Sesiones!$C$2:$C$401,C360,Sesiones!$D$2:$D$401,D360,Sesiones!$A$2:$A$401,"&lt;"&amp;A360)+1)</f>
        <v/>
      </c>
      <c r="P360" s="36" t="str">
        <f aca="false">IF(A360="","",C360*10+O360)</f>
        <v/>
      </c>
      <c r="Q360" s="16" t="str">
        <f aca="false">IF(A360="","",TEXT(D360,"hh:mm")&amp;"–"&amp;TEXT(E360,"hh:mm")&amp;"  "&amp;B360&amp;CHAR(10)&amp;F360&amp;" · "&amp;J360&amp;IF(N360&lt;&gt;"",CHAR(10)&amp;"CHOQUE: "&amp;N360,IF(H360&lt;&gt;"",CHAR(10)&amp;H360,"")))</f>
        <v/>
      </c>
      <c r="R360" s="36" t="str">
        <f aca="false">IF(AND(A360&lt;&gt;"",N360&lt;&gt;""),ROW(),"")</f>
        <v/>
      </c>
    </row>
    <row r="361" customFormat="false" ht="15" hidden="false" customHeight="false" outlineLevel="0" collapsed="false">
      <c r="A361" s="16"/>
      <c r="B361" s="16"/>
      <c r="C361" s="32"/>
      <c r="D361" s="34"/>
      <c r="E361" s="34"/>
      <c r="F361" s="16"/>
      <c r="G361" s="16"/>
      <c r="H361" s="16"/>
      <c r="I361" s="16" t="str">
        <f aca="false">IF(A361="","",CHOOSE(WEEKDAY(C361,2),"lun","mar","mié","jue","vie","sáb","dom"))</f>
        <v/>
      </c>
      <c r="J361" s="16" t="str">
        <f aca="false">IF(A361="","",IFERROR(INDEX(Profesoras!$B$2:$B$20,MATCH(G361,Profesoras!$A$2:$A$20,0)),"Profesora no existe"))</f>
        <v/>
      </c>
      <c r="K361" s="38" t="str">
        <f aca="false">IF(A361="","",(E361-D361)*24)</f>
        <v/>
      </c>
      <c r="L361" s="16" t="str">
        <f aca="false">IF(A361="","",COUNTIFS(Sesiones!$C$2:$C$401,C361,Sesiones!$F$2:$F$401,F361,Sesiones!$D$2:$D$401,"&lt;"&amp;E361,Sesiones!$E$2:$E$401,"&gt;"&amp;D361)-1)</f>
        <v/>
      </c>
      <c r="M361" s="16" t="str">
        <f aca="false">IF(A361="","",COUNTIFS(Sesiones!$C$2:$C$401,C361,Sesiones!$G$2:$G$401,G361,Sesiones!$D$2:$D$401,"&lt;"&amp;E361,Sesiones!$E$2:$E$401,"&gt;"&amp;D361)-1)</f>
        <v/>
      </c>
      <c r="N361" s="16" t="str">
        <f aca="false">IF(A361="","",IF(AND(L361&gt;0,M361&gt;0),"Aula y profesora ocupadas",IF(L361&gt;0,"Aula ocupada a esa hora",IF(M361&gt;0,"Profesora en otra clase a esa hora",IF(E361&lt;=D361,"Hora de fin anterior al inicio",IF(COUNTIF(Festivos!$A$2:$A$30,C361)&gt;0,"Clase en día festivo",""))))))</f>
        <v/>
      </c>
      <c r="O361" s="36" t="str">
        <f aca="false">IF(A361="","",COUNTIFS(Sesiones!$C$2:$C$401,C361,Sesiones!$D$2:$D$401,"&lt;"&amp;D361)+COUNTIFS(Sesiones!$C$2:$C$401,C361,Sesiones!$D$2:$D$401,D361,Sesiones!$A$2:$A$401,"&lt;"&amp;A361)+1)</f>
        <v/>
      </c>
      <c r="P361" s="36" t="str">
        <f aca="false">IF(A361="","",C361*10+O361)</f>
        <v/>
      </c>
      <c r="Q361" s="16" t="str">
        <f aca="false">IF(A361="","",TEXT(D361,"hh:mm")&amp;"–"&amp;TEXT(E361,"hh:mm")&amp;"  "&amp;B361&amp;CHAR(10)&amp;F361&amp;" · "&amp;J361&amp;IF(N361&lt;&gt;"",CHAR(10)&amp;"CHOQUE: "&amp;N361,IF(H361&lt;&gt;"",CHAR(10)&amp;H361,"")))</f>
        <v/>
      </c>
      <c r="R361" s="36" t="str">
        <f aca="false">IF(AND(A361&lt;&gt;"",N361&lt;&gt;""),ROW(),"")</f>
        <v/>
      </c>
    </row>
    <row r="362" customFormat="false" ht="15" hidden="false" customHeight="false" outlineLevel="0" collapsed="false">
      <c r="A362" s="16"/>
      <c r="B362" s="16"/>
      <c r="C362" s="32"/>
      <c r="D362" s="34"/>
      <c r="E362" s="34"/>
      <c r="F362" s="16"/>
      <c r="G362" s="16"/>
      <c r="H362" s="16"/>
      <c r="I362" s="16" t="str">
        <f aca="false">IF(A362="","",CHOOSE(WEEKDAY(C362,2),"lun","mar","mié","jue","vie","sáb","dom"))</f>
        <v/>
      </c>
      <c r="J362" s="16" t="str">
        <f aca="false">IF(A362="","",IFERROR(INDEX(Profesoras!$B$2:$B$20,MATCH(G362,Profesoras!$A$2:$A$20,0)),"Profesora no existe"))</f>
        <v/>
      </c>
      <c r="K362" s="38" t="str">
        <f aca="false">IF(A362="","",(E362-D362)*24)</f>
        <v/>
      </c>
      <c r="L362" s="16" t="str">
        <f aca="false">IF(A362="","",COUNTIFS(Sesiones!$C$2:$C$401,C362,Sesiones!$F$2:$F$401,F362,Sesiones!$D$2:$D$401,"&lt;"&amp;E362,Sesiones!$E$2:$E$401,"&gt;"&amp;D362)-1)</f>
        <v/>
      </c>
      <c r="M362" s="16" t="str">
        <f aca="false">IF(A362="","",COUNTIFS(Sesiones!$C$2:$C$401,C362,Sesiones!$G$2:$G$401,G362,Sesiones!$D$2:$D$401,"&lt;"&amp;E362,Sesiones!$E$2:$E$401,"&gt;"&amp;D362)-1)</f>
        <v/>
      </c>
      <c r="N362" s="16" t="str">
        <f aca="false">IF(A362="","",IF(AND(L362&gt;0,M362&gt;0),"Aula y profesora ocupadas",IF(L362&gt;0,"Aula ocupada a esa hora",IF(M362&gt;0,"Profesora en otra clase a esa hora",IF(E362&lt;=D362,"Hora de fin anterior al inicio",IF(COUNTIF(Festivos!$A$2:$A$30,C362)&gt;0,"Clase en día festivo",""))))))</f>
        <v/>
      </c>
      <c r="O362" s="36" t="str">
        <f aca="false">IF(A362="","",COUNTIFS(Sesiones!$C$2:$C$401,C362,Sesiones!$D$2:$D$401,"&lt;"&amp;D362)+COUNTIFS(Sesiones!$C$2:$C$401,C362,Sesiones!$D$2:$D$401,D362,Sesiones!$A$2:$A$401,"&lt;"&amp;A362)+1)</f>
        <v/>
      </c>
      <c r="P362" s="36" t="str">
        <f aca="false">IF(A362="","",C362*10+O362)</f>
        <v/>
      </c>
      <c r="Q362" s="16" t="str">
        <f aca="false">IF(A362="","",TEXT(D362,"hh:mm")&amp;"–"&amp;TEXT(E362,"hh:mm")&amp;"  "&amp;B362&amp;CHAR(10)&amp;F362&amp;" · "&amp;J362&amp;IF(N362&lt;&gt;"",CHAR(10)&amp;"CHOQUE: "&amp;N362,IF(H362&lt;&gt;"",CHAR(10)&amp;H362,"")))</f>
        <v/>
      </c>
      <c r="R362" s="36" t="str">
        <f aca="false">IF(AND(A362&lt;&gt;"",N362&lt;&gt;""),ROW(),"")</f>
        <v/>
      </c>
    </row>
    <row r="363" customFormat="false" ht="15" hidden="false" customHeight="false" outlineLevel="0" collapsed="false">
      <c r="A363" s="16"/>
      <c r="B363" s="16"/>
      <c r="C363" s="32"/>
      <c r="D363" s="34"/>
      <c r="E363" s="34"/>
      <c r="F363" s="16"/>
      <c r="G363" s="16"/>
      <c r="H363" s="16"/>
      <c r="I363" s="16" t="str">
        <f aca="false">IF(A363="","",CHOOSE(WEEKDAY(C363,2),"lun","mar","mié","jue","vie","sáb","dom"))</f>
        <v/>
      </c>
      <c r="J363" s="16" t="str">
        <f aca="false">IF(A363="","",IFERROR(INDEX(Profesoras!$B$2:$B$20,MATCH(G363,Profesoras!$A$2:$A$20,0)),"Profesora no existe"))</f>
        <v/>
      </c>
      <c r="K363" s="38" t="str">
        <f aca="false">IF(A363="","",(E363-D363)*24)</f>
        <v/>
      </c>
      <c r="L363" s="16" t="str">
        <f aca="false">IF(A363="","",COUNTIFS(Sesiones!$C$2:$C$401,C363,Sesiones!$F$2:$F$401,F363,Sesiones!$D$2:$D$401,"&lt;"&amp;E363,Sesiones!$E$2:$E$401,"&gt;"&amp;D363)-1)</f>
        <v/>
      </c>
      <c r="M363" s="16" t="str">
        <f aca="false">IF(A363="","",COUNTIFS(Sesiones!$C$2:$C$401,C363,Sesiones!$G$2:$G$401,G363,Sesiones!$D$2:$D$401,"&lt;"&amp;E363,Sesiones!$E$2:$E$401,"&gt;"&amp;D363)-1)</f>
        <v/>
      </c>
      <c r="N363" s="16" t="str">
        <f aca="false">IF(A363="","",IF(AND(L363&gt;0,M363&gt;0),"Aula y profesora ocupadas",IF(L363&gt;0,"Aula ocupada a esa hora",IF(M363&gt;0,"Profesora en otra clase a esa hora",IF(E363&lt;=D363,"Hora de fin anterior al inicio",IF(COUNTIF(Festivos!$A$2:$A$30,C363)&gt;0,"Clase en día festivo",""))))))</f>
        <v/>
      </c>
      <c r="O363" s="36" t="str">
        <f aca="false">IF(A363="","",COUNTIFS(Sesiones!$C$2:$C$401,C363,Sesiones!$D$2:$D$401,"&lt;"&amp;D363)+COUNTIFS(Sesiones!$C$2:$C$401,C363,Sesiones!$D$2:$D$401,D363,Sesiones!$A$2:$A$401,"&lt;"&amp;A363)+1)</f>
        <v/>
      </c>
      <c r="P363" s="36" t="str">
        <f aca="false">IF(A363="","",C363*10+O363)</f>
        <v/>
      </c>
      <c r="Q363" s="16" t="str">
        <f aca="false">IF(A363="","",TEXT(D363,"hh:mm")&amp;"–"&amp;TEXT(E363,"hh:mm")&amp;"  "&amp;B363&amp;CHAR(10)&amp;F363&amp;" · "&amp;J363&amp;IF(N363&lt;&gt;"",CHAR(10)&amp;"CHOQUE: "&amp;N363,IF(H363&lt;&gt;"",CHAR(10)&amp;H363,"")))</f>
        <v/>
      </c>
      <c r="R363" s="36" t="str">
        <f aca="false">IF(AND(A363&lt;&gt;"",N363&lt;&gt;""),ROW(),"")</f>
        <v/>
      </c>
    </row>
    <row r="364" customFormat="false" ht="15" hidden="false" customHeight="false" outlineLevel="0" collapsed="false">
      <c r="A364" s="16"/>
      <c r="B364" s="16"/>
      <c r="C364" s="32"/>
      <c r="D364" s="34"/>
      <c r="E364" s="34"/>
      <c r="F364" s="16"/>
      <c r="G364" s="16"/>
      <c r="H364" s="16"/>
      <c r="I364" s="16" t="str">
        <f aca="false">IF(A364="","",CHOOSE(WEEKDAY(C364,2),"lun","mar","mié","jue","vie","sáb","dom"))</f>
        <v/>
      </c>
      <c r="J364" s="16" t="str">
        <f aca="false">IF(A364="","",IFERROR(INDEX(Profesoras!$B$2:$B$20,MATCH(G364,Profesoras!$A$2:$A$20,0)),"Profesora no existe"))</f>
        <v/>
      </c>
      <c r="K364" s="38" t="str">
        <f aca="false">IF(A364="","",(E364-D364)*24)</f>
        <v/>
      </c>
      <c r="L364" s="16" t="str">
        <f aca="false">IF(A364="","",COUNTIFS(Sesiones!$C$2:$C$401,C364,Sesiones!$F$2:$F$401,F364,Sesiones!$D$2:$D$401,"&lt;"&amp;E364,Sesiones!$E$2:$E$401,"&gt;"&amp;D364)-1)</f>
        <v/>
      </c>
      <c r="M364" s="16" t="str">
        <f aca="false">IF(A364="","",COUNTIFS(Sesiones!$C$2:$C$401,C364,Sesiones!$G$2:$G$401,G364,Sesiones!$D$2:$D$401,"&lt;"&amp;E364,Sesiones!$E$2:$E$401,"&gt;"&amp;D364)-1)</f>
        <v/>
      </c>
      <c r="N364" s="16" t="str">
        <f aca="false">IF(A364="","",IF(AND(L364&gt;0,M364&gt;0),"Aula y profesora ocupadas",IF(L364&gt;0,"Aula ocupada a esa hora",IF(M364&gt;0,"Profesora en otra clase a esa hora",IF(E364&lt;=D364,"Hora de fin anterior al inicio",IF(COUNTIF(Festivos!$A$2:$A$30,C364)&gt;0,"Clase en día festivo",""))))))</f>
        <v/>
      </c>
      <c r="O364" s="36" t="str">
        <f aca="false">IF(A364="","",COUNTIFS(Sesiones!$C$2:$C$401,C364,Sesiones!$D$2:$D$401,"&lt;"&amp;D364)+COUNTIFS(Sesiones!$C$2:$C$401,C364,Sesiones!$D$2:$D$401,D364,Sesiones!$A$2:$A$401,"&lt;"&amp;A364)+1)</f>
        <v/>
      </c>
      <c r="P364" s="36" t="str">
        <f aca="false">IF(A364="","",C364*10+O364)</f>
        <v/>
      </c>
      <c r="Q364" s="16" t="str">
        <f aca="false">IF(A364="","",TEXT(D364,"hh:mm")&amp;"–"&amp;TEXT(E364,"hh:mm")&amp;"  "&amp;B364&amp;CHAR(10)&amp;F364&amp;" · "&amp;J364&amp;IF(N364&lt;&gt;"",CHAR(10)&amp;"CHOQUE: "&amp;N364,IF(H364&lt;&gt;"",CHAR(10)&amp;H364,"")))</f>
        <v/>
      </c>
      <c r="R364" s="36" t="str">
        <f aca="false">IF(AND(A364&lt;&gt;"",N364&lt;&gt;""),ROW(),"")</f>
        <v/>
      </c>
    </row>
    <row r="365" customFormat="false" ht="15" hidden="false" customHeight="false" outlineLevel="0" collapsed="false">
      <c r="A365" s="16"/>
      <c r="B365" s="16"/>
      <c r="C365" s="32"/>
      <c r="D365" s="34"/>
      <c r="E365" s="34"/>
      <c r="F365" s="16"/>
      <c r="G365" s="16"/>
      <c r="H365" s="16"/>
      <c r="I365" s="16" t="str">
        <f aca="false">IF(A365="","",CHOOSE(WEEKDAY(C365,2),"lun","mar","mié","jue","vie","sáb","dom"))</f>
        <v/>
      </c>
      <c r="J365" s="16" t="str">
        <f aca="false">IF(A365="","",IFERROR(INDEX(Profesoras!$B$2:$B$20,MATCH(G365,Profesoras!$A$2:$A$20,0)),"Profesora no existe"))</f>
        <v/>
      </c>
      <c r="K365" s="38" t="str">
        <f aca="false">IF(A365="","",(E365-D365)*24)</f>
        <v/>
      </c>
      <c r="L365" s="16" t="str">
        <f aca="false">IF(A365="","",COUNTIFS(Sesiones!$C$2:$C$401,C365,Sesiones!$F$2:$F$401,F365,Sesiones!$D$2:$D$401,"&lt;"&amp;E365,Sesiones!$E$2:$E$401,"&gt;"&amp;D365)-1)</f>
        <v/>
      </c>
      <c r="M365" s="16" t="str">
        <f aca="false">IF(A365="","",COUNTIFS(Sesiones!$C$2:$C$401,C365,Sesiones!$G$2:$G$401,G365,Sesiones!$D$2:$D$401,"&lt;"&amp;E365,Sesiones!$E$2:$E$401,"&gt;"&amp;D365)-1)</f>
        <v/>
      </c>
      <c r="N365" s="16" t="str">
        <f aca="false">IF(A365="","",IF(AND(L365&gt;0,M365&gt;0),"Aula y profesora ocupadas",IF(L365&gt;0,"Aula ocupada a esa hora",IF(M365&gt;0,"Profesora en otra clase a esa hora",IF(E365&lt;=D365,"Hora de fin anterior al inicio",IF(COUNTIF(Festivos!$A$2:$A$30,C365)&gt;0,"Clase en día festivo",""))))))</f>
        <v/>
      </c>
      <c r="O365" s="36" t="str">
        <f aca="false">IF(A365="","",COUNTIFS(Sesiones!$C$2:$C$401,C365,Sesiones!$D$2:$D$401,"&lt;"&amp;D365)+COUNTIFS(Sesiones!$C$2:$C$401,C365,Sesiones!$D$2:$D$401,D365,Sesiones!$A$2:$A$401,"&lt;"&amp;A365)+1)</f>
        <v/>
      </c>
      <c r="P365" s="36" t="str">
        <f aca="false">IF(A365="","",C365*10+O365)</f>
        <v/>
      </c>
      <c r="Q365" s="16" t="str">
        <f aca="false">IF(A365="","",TEXT(D365,"hh:mm")&amp;"–"&amp;TEXT(E365,"hh:mm")&amp;"  "&amp;B365&amp;CHAR(10)&amp;F365&amp;" · "&amp;J365&amp;IF(N365&lt;&gt;"",CHAR(10)&amp;"CHOQUE: "&amp;N365,IF(H365&lt;&gt;"",CHAR(10)&amp;H365,"")))</f>
        <v/>
      </c>
      <c r="R365" s="36" t="str">
        <f aca="false">IF(AND(A365&lt;&gt;"",N365&lt;&gt;""),ROW(),"")</f>
        <v/>
      </c>
    </row>
    <row r="366" customFormat="false" ht="15" hidden="false" customHeight="false" outlineLevel="0" collapsed="false">
      <c r="A366" s="16"/>
      <c r="B366" s="16"/>
      <c r="C366" s="32"/>
      <c r="D366" s="34"/>
      <c r="E366" s="34"/>
      <c r="F366" s="16"/>
      <c r="G366" s="16"/>
      <c r="H366" s="16"/>
      <c r="I366" s="16" t="str">
        <f aca="false">IF(A366="","",CHOOSE(WEEKDAY(C366,2),"lun","mar","mié","jue","vie","sáb","dom"))</f>
        <v/>
      </c>
      <c r="J366" s="16" t="str">
        <f aca="false">IF(A366="","",IFERROR(INDEX(Profesoras!$B$2:$B$20,MATCH(G366,Profesoras!$A$2:$A$20,0)),"Profesora no existe"))</f>
        <v/>
      </c>
      <c r="K366" s="38" t="str">
        <f aca="false">IF(A366="","",(E366-D366)*24)</f>
        <v/>
      </c>
      <c r="L366" s="16" t="str">
        <f aca="false">IF(A366="","",COUNTIFS(Sesiones!$C$2:$C$401,C366,Sesiones!$F$2:$F$401,F366,Sesiones!$D$2:$D$401,"&lt;"&amp;E366,Sesiones!$E$2:$E$401,"&gt;"&amp;D366)-1)</f>
        <v/>
      </c>
      <c r="M366" s="16" t="str">
        <f aca="false">IF(A366="","",COUNTIFS(Sesiones!$C$2:$C$401,C366,Sesiones!$G$2:$G$401,G366,Sesiones!$D$2:$D$401,"&lt;"&amp;E366,Sesiones!$E$2:$E$401,"&gt;"&amp;D366)-1)</f>
        <v/>
      </c>
      <c r="N366" s="16" t="str">
        <f aca="false">IF(A366="","",IF(AND(L366&gt;0,M366&gt;0),"Aula y profesora ocupadas",IF(L366&gt;0,"Aula ocupada a esa hora",IF(M366&gt;0,"Profesora en otra clase a esa hora",IF(E366&lt;=D366,"Hora de fin anterior al inicio",IF(COUNTIF(Festivos!$A$2:$A$30,C366)&gt;0,"Clase en día festivo",""))))))</f>
        <v/>
      </c>
      <c r="O366" s="36" t="str">
        <f aca="false">IF(A366="","",COUNTIFS(Sesiones!$C$2:$C$401,C366,Sesiones!$D$2:$D$401,"&lt;"&amp;D366)+COUNTIFS(Sesiones!$C$2:$C$401,C366,Sesiones!$D$2:$D$401,D366,Sesiones!$A$2:$A$401,"&lt;"&amp;A366)+1)</f>
        <v/>
      </c>
      <c r="P366" s="36" t="str">
        <f aca="false">IF(A366="","",C366*10+O366)</f>
        <v/>
      </c>
      <c r="Q366" s="16" t="str">
        <f aca="false">IF(A366="","",TEXT(D366,"hh:mm")&amp;"–"&amp;TEXT(E366,"hh:mm")&amp;"  "&amp;B366&amp;CHAR(10)&amp;F366&amp;" · "&amp;J366&amp;IF(N366&lt;&gt;"",CHAR(10)&amp;"CHOQUE: "&amp;N366,IF(H366&lt;&gt;"",CHAR(10)&amp;H366,"")))</f>
        <v/>
      </c>
      <c r="R366" s="36" t="str">
        <f aca="false">IF(AND(A366&lt;&gt;"",N366&lt;&gt;""),ROW(),"")</f>
        <v/>
      </c>
    </row>
    <row r="367" customFormat="false" ht="15" hidden="false" customHeight="false" outlineLevel="0" collapsed="false">
      <c r="A367" s="16"/>
      <c r="B367" s="16"/>
      <c r="C367" s="32"/>
      <c r="D367" s="34"/>
      <c r="E367" s="34"/>
      <c r="F367" s="16"/>
      <c r="G367" s="16"/>
      <c r="H367" s="16"/>
      <c r="I367" s="16" t="str">
        <f aca="false">IF(A367="","",CHOOSE(WEEKDAY(C367,2),"lun","mar","mié","jue","vie","sáb","dom"))</f>
        <v/>
      </c>
      <c r="J367" s="16" t="str">
        <f aca="false">IF(A367="","",IFERROR(INDEX(Profesoras!$B$2:$B$20,MATCH(G367,Profesoras!$A$2:$A$20,0)),"Profesora no existe"))</f>
        <v/>
      </c>
      <c r="K367" s="38" t="str">
        <f aca="false">IF(A367="","",(E367-D367)*24)</f>
        <v/>
      </c>
      <c r="L367" s="16" t="str">
        <f aca="false">IF(A367="","",COUNTIFS(Sesiones!$C$2:$C$401,C367,Sesiones!$F$2:$F$401,F367,Sesiones!$D$2:$D$401,"&lt;"&amp;E367,Sesiones!$E$2:$E$401,"&gt;"&amp;D367)-1)</f>
        <v/>
      </c>
      <c r="M367" s="16" t="str">
        <f aca="false">IF(A367="","",COUNTIFS(Sesiones!$C$2:$C$401,C367,Sesiones!$G$2:$G$401,G367,Sesiones!$D$2:$D$401,"&lt;"&amp;E367,Sesiones!$E$2:$E$401,"&gt;"&amp;D367)-1)</f>
        <v/>
      </c>
      <c r="N367" s="16" t="str">
        <f aca="false">IF(A367="","",IF(AND(L367&gt;0,M367&gt;0),"Aula y profesora ocupadas",IF(L367&gt;0,"Aula ocupada a esa hora",IF(M367&gt;0,"Profesora en otra clase a esa hora",IF(E367&lt;=D367,"Hora de fin anterior al inicio",IF(COUNTIF(Festivos!$A$2:$A$30,C367)&gt;0,"Clase en día festivo",""))))))</f>
        <v/>
      </c>
      <c r="O367" s="36" t="str">
        <f aca="false">IF(A367="","",COUNTIFS(Sesiones!$C$2:$C$401,C367,Sesiones!$D$2:$D$401,"&lt;"&amp;D367)+COUNTIFS(Sesiones!$C$2:$C$401,C367,Sesiones!$D$2:$D$401,D367,Sesiones!$A$2:$A$401,"&lt;"&amp;A367)+1)</f>
        <v/>
      </c>
      <c r="P367" s="36" t="str">
        <f aca="false">IF(A367="","",C367*10+O367)</f>
        <v/>
      </c>
      <c r="Q367" s="16" t="str">
        <f aca="false">IF(A367="","",TEXT(D367,"hh:mm")&amp;"–"&amp;TEXT(E367,"hh:mm")&amp;"  "&amp;B367&amp;CHAR(10)&amp;F367&amp;" · "&amp;J367&amp;IF(N367&lt;&gt;"",CHAR(10)&amp;"CHOQUE: "&amp;N367,IF(H367&lt;&gt;"",CHAR(10)&amp;H367,"")))</f>
        <v/>
      </c>
      <c r="R367" s="36" t="str">
        <f aca="false">IF(AND(A367&lt;&gt;"",N367&lt;&gt;""),ROW(),"")</f>
        <v/>
      </c>
    </row>
    <row r="368" customFormat="false" ht="15" hidden="false" customHeight="false" outlineLevel="0" collapsed="false">
      <c r="A368" s="16"/>
      <c r="B368" s="16"/>
      <c r="C368" s="32"/>
      <c r="D368" s="34"/>
      <c r="E368" s="34"/>
      <c r="F368" s="16"/>
      <c r="G368" s="16"/>
      <c r="H368" s="16"/>
      <c r="I368" s="16" t="str">
        <f aca="false">IF(A368="","",CHOOSE(WEEKDAY(C368,2),"lun","mar","mié","jue","vie","sáb","dom"))</f>
        <v/>
      </c>
      <c r="J368" s="16" t="str">
        <f aca="false">IF(A368="","",IFERROR(INDEX(Profesoras!$B$2:$B$20,MATCH(G368,Profesoras!$A$2:$A$20,0)),"Profesora no existe"))</f>
        <v/>
      </c>
      <c r="K368" s="38" t="str">
        <f aca="false">IF(A368="","",(E368-D368)*24)</f>
        <v/>
      </c>
      <c r="L368" s="16" t="str">
        <f aca="false">IF(A368="","",COUNTIFS(Sesiones!$C$2:$C$401,C368,Sesiones!$F$2:$F$401,F368,Sesiones!$D$2:$D$401,"&lt;"&amp;E368,Sesiones!$E$2:$E$401,"&gt;"&amp;D368)-1)</f>
        <v/>
      </c>
      <c r="M368" s="16" t="str">
        <f aca="false">IF(A368="","",COUNTIFS(Sesiones!$C$2:$C$401,C368,Sesiones!$G$2:$G$401,G368,Sesiones!$D$2:$D$401,"&lt;"&amp;E368,Sesiones!$E$2:$E$401,"&gt;"&amp;D368)-1)</f>
        <v/>
      </c>
      <c r="N368" s="16" t="str">
        <f aca="false">IF(A368="","",IF(AND(L368&gt;0,M368&gt;0),"Aula y profesora ocupadas",IF(L368&gt;0,"Aula ocupada a esa hora",IF(M368&gt;0,"Profesora en otra clase a esa hora",IF(E368&lt;=D368,"Hora de fin anterior al inicio",IF(COUNTIF(Festivos!$A$2:$A$30,C368)&gt;0,"Clase en día festivo",""))))))</f>
        <v/>
      </c>
      <c r="O368" s="36" t="str">
        <f aca="false">IF(A368="","",COUNTIFS(Sesiones!$C$2:$C$401,C368,Sesiones!$D$2:$D$401,"&lt;"&amp;D368)+COUNTIFS(Sesiones!$C$2:$C$401,C368,Sesiones!$D$2:$D$401,D368,Sesiones!$A$2:$A$401,"&lt;"&amp;A368)+1)</f>
        <v/>
      </c>
      <c r="P368" s="36" t="str">
        <f aca="false">IF(A368="","",C368*10+O368)</f>
        <v/>
      </c>
      <c r="Q368" s="16" t="str">
        <f aca="false">IF(A368="","",TEXT(D368,"hh:mm")&amp;"–"&amp;TEXT(E368,"hh:mm")&amp;"  "&amp;B368&amp;CHAR(10)&amp;F368&amp;" · "&amp;J368&amp;IF(N368&lt;&gt;"",CHAR(10)&amp;"CHOQUE: "&amp;N368,IF(H368&lt;&gt;"",CHAR(10)&amp;H368,"")))</f>
        <v/>
      </c>
      <c r="R368" s="36" t="str">
        <f aca="false">IF(AND(A368&lt;&gt;"",N368&lt;&gt;""),ROW(),"")</f>
        <v/>
      </c>
    </row>
    <row r="369" customFormat="false" ht="15" hidden="false" customHeight="false" outlineLevel="0" collapsed="false">
      <c r="A369" s="16"/>
      <c r="B369" s="16"/>
      <c r="C369" s="32"/>
      <c r="D369" s="34"/>
      <c r="E369" s="34"/>
      <c r="F369" s="16"/>
      <c r="G369" s="16"/>
      <c r="H369" s="16"/>
      <c r="I369" s="16" t="str">
        <f aca="false">IF(A369="","",CHOOSE(WEEKDAY(C369,2),"lun","mar","mié","jue","vie","sáb","dom"))</f>
        <v/>
      </c>
      <c r="J369" s="16" t="str">
        <f aca="false">IF(A369="","",IFERROR(INDEX(Profesoras!$B$2:$B$20,MATCH(G369,Profesoras!$A$2:$A$20,0)),"Profesora no existe"))</f>
        <v/>
      </c>
      <c r="K369" s="38" t="str">
        <f aca="false">IF(A369="","",(E369-D369)*24)</f>
        <v/>
      </c>
      <c r="L369" s="16" t="str">
        <f aca="false">IF(A369="","",COUNTIFS(Sesiones!$C$2:$C$401,C369,Sesiones!$F$2:$F$401,F369,Sesiones!$D$2:$D$401,"&lt;"&amp;E369,Sesiones!$E$2:$E$401,"&gt;"&amp;D369)-1)</f>
        <v/>
      </c>
      <c r="M369" s="16" t="str">
        <f aca="false">IF(A369="","",COUNTIFS(Sesiones!$C$2:$C$401,C369,Sesiones!$G$2:$G$401,G369,Sesiones!$D$2:$D$401,"&lt;"&amp;E369,Sesiones!$E$2:$E$401,"&gt;"&amp;D369)-1)</f>
        <v/>
      </c>
      <c r="N369" s="16" t="str">
        <f aca="false">IF(A369="","",IF(AND(L369&gt;0,M369&gt;0),"Aula y profesora ocupadas",IF(L369&gt;0,"Aula ocupada a esa hora",IF(M369&gt;0,"Profesora en otra clase a esa hora",IF(E369&lt;=D369,"Hora de fin anterior al inicio",IF(COUNTIF(Festivos!$A$2:$A$30,C369)&gt;0,"Clase en día festivo",""))))))</f>
        <v/>
      </c>
      <c r="O369" s="36" t="str">
        <f aca="false">IF(A369="","",COUNTIFS(Sesiones!$C$2:$C$401,C369,Sesiones!$D$2:$D$401,"&lt;"&amp;D369)+COUNTIFS(Sesiones!$C$2:$C$401,C369,Sesiones!$D$2:$D$401,D369,Sesiones!$A$2:$A$401,"&lt;"&amp;A369)+1)</f>
        <v/>
      </c>
      <c r="P369" s="36" t="str">
        <f aca="false">IF(A369="","",C369*10+O369)</f>
        <v/>
      </c>
      <c r="Q369" s="16" t="str">
        <f aca="false">IF(A369="","",TEXT(D369,"hh:mm")&amp;"–"&amp;TEXT(E369,"hh:mm")&amp;"  "&amp;B369&amp;CHAR(10)&amp;F369&amp;" · "&amp;J369&amp;IF(N369&lt;&gt;"",CHAR(10)&amp;"CHOQUE: "&amp;N369,IF(H369&lt;&gt;"",CHAR(10)&amp;H369,"")))</f>
        <v/>
      </c>
      <c r="R369" s="36" t="str">
        <f aca="false">IF(AND(A369&lt;&gt;"",N369&lt;&gt;""),ROW(),"")</f>
        <v/>
      </c>
    </row>
    <row r="370" customFormat="false" ht="15" hidden="false" customHeight="false" outlineLevel="0" collapsed="false">
      <c r="A370" s="16"/>
      <c r="B370" s="16"/>
      <c r="C370" s="32"/>
      <c r="D370" s="34"/>
      <c r="E370" s="34"/>
      <c r="F370" s="16"/>
      <c r="G370" s="16"/>
      <c r="H370" s="16"/>
      <c r="I370" s="16" t="str">
        <f aca="false">IF(A370="","",CHOOSE(WEEKDAY(C370,2),"lun","mar","mié","jue","vie","sáb","dom"))</f>
        <v/>
      </c>
      <c r="J370" s="16" t="str">
        <f aca="false">IF(A370="","",IFERROR(INDEX(Profesoras!$B$2:$B$20,MATCH(G370,Profesoras!$A$2:$A$20,0)),"Profesora no existe"))</f>
        <v/>
      </c>
      <c r="K370" s="38" t="str">
        <f aca="false">IF(A370="","",(E370-D370)*24)</f>
        <v/>
      </c>
      <c r="L370" s="16" t="str">
        <f aca="false">IF(A370="","",COUNTIFS(Sesiones!$C$2:$C$401,C370,Sesiones!$F$2:$F$401,F370,Sesiones!$D$2:$D$401,"&lt;"&amp;E370,Sesiones!$E$2:$E$401,"&gt;"&amp;D370)-1)</f>
        <v/>
      </c>
      <c r="M370" s="16" t="str">
        <f aca="false">IF(A370="","",COUNTIFS(Sesiones!$C$2:$C$401,C370,Sesiones!$G$2:$G$401,G370,Sesiones!$D$2:$D$401,"&lt;"&amp;E370,Sesiones!$E$2:$E$401,"&gt;"&amp;D370)-1)</f>
        <v/>
      </c>
      <c r="N370" s="16" t="str">
        <f aca="false">IF(A370="","",IF(AND(L370&gt;0,M370&gt;0),"Aula y profesora ocupadas",IF(L370&gt;0,"Aula ocupada a esa hora",IF(M370&gt;0,"Profesora en otra clase a esa hora",IF(E370&lt;=D370,"Hora de fin anterior al inicio",IF(COUNTIF(Festivos!$A$2:$A$30,C370)&gt;0,"Clase en día festivo",""))))))</f>
        <v/>
      </c>
      <c r="O370" s="36" t="str">
        <f aca="false">IF(A370="","",COUNTIFS(Sesiones!$C$2:$C$401,C370,Sesiones!$D$2:$D$401,"&lt;"&amp;D370)+COUNTIFS(Sesiones!$C$2:$C$401,C370,Sesiones!$D$2:$D$401,D370,Sesiones!$A$2:$A$401,"&lt;"&amp;A370)+1)</f>
        <v/>
      </c>
      <c r="P370" s="36" t="str">
        <f aca="false">IF(A370="","",C370*10+O370)</f>
        <v/>
      </c>
      <c r="Q370" s="16" t="str">
        <f aca="false">IF(A370="","",TEXT(D370,"hh:mm")&amp;"–"&amp;TEXT(E370,"hh:mm")&amp;"  "&amp;B370&amp;CHAR(10)&amp;F370&amp;" · "&amp;J370&amp;IF(N370&lt;&gt;"",CHAR(10)&amp;"CHOQUE: "&amp;N370,IF(H370&lt;&gt;"",CHAR(10)&amp;H370,"")))</f>
        <v/>
      </c>
      <c r="R370" s="36" t="str">
        <f aca="false">IF(AND(A370&lt;&gt;"",N370&lt;&gt;""),ROW(),"")</f>
        <v/>
      </c>
    </row>
    <row r="371" customFormat="false" ht="15" hidden="false" customHeight="false" outlineLevel="0" collapsed="false">
      <c r="A371" s="16"/>
      <c r="B371" s="16"/>
      <c r="C371" s="32"/>
      <c r="D371" s="34"/>
      <c r="E371" s="34"/>
      <c r="F371" s="16"/>
      <c r="G371" s="16"/>
      <c r="H371" s="16"/>
      <c r="I371" s="16" t="str">
        <f aca="false">IF(A371="","",CHOOSE(WEEKDAY(C371,2),"lun","mar","mié","jue","vie","sáb","dom"))</f>
        <v/>
      </c>
      <c r="J371" s="16" t="str">
        <f aca="false">IF(A371="","",IFERROR(INDEX(Profesoras!$B$2:$B$20,MATCH(G371,Profesoras!$A$2:$A$20,0)),"Profesora no existe"))</f>
        <v/>
      </c>
      <c r="K371" s="38" t="str">
        <f aca="false">IF(A371="","",(E371-D371)*24)</f>
        <v/>
      </c>
      <c r="L371" s="16" t="str">
        <f aca="false">IF(A371="","",COUNTIFS(Sesiones!$C$2:$C$401,C371,Sesiones!$F$2:$F$401,F371,Sesiones!$D$2:$D$401,"&lt;"&amp;E371,Sesiones!$E$2:$E$401,"&gt;"&amp;D371)-1)</f>
        <v/>
      </c>
      <c r="M371" s="16" t="str">
        <f aca="false">IF(A371="","",COUNTIFS(Sesiones!$C$2:$C$401,C371,Sesiones!$G$2:$G$401,G371,Sesiones!$D$2:$D$401,"&lt;"&amp;E371,Sesiones!$E$2:$E$401,"&gt;"&amp;D371)-1)</f>
        <v/>
      </c>
      <c r="N371" s="16" t="str">
        <f aca="false">IF(A371="","",IF(AND(L371&gt;0,M371&gt;0),"Aula y profesora ocupadas",IF(L371&gt;0,"Aula ocupada a esa hora",IF(M371&gt;0,"Profesora en otra clase a esa hora",IF(E371&lt;=D371,"Hora de fin anterior al inicio",IF(COUNTIF(Festivos!$A$2:$A$30,C371)&gt;0,"Clase en día festivo",""))))))</f>
        <v/>
      </c>
      <c r="O371" s="36" t="str">
        <f aca="false">IF(A371="","",COUNTIFS(Sesiones!$C$2:$C$401,C371,Sesiones!$D$2:$D$401,"&lt;"&amp;D371)+COUNTIFS(Sesiones!$C$2:$C$401,C371,Sesiones!$D$2:$D$401,D371,Sesiones!$A$2:$A$401,"&lt;"&amp;A371)+1)</f>
        <v/>
      </c>
      <c r="P371" s="36" t="str">
        <f aca="false">IF(A371="","",C371*10+O371)</f>
        <v/>
      </c>
      <c r="Q371" s="16" t="str">
        <f aca="false">IF(A371="","",TEXT(D371,"hh:mm")&amp;"–"&amp;TEXT(E371,"hh:mm")&amp;"  "&amp;B371&amp;CHAR(10)&amp;F371&amp;" · "&amp;J371&amp;IF(N371&lt;&gt;"",CHAR(10)&amp;"CHOQUE: "&amp;N371,IF(H371&lt;&gt;"",CHAR(10)&amp;H371,"")))</f>
        <v/>
      </c>
      <c r="R371" s="36" t="str">
        <f aca="false">IF(AND(A371&lt;&gt;"",N371&lt;&gt;""),ROW(),"")</f>
        <v/>
      </c>
    </row>
    <row r="372" customFormat="false" ht="15" hidden="false" customHeight="false" outlineLevel="0" collapsed="false">
      <c r="A372" s="16"/>
      <c r="B372" s="16"/>
      <c r="C372" s="32"/>
      <c r="D372" s="34"/>
      <c r="E372" s="34"/>
      <c r="F372" s="16"/>
      <c r="G372" s="16"/>
      <c r="H372" s="16"/>
      <c r="I372" s="16" t="str">
        <f aca="false">IF(A372="","",CHOOSE(WEEKDAY(C372,2),"lun","mar","mié","jue","vie","sáb","dom"))</f>
        <v/>
      </c>
      <c r="J372" s="16" t="str">
        <f aca="false">IF(A372="","",IFERROR(INDEX(Profesoras!$B$2:$B$20,MATCH(G372,Profesoras!$A$2:$A$20,0)),"Profesora no existe"))</f>
        <v/>
      </c>
      <c r="K372" s="38" t="str">
        <f aca="false">IF(A372="","",(E372-D372)*24)</f>
        <v/>
      </c>
      <c r="L372" s="16" t="str">
        <f aca="false">IF(A372="","",COUNTIFS(Sesiones!$C$2:$C$401,C372,Sesiones!$F$2:$F$401,F372,Sesiones!$D$2:$D$401,"&lt;"&amp;E372,Sesiones!$E$2:$E$401,"&gt;"&amp;D372)-1)</f>
        <v/>
      </c>
      <c r="M372" s="16" t="str">
        <f aca="false">IF(A372="","",COUNTIFS(Sesiones!$C$2:$C$401,C372,Sesiones!$G$2:$G$401,G372,Sesiones!$D$2:$D$401,"&lt;"&amp;E372,Sesiones!$E$2:$E$401,"&gt;"&amp;D372)-1)</f>
        <v/>
      </c>
      <c r="N372" s="16" t="str">
        <f aca="false">IF(A372="","",IF(AND(L372&gt;0,M372&gt;0),"Aula y profesora ocupadas",IF(L372&gt;0,"Aula ocupada a esa hora",IF(M372&gt;0,"Profesora en otra clase a esa hora",IF(E372&lt;=D372,"Hora de fin anterior al inicio",IF(COUNTIF(Festivos!$A$2:$A$30,C372)&gt;0,"Clase en día festivo",""))))))</f>
        <v/>
      </c>
      <c r="O372" s="36" t="str">
        <f aca="false">IF(A372="","",COUNTIFS(Sesiones!$C$2:$C$401,C372,Sesiones!$D$2:$D$401,"&lt;"&amp;D372)+COUNTIFS(Sesiones!$C$2:$C$401,C372,Sesiones!$D$2:$D$401,D372,Sesiones!$A$2:$A$401,"&lt;"&amp;A372)+1)</f>
        <v/>
      </c>
      <c r="P372" s="36" t="str">
        <f aca="false">IF(A372="","",C372*10+O372)</f>
        <v/>
      </c>
      <c r="Q372" s="16" t="str">
        <f aca="false">IF(A372="","",TEXT(D372,"hh:mm")&amp;"–"&amp;TEXT(E372,"hh:mm")&amp;"  "&amp;B372&amp;CHAR(10)&amp;F372&amp;" · "&amp;J372&amp;IF(N372&lt;&gt;"",CHAR(10)&amp;"CHOQUE: "&amp;N372,IF(H372&lt;&gt;"",CHAR(10)&amp;H372,"")))</f>
        <v/>
      </c>
      <c r="R372" s="36" t="str">
        <f aca="false">IF(AND(A372&lt;&gt;"",N372&lt;&gt;""),ROW(),"")</f>
        <v/>
      </c>
    </row>
    <row r="373" customFormat="false" ht="15" hidden="false" customHeight="false" outlineLevel="0" collapsed="false">
      <c r="A373" s="16"/>
      <c r="B373" s="16"/>
      <c r="C373" s="32"/>
      <c r="D373" s="34"/>
      <c r="E373" s="34"/>
      <c r="F373" s="16"/>
      <c r="G373" s="16"/>
      <c r="H373" s="16"/>
      <c r="I373" s="16" t="str">
        <f aca="false">IF(A373="","",CHOOSE(WEEKDAY(C373,2),"lun","mar","mié","jue","vie","sáb","dom"))</f>
        <v/>
      </c>
      <c r="J373" s="16" t="str">
        <f aca="false">IF(A373="","",IFERROR(INDEX(Profesoras!$B$2:$B$20,MATCH(G373,Profesoras!$A$2:$A$20,0)),"Profesora no existe"))</f>
        <v/>
      </c>
      <c r="K373" s="38" t="str">
        <f aca="false">IF(A373="","",(E373-D373)*24)</f>
        <v/>
      </c>
      <c r="L373" s="16" t="str">
        <f aca="false">IF(A373="","",COUNTIFS(Sesiones!$C$2:$C$401,C373,Sesiones!$F$2:$F$401,F373,Sesiones!$D$2:$D$401,"&lt;"&amp;E373,Sesiones!$E$2:$E$401,"&gt;"&amp;D373)-1)</f>
        <v/>
      </c>
      <c r="M373" s="16" t="str">
        <f aca="false">IF(A373="","",COUNTIFS(Sesiones!$C$2:$C$401,C373,Sesiones!$G$2:$G$401,G373,Sesiones!$D$2:$D$401,"&lt;"&amp;E373,Sesiones!$E$2:$E$401,"&gt;"&amp;D373)-1)</f>
        <v/>
      </c>
      <c r="N373" s="16" t="str">
        <f aca="false">IF(A373="","",IF(AND(L373&gt;0,M373&gt;0),"Aula y profesora ocupadas",IF(L373&gt;0,"Aula ocupada a esa hora",IF(M373&gt;0,"Profesora en otra clase a esa hora",IF(E373&lt;=D373,"Hora de fin anterior al inicio",IF(COUNTIF(Festivos!$A$2:$A$30,C373)&gt;0,"Clase en día festivo",""))))))</f>
        <v/>
      </c>
      <c r="O373" s="36" t="str">
        <f aca="false">IF(A373="","",COUNTIFS(Sesiones!$C$2:$C$401,C373,Sesiones!$D$2:$D$401,"&lt;"&amp;D373)+COUNTIFS(Sesiones!$C$2:$C$401,C373,Sesiones!$D$2:$D$401,D373,Sesiones!$A$2:$A$401,"&lt;"&amp;A373)+1)</f>
        <v/>
      </c>
      <c r="P373" s="36" t="str">
        <f aca="false">IF(A373="","",C373*10+O373)</f>
        <v/>
      </c>
      <c r="Q373" s="16" t="str">
        <f aca="false">IF(A373="","",TEXT(D373,"hh:mm")&amp;"–"&amp;TEXT(E373,"hh:mm")&amp;"  "&amp;B373&amp;CHAR(10)&amp;F373&amp;" · "&amp;J373&amp;IF(N373&lt;&gt;"",CHAR(10)&amp;"CHOQUE: "&amp;N373,IF(H373&lt;&gt;"",CHAR(10)&amp;H373,"")))</f>
        <v/>
      </c>
      <c r="R373" s="36" t="str">
        <f aca="false">IF(AND(A373&lt;&gt;"",N373&lt;&gt;""),ROW(),"")</f>
        <v/>
      </c>
    </row>
    <row r="374" customFormat="false" ht="15" hidden="false" customHeight="false" outlineLevel="0" collapsed="false">
      <c r="A374" s="16"/>
      <c r="B374" s="16"/>
      <c r="C374" s="32"/>
      <c r="D374" s="34"/>
      <c r="E374" s="34"/>
      <c r="F374" s="16"/>
      <c r="G374" s="16"/>
      <c r="H374" s="16"/>
      <c r="I374" s="16" t="str">
        <f aca="false">IF(A374="","",CHOOSE(WEEKDAY(C374,2),"lun","mar","mié","jue","vie","sáb","dom"))</f>
        <v/>
      </c>
      <c r="J374" s="16" t="str">
        <f aca="false">IF(A374="","",IFERROR(INDEX(Profesoras!$B$2:$B$20,MATCH(G374,Profesoras!$A$2:$A$20,0)),"Profesora no existe"))</f>
        <v/>
      </c>
      <c r="K374" s="38" t="str">
        <f aca="false">IF(A374="","",(E374-D374)*24)</f>
        <v/>
      </c>
      <c r="L374" s="16" t="str">
        <f aca="false">IF(A374="","",COUNTIFS(Sesiones!$C$2:$C$401,C374,Sesiones!$F$2:$F$401,F374,Sesiones!$D$2:$D$401,"&lt;"&amp;E374,Sesiones!$E$2:$E$401,"&gt;"&amp;D374)-1)</f>
        <v/>
      </c>
      <c r="M374" s="16" t="str">
        <f aca="false">IF(A374="","",COUNTIFS(Sesiones!$C$2:$C$401,C374,Sesiones!$G$2:$G$401,G374,Sesiones!$D$2:$D$401,"&lt;"&amp;E374,Sesiones!$E$2:$E$401,"&gt;"&amp;D374)-1)</f>
        <v/>
      </c>
      <c r="N374" s="16" t="str">
        <f aca="false">IF(A374="","",IF(AND(L374&gt;0,M374&gt;0),"Aula y profesora ocupadas",IF(L374&gt;0,"Aula ocupada a esa hora",IF(M374&gt;0,"Profesora en otra clase a esa hora",IF(E374&lt;=D374,"Hora de fin anterior al inicio",IF(COUNTIF(Festivos!$A$2:$A$30,C374)&gt;0,"Clase en día festivo",""))))))</f>
        <v/>
      </c>
      <c r="O374" s="36" t="str">
        <f aca="false">IF(A374="","",COUNTIFS(Sesiones!$C$2:$C$401,C374,Sesiones!$D$2:$D$401,"&lt;"&amp;D374)+COUNTIFS(Sesiones!$C$2:$C$401,C374,Sesiones!$D$2:$D$401,D374,Sesiones!$A$2:$A$401,"&lt;"&amp;A374)+1)</f>
        <v/>
      </c>
      <c r="P374" s="36" t="str">
        <f aca="false">IF(A374="","",C374*10+O374)</f>
        <v/>
      </c>
      <c r="Q374" s="16" t="str">
        <f aca="false">IF(A374="","",TEXT(D374,"hh:mm")&amp;"–"&amp;TEXT(E374,"hh:mm")&amp;"  "&amp;B374&amp;CHAR(10)&amp;F374&amp;" · "&amp;J374&amp;IF(N374&lt;&gt;"",CHAR(10)&amp;"CHOQUE: "&amp;N374,IF(H374&lt;&gt;"",CHAR(10)&amp;H374,"")))</f>
        <v/>
      </c>
      <c r="R374" s="36" t="str">
        <f aca="false">IF(AND(A374&lt;&gt;"",N374&lt;&gt;""),ROW(),"")</f>
        <v/>
      </c>
    </row>
    <row r="375" customFormat="false" ht="15" hidden="false" customHeight="false" outlineLevel="0" collapsed="false">
      <c r="A375" s="16"/>
      <c r="B375" s="16"/>
      <c r="C375" s="32"/>
      <c r="D375" s="34"/>
      <c r="E375" s="34"/>
      <c r="F375" s="16"/>
      <c r="G375" s="16"/>
      <c r="H375" s="16"/>
      <c r="I375" s="16" t="str">
        <f aca="false">IF(A375="","",CHOOSE(WEEKDAY(C375,2),"lun","mar","mié","jue","vie","sáb","dom"))</f>
        <v/>
      </c>
      <c r="J375" s="16" t="str">
        <f aca="false">IF(A375="","",IFERROR(INDEX(Profesoras!$B$2:$B$20,MATCH(G375,Profesoras!$A$2:$A$20,0)),"Profesora no existe"))</f>
        <v/>
      </c>
      <c r="K375" s="38" t="str">
        <f aca="false">IF(A375="","",(E375-D375)*24)</f>
        <v/>
      </c>
      <c r="L375" s="16" t="str">
        <f aca="false">IF(A375="","",COUNTIFS(Sesiones!$C$2:$C$401,C375,Sesiones!$F$2:$F$401,F375,Sesiones!$D$2:$D$401,"&lt;"&amp;E375,Sesiones!$E$2:$E$401,"&gt;"&amp;D375)-1)</f>
        <v/>
      </c>
      <c r="M375" s="16" t="str">
        <f aca="false">IF(A375="","",COUNTIFS(Sesiones!$C$2:$C$401,C375,Sesiones!$G$2:$G$401,G375,Sesiones!$D$2:$D$401,"&lt;"&amp;E375,Sesiones!$E$2:$E$401,"&gt;"&amp;D375)-1)</f>
        <v/>
      </c>
      <c r="N375" s="16" t="str">
        <f aca="false">IF(A375="","",IF(AND(L375&gt;0,M375&gt;0),"Aula y profesora ocupadas",IF(L375&gt;0,"Aula ocupada a esa hora",IF(M375&gt;0,"Profesora en otra clase a esa hora",IF(E375&lt;=D375,"Hora de fin anterior al inicio",IF(COUNTIF(Festivos!$A$2:$A$30,C375)&gt;0,"Clase en día festivo",""))))))</f>
        <v/>
      </c>
      <c r="O375" s="36" t="str">
        <f aca="false">IF(A375="","",COUNTIFS(Sesiones!$C$2:$C$401,C375,Sesiones!$D$2:$D$401,"&lt;"&amp;D375)+COUNTIFS(Sesiones!$C$2:$C$401,C375,Sesiones!$D$2:$D$401,D375,Sesiones!$A$2:$A$401,"&lt;"&amp;A375)+1)</f>
        <v/>
      </c>
      <c r="P375" s="36" t="str">
        <f aca="false">IF(A375="","",C375*10+O375)</f>
        <v/>
      </c>
      <c r="Q375" s="16" t="str">
        <f aca="false">IF(A375="","",TEXT(D375,"hh:mm")&amp;"–"&amp;TEXT(E375,"hh:mm")&amp;"  "&amp;B375&amp;CHAR(10)&amp;F375&amp;" · "&amp;J375&amp;IF(N375&lt;&gt;"",CHAR(10)&amp;"CHOQUE: "&amp;N375,IF(H375&lt;&gt;"",CHAR(10)&amp;H375,"")))</f>
        <v/>
      </c>
      <c r="R375" s="36" t="str">
        <f aca="false">IF(AND(A375&lt;&gt;"",N375&lt;&gt;""),ROW(),"")</f>
        <v/>
      </c>
    </row>
    <row r="376" customFormat="false" ht="15" hidden="false" customHeight="false" outlineLevel="0" collapsed="false">
      <c r="A376" s="16"/>
      <c r="B376" s="16"/>
      <c r="C376" s="32"/>
      <c r="D376" s="34"/>
      <c r="E376" s="34"/>
      <c r="F376" s="16"/>
      <c r="G376" s="16"/>
      <c r="H376" s="16"/>
      <c r="I376" s="16" t="str">
        <f aca="false">IF(A376="","",CHOOSE(WEEKDAY(C376,2),"lun","mar","mié","jue","vie","sáb","dom"))</f>
        <v/>
      </c>
      <c r="J376" s="16" t="str">
        <f aca="false">IF(A376="","",IFERROR(INDEX(Profesoras!$B$2:$B$20,MATCH(G376,Profesoras!$A$2:$A$20,0)),"Profesora no existe"))</f>
        <v/>
      </c>
      <c r="K376" s="38" t="str">
        <f aca="false">IF(A376="","",(E376-D376)*24)</f>
        <v/>
      </c>
      <c r="L376" s="16" t="str">
        <f aca="false">IF(A376="","",COUNTIFS(Sesiones!$C$2:$C$401,C376,Sesiones!$F$2:$F$401,F376,Sesiones!$D$2:$D$401,"&lt;"&amp;E376,Sesiones!$E$2:$E$401,"&gt;"&amp;D376)-1)</f>
        <v/>
      </c>
      <c r="M376" s="16" t="str">
        <f aca="false">IF(A376="","",COUNTIFS(Sesiones!$C$2:$C$401,C376,Sesiones!$G$2:$G$401,G376,Sesiones!$D$2:$D$401,"&lt;"&amp;E376,Sesiones!$E$2:$E$401,"&gt;"&amp;D376)-1)</f>
        <v/>
      </c>
      <c r="N376" s="16" t="str">
        <f aca="false">IF(A376="","",IF(AND(L376&gt;0,M376&gt;0),"Aula y profesora ocupadas",IF(L376&gt;0,"Aula ocupada a esa hora",IF(M376&gt;0,"Profesora en otra clase a esa hora",IF(E376&lt;=D376,"Hora de fin anterior al inicio",IF(COUNTIF(Festivos!$A$2:$A$30,C376)&gt;0,"Clase en día festivo",""))))))</f>
        <v/>
      </c>
      <c r="O376" s="36" t="str">
        <f aca="false">IF(A376="","",COUNTIFS(Sesiones!$C$2:$C$401,C376,Sesiones!$D$2:$D$401,"&lt;"&amp;D376)+COUNTIFS(Sesiones!$C$2:$C$401,C376,Sesiones!$D$2:$D$401,D376,Sesiones!$A$2:$A$401,"&lt;"&amp;A376)+1)</f>
        <v/>
      </c>
      <c r="P376" s="36" t="str">
        <f aca="false">IF(A376="","",C376*10+O376)</f>
        <v/>
      </c>
      <c r="Q376" s="16" t="str">
        <f aca="false">IF(A376="","",TEXT(D376,"hh:mm")&amp;"–"&amp;TEXT(E376,"hh:mm")&amp;"  "&amp;B376&amp;CHAR(10)&amp;F376&amp;" · "&amp;J376&amp;IF(N376&lt;&gt;"",CHAR(10)&amp;"CHOQUE: "&amp;N376,IF(H376&lt;&gt;"",CHAR(10)&amp;H376,"")))</f>
        <v/>
      </c>
      <c r="R376" s="36" t="str">
        <f aca="false">IF(AND(A376&lt;&gt;"",N376&lt;&gt;""),ROW(),"")</f>
        <v/>
      </c>
    </row>
    <row r="377" customFormat="false" ht="15" hidden="false" customHeight="false" outlineLevel="0" collapsed="false">
      <c r="A377" s="16"/>
      <c r="B377" s="16"/>
      <c r="C377" s="32"/>
      <c r="D377" s="34"/>
      <c r="E377" s="34"/>
      <c r="F377" s="16"/>
      <c r="G377" s="16"/>
      <c r="H377" s="16"/>
      <c r="I377" s="16" t="str">
        <f aca="false">IF(A377="","",CHOOSE(WEEKDAY(C377,2),"lun","mar","mié","jue","vie","sáb","dom"))</f>
        <v/>
      </c>
      <c r="J377" s="16" t="str">
        <f aca="false">IF(A377="","",IFERROR(INDEX(Profesoras!$B$2:$B$20,MATCH(G377,Profesoras!$A$2:$A$20,0)),"Profesora no existe"))</f>
        <v/>
      </c>
      <c r="K377" s="38" t="str">
        <f aca="false">IF(A377="","",(E377-D377)*24)</f>
        <v/>
      </c>
      <c r="L377" s="16" t="str">
        <f aca="false">IF(A377="","",COUNTIFS(Sesiones!$C$2:$C$401,C377,Sesiones!$F$2:$F$401,F377,Sesiones!$D$2:$D$401,"&lt;"&amp;E377,Sesiones!$E$2:$E$401,"&gt;"&amp;D377)-1)</f>
        <v/>
      </c>
      <c r="M377" s="16" t="str">
        <f aca="false">IF(A377="","",COUNTIFS(Sesiones!$C$2:$C$401,C377,Sesiones!$G$2:$G$401,G377,Sesiones!$D$2:$D$401,"&lt;"&amp;E377,Sesiones!$E$2:$E$401,"&gt;"&amp;D377)-1)</f>
        <v/>
      </c>
      <c r="N377" s="16" t="str">
        <f aca="false">IF(A377="","",IF(AND(L377&gt;0,M377&gt;0),"Aula y profesora ocupadas",IF(L377&gt;0,"Aula ocupada a esa hora",IF(M377&gt;0,"Profesora en otra clase a esa hora",IF(E377&lt;=D377,"Hora de fin anterior al inicio",IF(COUNTIF(Festivos!$A$2:$A$30,C377)&gt;0,"Clase en día festivo",""))))))</f>
        <v/>
      </c>
      <c r="O377" s="36" t="str">
        <f aca="false">IF(A377="","",COUNTIFS(Sesiones!$C$2:$C$401,C377,Sesiones!$D$2:$D$401,"&lt;"&amp;D377)+COUNTIFS(Sesiones!$C$2:$C$401,C377,Sesiones!$D$2:$D$401,D377,Sesiones!$A$2:$A$401,"&lt;"&amp;A377)+1)</f>
        <v/>
      </c>
      <c r="P377" s="36" t="str">
        <f aca="false">IF(A377="","",C377*10+O377)</f>
        <v/>
      </c>
      <c r="Q377" s="16" t="str">
        <f aca="false">IF(A377="","",TEXT(D377,"hh:mm")&amp;"–"&amp;TEXT(E377,"hh:mm")&amp;"  "&amp;B377&amp;CHAR(10)&amp;F377&amp;" · "&amp;J377&amp;IF(N377&lt;&gt;"",CHAR(10)&amp;"CHOQUE: "&amp;N377,IF(H377&lt;&gt;"",CHAR(10)&amp;H377,"")))</f>
        <v/>
      </c>
      <c r="R377" s="36" t="str">
        <f aca="false">IF(AND(A377&lt;&gt;"",N377&lt;&gt;""),ROW(),"")</f>
        <v/>
      </c>
    </row>
    <row r="378" customFormat="false" ht="15" hidden="false" customHeight="false" outlineLevel="0" collapsed="false">
      <c r="A378" s="16"/>
      <c r="B378" s="16"/>
      <c r="C378" s="32"/>
      <c r="D378" s="34"/>
      <c r="E378" s="34"/>
      <c r="F378" s="16"/>
      <c r="G378" s="16"/>
      <c r="H378" s="16"/>
      <c r="I378" s="16" t="str">
        <f aca="false">IF(A378="","",CHOOSE(WEEKDAY(C378,2),"lun","mar","mié","jue","vie","sáb","dom"))</f>
        <v/>
      </c>
      <c r="J378" s="16" t="str">
        <f aca="false">IF(A378="","",IFERROR(INDEX(Profesoras!$B$2:$B$20,MATCH(G378,Profesoras!$A$2:$A$20,0)),"Profesora no existe"))</f>
        <v/>
      </c>
      <c r="K378" s="38" t="str">
        <f aca="false">IF(A378="","",(E378-D378)*24)</f>
        <v/>
      </c>
      <c r="L378" s="16" t="str">
        <f aca="false">IF(A378="","",COUNTIFS(Sesiones!$C$2:$C$401,C378,Sesiones!$F$2:$F$401,F378,Sesiones!$D$2:$D$401,"&lt;"&amp;E378,Sesiones!$E$2:$E$401,"&gt;"&amp;D378)-1)</f>
        <v/>
      </c>
      <c r="M378" s="16" t="str">
        <f aca="false">IF(A378="","",COUNTIFS(Sesiones!$C$2:$C$401,C378,Sesiones!$G$2:$G$401,G378,Sesiones!$D$2:$D$401,"&lt;"&amp;E378,Sesiones!$E$2:$E$401,"&gt;"&amp;D378)-1)</f>
        <v/>
      </c>
      <c r="N378" s="16" t="str">
        <f aca="false">IF(A378="","",IF(AND(L378&gt;0,M378&gt;0),"Aula y profesora ocupadas",IF(L378&gt;0,"Aula ocupada a esa hora",IF(M378&gt;0,"Profesora en otra clase a esa hora",IF(E378&lt;=D378,"Hora de fin anterior al inicio",IF(COUNTIF(Festivos!$A$2:$A$30,C378)&gt;0,"Clase en día festivo",""))))))</f>
        <v/>
      </c>
      <c r="O378" s="36" t="str">
        <f aca="false">IF(A378="","",COUNTIFS(Sesiones!$C$2:$C$401,C378,Sesiones!$D$2:$D$401,"&lt;"&amp;D378)+COUNTIFS(Sesiones!$C$2:$C$401,C378,Sesiones!$D$2:$D$401,D378,Sesiones!$A$2:$A$401,"&lt;"&amp;A378)+1)</f>
        <v/>
      </c>
      <c r="P378" s="36" t="str">
        <f aca="false">IF(A378="","",C378*10+O378)</f>
        <v/>
      </c>
      <c r="Q378" s="16" t="str">
        <f aca="false">IF(A378="","",TEXT(D378,"hh:mm")&amp;"–"&amp;TEXT(E378,"hh:mm")&amp;"  "&amp;B378&amp;CHAR(10)&amp;F378&amp;" · "&amp;J378&amp;IF(N378&lt;&gt;"",CHAR(10)&amp;"CHOQUE: "&amp;N378,IF(H378&lt;&gt;"",CHAR(10)&amp;H378,"")))</f>
        <v/>
      </c>
      <c r="R378" s="36" t="str">
        <f aca="false">IF(AND(A378&lt;&gt;"",N378&lt;&gt;""),ROW(),"")</f>
        <v/>
      </c>
    </row>
    <row r="379" customFormat="false" ht="15" hidden="false" customHeight="false" outlineLevel="0" collapsed="false">
      <c r="A379" s="16"/>
      <c r="B379" s="16"/>
      <c r="C379" s="32"/>
      <c r="D379" s="34"/>
      <c r="E379" s="34"/>
      <c r="F379" s="16"/>
      <c r="G379" s="16"/>
      <c r="H379" s="16"/>
      <c r="I379" s="16" t="str">
        <f aca="false">IF(A379="","",CHOOSE(WEEKDAY(C379,2),"lun","mar","mié","jue","vie","sáb","dom"))</f>
        <v/>
      </c>
      <c r="J379" s="16" t="str">
        <f aca="false">IF(A379="","",IFERROR(INDEX(Profesoras!$B$2:$B$20,MATCH(G379,Profesoras!$A$2:$A$20,0)),"Profesora no existe"))</f>
        <v/>
      </c>
      <c r="K379" s="38" t="str">
        <f aca="false">IF(A379="","",(E379-D379)*24)</f>
        <v/>
      </c>
      <c r="L379" s="16" t="str">
        <f aca="false">IF(A379="","",COUNTIFS(Sesiones!$C$2:$C$401,C379,Sesiones!$F$2:$F$401,F379,Sesiones!$D$2:$D$401,"&lt;"&amp;E379,Sesiones!$E$2:$E$401,"&gt;"&amp;D379)-1)</f>
        <v/>
      </c>
      <c r="M379" s="16" t="str">
        <f aca="false">IF(A379="","",COUNTIFS(Sesiones!$C$2:$C$401,C379,Sesiones!$G$2:$G$401,G379,Sesiones!$D$2:$D$401,"&lt;"&amp;E379,Sesiones!$E$2:$E$401,"&gt;"&amp;D379)-1)</f>
        <v/>
      </c>
      <c r="N379" s="16" t="str">
        <f aca="false">IF(A379="","",IF(AND(L379&gt;0,M379&gt;0),"Aula y profesora ocupadas",IF(L379&gt;0,"Aula ocupada a esa hora",IF(M379&gt;0,"Profesora en otra clase a esa hora",IF(E379&lt;=D379,"Hora de fin anterior al inicio",IF(COUNTIF(Festivos!$A$2:$A$30,C379)&gt;0,"Clase en día festivo",""))))))</f>
        <v/>
      </c>
      <c r="O379" s="36" t="str">
        <f aca="false">IF(A379="","",COUNTIFS(Sesiones!$C$2:$C$401,C379,Sesiones!$D$2:$D$401,"&lt;"&amp;D379)+COUNTIFS(Sesiones!$C$2:$C$401,C379,Sesiones!$D$2:$D$401,D379,Sesiones!$A$2:$A$401,"&lt;"&amp;A379)+1)</f>
        <v/>
      </c>
      <c r="P379" s="36" t="str">
        <f aca="false">IF(A379="","",C379*10+O379)</f>
        <v/>
      </c>
      <c r="Q379" s="16" t="str">
        <f aca="false">IF(A379="","",TEXT(D379,"hh:mm")&amp;"–"&amp;TEXT(E379,"hh:mm")&amp;"  "&amp;B379&amp;CHAR(10)&amp;F379&amp;" · "&amp;J379&amp;IF(N379&lt;&gt;"",CHAR(10)&amp;"CHOQUE: "&amp;N379,IF(H379&lt;&gt;"",CHAR(10)&amp;H379,"")))</f>
        <v/>
      </c>
      <c r="R379" s="36" t="str">
        <f aca="false">IF(AND(A379&lt;&gt;"",N379&lt;&gt;""),ROW(),"")</f>
        <v/>
      </c>
    </row>
    <row r="380" customFormat="false" ht="15" hidden="false" customHeight="false" outlineLevel="0" collapsed="false">
      <c r="A380" s="16"/>
      <c r="B380" s="16"/>
      <c r="C380" s="32"/>
      <c r="D380" s="34"/>
      <c r="E380" s="34"/>
      <c r="F380" s="16"/>
      <c r="G380" s="16"/>
      <c r="H380" s="16"/>
      <c r="I380" s="16" t="str">
        <f aca="false">IF(A380="","",CHOOSE(WEEKDAY(C380,2),"lun","mar","mié","jue","vie","sáb","dom"))</f>
        <v/>
      </c>
      <c r="J380" s="16" t="str">
        <f aca="false">IF(A380="","",IFERROR(INDEX(Profesoras!$B$2:$B$20,MATCH(G380,Profesoras!$A$2:$A$20,0)),"Profesora no existe"))</f>
        <v/>
      </c>
      <c r="K380" s="38" t="str">
        <f aca="false">IF(A380="","",(E380-D380)*24)</f>
        <v/>
      </c>
      <c r="L380" s="16" t="str">
        <f aca="false">IF(A380="","",COUNTIFS(Sesiones!$C$2:$C$401,C380,Sesiones!$F$2:$F$401,F380,Sesiones!$D$2:$D$401,"&lt;"&amp;E380,Sesiones!$E$2:$E$401,"&gt;"&amp;D380)-1)</f>
        <v/>
      </c>
      <c r="M380" s="16" t="str">
        <f aca="false">IF(A380="","",COUNTIFS(Sesiones!$C$2:$C$401,C380,Sesiones!$G$2:$G$401,G380,Sesiones!$D$2:$D$401,"&lt;"&amp;E380,Sesiones!$E$2:$E$401,"&gt;"&amp;D380)-1)</f>
        <v/>
      </c>
      <c r="N380" s="16" t="str">
        <f aca="false">IF(A380="","",IF(AND(L380&gt;0,M380&gt;0),"Aula y profesora ocupadas",IF(L380&gt;0,"Aula ocupada a esa hora",IF(M380&gt;0,"Profesora en otra clase a esa hora",IF(E380&lt;=D380,"Hora de fin anterior al inicio",IF(COUNTIF(Festivos!$A$2:$A$30,C380)&gt;0,"Clase en día festivo",""))))))</f>
        <v/>
      </c>
      <c r="O380" s="36" t="str">
        <f aca="false">IF(A380="","",COUNTIFS(Sesiones!$C$2:$C$401,C380,Sesiones!$D$2:$D$401,"&lt;"&amp;D380)+COUNTIFS(Sesiones!$C$2:$C$401,C380,Sesiones!$D$2:$D$401,D380,Sesiones!$A$2:$A$401,"&lt;"&amp;A380)+1)</f>
        <v/>
      </c>
      <c r="P380" s="36" t="str">
        <f aca="false">IF(A380="","",C380*10+O380)</f>
        <v/>
      </c>
      <c r="Q380" s="16" t="str">
        <f aca="false">IF(A380="","",TEXT(D380,"hh:mm")&amp;"–"&amp;TEXT(E380,"hh:mm")&amp;"  "&amp;B380&amp;CHAR(10)&amp;F380&amp;" · "&amp;J380&amp;IF(N380&lt;&gt;"",CHAR(10)&amp;"CHOQUE: "&amp;N380,IF(H380&lt;&gt;"",CHAR(10)&amp;H380,"")))</f>
        <v/>
      </c>
      <c r="R380" s="36" t="str">
        <f aca="false">IF(AND(A380&lt;&gt;"",N380&lt;&gt;""),ROW(),"")</f>
        <v/>
      </c>
    </row>
    <row r="381" customFormat="false" ht="15" hidden="false" customHeight="false" outlineLevel="0" collapsed="false">
      <c r="A381" s="16"/>
      <c r="B381" s="16"/>
      <c r="C381" s="32"/>
      <c r="D381" s="34"/>
      <c r="E381" s="34"/>
      <c r="F381" s="16"/>
      <c r="G381" s="16"/>
      <c r="H381" s="16"/>
      <c r="I381" s="16" t="str">
        <f aca="false">IF(A381="","",CHOOSE(WEEKDAY(C381,2),"lun","mar","mié","jue","vie","sáb","dom"))</f>
        <v/>
      </c>
      <c r="J381" s="16" t="str">
        <f aca="false">IF(A381="","",IFERROR(INDEX(Profesoras!$B$2:$B$20,MATCH(G381,Profesoras!$A$2:$A$20,0)),"Profesora no existe"))</f>
        <v/>
      </c>
      <c r="K381" s="38" t="str">
        <f aca="false">IF(A381="","",(E381-D381)*24)</f>
        <v/>
      </c>
      <c r="L381" s="16" t="str">
        <f aca="false">IF(A381="","",COUNTIFS(Sesiones!$C$2:$C$401,C381,Sesiones!$F$2:$F$401,F381,Sesiones!$D$2:$D$401,"&lt;"&amp;E381,Sesiones!$E$2:$E$401,"&gt;"&amp;D381)-1)</f>
        <v/>
      </c>
      <c r="M381" s="16" t="str">
        <f aca="false">IF(A381="","",COUNTIFS(Sesiones!$C$2:$C$401,C381,Sesiones!$G$2:$G$401,G381,Sesiones!$D$2:$D$401,"&lt;"&amp;E381,Sesiones!$E$2:$E$401,"&gt;"&amp;D381)-1)</f>
        <v/>
      </c>
      <c r="N381" s="16" t="str">
        <f aca="false">IF(A381="","",IF(AND(L381&gt;0,M381&gt;0),"Aula y profesora ocupadas",IF(L381&gt;0,"Aula ocupada a esa hora",IF(M381&gt;0,"Profesora en otra clase a esa hora",IF(E381&lt;=D381,"Hora de fin anterior al inicio",IF(COUNTIF(Festivos!$A$2:$A$30,C381)&gt;0,"Clase en día festivo",""))))))</f>
        <v/>
      </c>
      <c r="O381" s="36" t="str">
        <f aca="false">IF(A381="","",COUNTIFS(Sesiones!$C$2:$C$401,C381,Sesiones!$D$2:$D$401,"&lt;"&amp;D381)+COUNTIFS(Sesiones!$C$2:$C$401,C381,Sesiones!$D$2:$D$401,D381,Sesiones!$A$2:$A$401,"&lt;"&amp;A381)+1)</f>
        <v/>
      </c>
      <c r="P381" s="36" t="str">
        <f aca="false">IF(A381="","",C381*10+O381)</f>
        <v/>
      </c>
      <c r="Q381" s="16" t="str">
        <f aca="false">IF(A381="","",TEXT(D381,"hh:mm")&amp;"–"&amp;TEXT(E381,"hh:mm")&amp;"  "&amp;B381&amp;CHAR(10)&amp;F381&amp;" · "&amp;J381&amp;IF(N381&lt;&gt;"",CHAR(10)&amp;"CHOQUE: "&amp;N381,IF(H381&lt;&gt;"",CHAR(10)&amp;H381,"")))</f>
        <v/>
      </c>
      <c r="R381" s="36" t="str">
        <f aca="false">IF(AND(A381&lt;&gt;"",N381&lt;&gt;""),ROW(),"")</f>
        <v/>
      </c>
    </row>
    <row r="382" customFormat="false" ht="15" hidden="false" customHeight="false" outlineLevel="0" collapsed="false">
      <c r="A382" s="16"/>
      <c r="B382" s="16"/>
      <c r="C382" s="32"/>
      <c r="D382" s="34"/>
      <c r="E382" s="34"/>
      <c r="F382" s="16"/>
      <c r="G382" s="16"/>
      <c r="H382" s="16"/>
      <c r="I382" s="16" t="str">
        <f aca="false">IF(A382="","",CHOOSE(WEEKDAY(C382,2),"lun","mar","mié","jue","vie","sáb","dom"))</f>
        <v/>
      </c>
      <c r="J382" s="16" t="str">
        <f aca="false">IF(A382="","",IFERROR(INDEX(Profesoras!$B$2:$B$20,MATCH(G382,Profesoras!$A$2:$A$20,0)),"Profesora no existe"))</f>
        <v/>
      </c>
      <c r="K382" s="38" t="str">
        <f aca="false">IF(A382="","",(E382-D382)*24)</f>
        <v/>
      </c>
      <c r="L382" s="16" t="str">
        <f aca="false">IF(A382="","",COUNTIFS(Sesiones!$C$2:$C$401,C382,Sesiones!$F$2:$F$401,F382,Sesiones!$D$2:$D$401,"&lt;"&amp;E382,Sesiones!$E$2:$E$401,"&gt;"&amp;D382)-1)</f>
        <v/>
      </c>
      <c r="M382" s="16" t="str">
        <f aca="false">IF(A382="","",COUNTIFS(Sesiones!$C$2:$C$401,C382,Sesiones!$G$2:$G$401,G382,Sesiones!$D$2:$D$401,"&lt;"&amp;E382,Sesiones!$E$2:$E$401,"&gt;"&amp;D382)-1)</f>
        <v/>
      </c>
      <c r="N382" s="16" t="str">
        <f aca="false">IF(A382="","",IF(AND(L382&gt;0,M382&gt;0),"Aula y profesora ocupadas",IF(L382&gt;0,"Aula ocupada a esa hora",IF(M382&gt;0,"Profesora en otra clase a esa hora",IF(E382&lt;=D382,"Hora de fin anterior al inicio",IF(COUNTIF(Festivos!$A$2:$A$30,C382)&gt;0,"Clase en día festivo",""))))))</f>
        <v/>
      </c>
      <c r="O382" s="36" t="str">
        <f aca="false">IF(A382="","",COUNTIFS(Sesiones!$C$2:$C$401,C382,Sesiones!$D$2:$D$401,"&lt;"&amp;D382)+COUNTIFS(Sesiones!$C$2:$C$401,C382,Sesiones!$D$2:$D$401,D382,Sesiones!$A$2:$A$401,"&lt;"&amp;A382)+1)</f>
        <v/>
      </c>
      <c r="P382" s="36" t="str">
        <f aca="false">IF(A382="","",C382*10+O382)</f>
        <v/>
      </c>
      <c r="Q382" s="16" t="str">
        <f aca="false">IF(A382="","",TEXT(D382,"hh:mm")&amp;"–"&amp;TEXT(E382,"hh:mm")&amp;"  "&amp;B382&amp;CHAR(10)&amp;F382&amp;" · "&amp;J382&amp;IF(N382&lt;&gt;"",CHAR(10)&amp;"CHOQUE: "&amp;N382,IF(H382&lt;&gt;"",CHAR(10)&amp;H382,"")))</f>
        <v/>
      </c>
      <c r="R382" s="36" t="str">
        <f aca="false">IF(AND(A382&lt;&gt;"",N382&lt;&gt;""),ROW(),"")</f>
        <v/>
      </c>
    </row>
    <row r="383" customFormat="false" ht="15" hidden="false" customHeight="false" outlineLevel="0" collapsed="false">
      <c r="A383" s="16"/>
      <c r="B383" s="16"/>
      <c r="C383" s="32"/>
      <c r="D383" s="34"/>
      <c r="E383" s="34"/>
      <c r="F383" s="16"/>
      <c r="G383" s="16"/>
      <c r="H383" s="16"/>
      <c r="I383" s="16" t="str">
        <f aca="false">IF(A383="","",CHOOSE(WEEKDAY(C383,2),"lun","mar","mié","jue","vie","sáb","dom"))</f>
        <v/>
      </c>
      <c r="J383" s="16" t="str">
        <f aca="false">IF(A383="","",IFERROR(INDEX(Profesoras!$B$2:$B$20,MATCH(G383,Profesoras!$A$2:$A$20,0)),"Profesora no existe"))</f>
        <v/>
      </c>
      <c r="K383" s="38" t="str">
        <f aca="false">IF(A383="","",(E383-D383)*24)</f>
        <v/>
      </c>
      <c r="L383" s="16" t="str">
        <f aca="false">IF(A383="","",COUNTIFS(Sesiones!$C$2:$C$401,C383,Sesiones!$F$2:$F$401,F383,Sesiones!$D$2:$D$401,"&lt;"&amp;E383,Sesiones!$E$2:$E$401,"&gt;"&amp;D383)-1)</f>
        <v/>
      </c>
      <c r="M383" s="16" t="str">
        <f aca="false">IF(A383="","",COUNTIFS(Sesiones!$C$2:$C$401,C383,Sesiones!$G$2:$G$401,G383,Sesiones!$D$2:$D$401,"&lt;"&amp;E383,Sesiones!$E$2:$E$401,"&gt;"&amp;D383)-1)</f>
        <v/>
      </c>
      <c r="N383" s="16" t="str">
        <f aca="false">IF(A383="","",IF(AND(L383&gt;0,M383&gt;0),"Aula y profesora ocupadas",IF(L383&gt;0,"Aula ocupada a esa hora",IF(M383&gt;0,"Profesora en otra clase a esa hora",IF(E383&lt;=D383,"Hora de fin anterior al inicio",IF(COUNTIF(Festivos!$A$2:$A$30,C383)&gt;0,"Clase en día festivo",""))))))</f>
        <v/>
      </c>
      <c r="O383" s="36" t="str">
        <f aca="false">IF(A383="","",COUNTIFS(Sesiones!$C$2:$C$401,C383,Sesiones!$D$2:$D$401,"&lt;"&amp;D383)+COUNTIFS(Sesiones!$C$2:$C$401,C383,Sesiones!$D$2:$D$401,D383,Sesiones!$A$2:$A$401,"&lt;"&amp;A383)+1)</f>
        <v/>
      </c>
      <c r="P383" s="36" t="str">
        <f aca="false">IF(A383="","",C383*10+O383)</f>
        <v/>
      </c>
      <c r="Q383" s="16" t="str">
        <f aca="false">IF(A383="","",TEXT(D383,"hh:mm")&amp;"–"&amp;TEXT(E383,"hh:mm")&amp;"  "&amp;B383&amp;CHAR(10)&amp;F383&amp;" · "&amp;J383&amp;IF(N383&lt;&gt;"",CHAR(10)&amp;"CHOQUE: "&amp;N383,IF(H383&lt;&gt;"",CHAR(10)&amp;H383,"")))</f>
        <v/>
      </c>
      <c r="R383" s="36" t="str">
        <f aca="false">IF(AND(A383&lt;&gt;"",N383&lt;&gt;""),ROW(),"")</f>
        <v/>
      </c>
    </row>
    <row r="384" customFormat="false" ht="15" hidden="false" customHeight="false" outlineLevel="0" collapsed="false">
      <c r="A384" s="16"/>
      <c r="B384" s="16"/>
      <c r="C384" s="32"/>
      <c r="D384" s="34"/>
      <c r="E384" s="34"/>
      <c r="F384" s="16"/>
      <c r="G384" s="16"/>
      <c r="H384" s="16"/>
      <c r="I384" s="16" t="str">
        <f aca="false">IF(A384="","",CHOOSE(WEEKDAY(C384,2),"lun","mar","mié","jue","vie","sáb","dom"))</f>
        <v/>
      </c>
      <c r="J384" s="16" t="str">
        <f aca="false">IF(A384="","",IFERROR(INDEX(Profesoras!$B$2:$B$20,MATCH(G384,Profesoras!$A$2:$A$20,0)),"Profesora no existe"))</f>
        <v/>
      </c>
      <c r="K384" s="38" t="str">
        <f aca="false">IF(A384="","",(E384-D384)*24)</f>
        <v/>
      </c>
      <c r="L384" s="16" t="str">
        <f aca="false">IF(A384="","",COUNTIFS(Sesiones!$C$2:$C$401,C384,Sesiones!$F$2:$F$401,F384,Sesiones!$D$2:$D$401,"&lt;"&amp;E384,Sesiones!$E$2:$E$401,"&gt;"&amp;D384)-1)</f>
        <v/>
      </c>
      <c r="M384" s="16" t="str">
        <f aca="false">IF(A384="","",COUNTIFS(Sesiones!$C$2:$C$401,C384,Sesiones!$G$2:$G$401,G384,Sesiones!$D$2:$D$401,"&lt;"&amp;E384,Sesiones!$E$2:$E$401,"&gt;"&amp;D384)-1)</f>
        <v/>
      </c>
      <c r="N384" s="16" t="str">
        <f aca="false">IF(A384="","",IF(AND(L384&gt;0,M384&gt;0),"Aula y profesora ocupadas",IF(L384&gt;0,"Aula ocupada a esa hora",IF(M384&gt;0,"Profesora en otra clase a esa hora",IF(E384&lt;=D384,"Hora de fin anterior al inicio",IF(COUNTIF(Festivos!$A$2:$A$30,C384)&gt;0,"Clase en día festivo",""))))))</f>
        <v/>
      </c>
      <c r="O384" s="36" t="str">
        <f aca="false">IF(A384="","",COUNTIFS(Sesiones!$C$2:$C$401,C384,Sesiones!$D$2:$D$401,"&lt;"&amp;D384)+COUNTIFS(Sesiones!$C$2:$C$401,C384,Sesiones!$D$2:$D$401,D384,Sesiones!$A$2:$A$401,"&lt;"&amp;A384)+1)</f>
        <v/>
      </c>
      <c r="P384" s="36" t="str">
        <f aca="false">IF(A384="","",C384*10+O384)</f>
        <v/>
      </c>
      <c r="Q384" s="16" t="str">
        <f aca="false">IF(A384="","",TEXT(D384,"hh:mm")&amp;"–"&amp;TEXT(E384,"hh:mm")&amp;"  "&amp;B384&amp;CHAR(10)&amp;F384&amp;" · "&amp;J384&amp;IF(N384&lt;&gt;"",CHAR(10)&amp;"CHOQUE: "&amp;N384,IF(H384&lt;&gt;"",CHAR(10)&amp;H384,"")))</f>
        <v/>
      </c>
      <c r="R384" s="36" t="str">
        <f aca="false">IF(AND(A384&lt;&gt;"",N384&lt;&gt;""),ROW(),"")</f>
        <v/>
      </c>
    </row>
    <row r="385" customFormat="false" ht="15" hidden="false" customHeight="false" outlineLevel="0" collapsed="false">
      <c r="A385" s="16"/>
      <c r="B385" s="16"/>
      <c r="C385" s="32"/>
      <c r="D385" s="34"/>
      <c r="E385" s="34"/>
      <c r="F385" s="16"/>
      <c r="G385" s="16"/>
      <c r="H385" s="16"/>
      <c r="I385" s="16" t="str">
        <f aca="false">IF(A385="","",CHOOSE(WEEKDAY(C385,2),"lun","mar","mié","jue","vie","sáb","dom"))</f>
        <v/>
      </c>
      <c r="J385" s="16" t="str">
        <f aca="false">IF(A385="","",IFERROR(INDEX(Profesoras!$B$2:$B$20,MATCH(G385,Profesoras!$A$2:$A$20,0)),"Profesora no existe"))</f>
        <v/>
      </c>
      <c r="K385" s="38" t="str">
        <f aca="false">IF(A385="","",(E385-D385)*24)</f>
        <v/>
      </c>
      <c r="L385" s="16" t="str">
        <f aca="false">IF(A385="","",COUNTIFS(Sesiones!$C$2:$C$401,C385,Sesiones!$F$2:$F$401,F385,Sesiones!$D$2:$D$401,"&lt;"&amp;E385,Sesiones!$E$2:$E$401,"&gt;"&amp;D385)-1)</f>
        <v/>
      </c>
      <c r="M385" s="16" t="str">
        <f aca="false">IF(A385="","",COUNTIFS(Sesiones!$C$2:$C$401,C385,Sesiones!$G$2:$G$401,G385,Sesiones!$D$2:$D$401,"&lt;"&amp;E385,Sesiones!$E$2:$E$401,"&gt;"&amp;D385)-1)</f>
        <v/>
      </c>
      <c r="N385" s="16" t="str">
        <f aca="false">IF(A385="","",IF(AND(L385&gt;0,M385&gt;0),"Aula y profesora ocupadas",IF(L385&gt;0,"Aula ocupada a esa hora",IF(M385&gt;0,"Profesora en otra clase a esa hora",IF(E385&lt;=D385,"Hora de fin anterior al inicio",IF(COUNTIF(Festivos!$A$2:$A$30,C385)&gt;0,"Clase en día festivo",""))))))</f>
        <v/>
      </c>
      <c r="O385" s="36" t="str">
        <f aca="false">IF(A385="","",COUNTIFS(Sesiones!$C$2:$C$401,C385,Sesiones!$D$2:$D$401,"&lt;"&amp;D385)+COUNTIFS(Sesiones!$C$2:$C$401,C385,Sesiones!$D$2:$D$401,D385,Sesiones!$A$2:$A$401,"&lt;"&amp;A385)+1)</f>
        <v/>
      </c>
      <c r="P385" s="36" t="str">
        <f aca="false">IF(A385="","",C385*10+O385)</f>
        <v/>
      </c>
      <c r="Q385" s="16" t="str">
        <f aca="false">IF(A385="","",TEXT(D385,"hh:mm")&amp;"–"&amp;TEXT(E385,"hh:mm")&amp;"  "&amp;B385&amp;CHAR(10)&amp;F385&amp;" · "&amp;J385&amp;IF(N385&lt;&gt;"",CHAR(10)&amp;"CHOQUE: "&amp;N385,IF(H385&lt;&gt;"",CHAR(10)&amp;H385,"")))</f>
        <v/>
      </c>
      <c r="R385" s="36" t="str">
        <f aca="false">IF(AND(A385&lt;&gt;"",N385&lt;&gt;""),ROW(),"")</f>
        <v/>
      </c>
    </row>
    <row r="386" customFormat="false" ht="15" hidden="false" customHeight="false" outlineLevel="0" collapsed="false">
      <c r="A386" s="16"/>
      <c r="B386" s="16"/>
      <c r="C386" s="32"/>
      <c r="D386" s="34"/>
      <c r="E386" s="34"/>
      <c r="F386" s="16"/>
      <c r="G386" s="16"/>
      <c r="H386" s="16"/>
      <c r="I386" s="16" t="str">
        <f aca="false">IF(A386="","",CHOOSE(WEEKDAY(C386,2),"lun","mar","mié","jue","vie","sáb","dom"))</f>
        <v/>
      </c>
      <c r="J386" s="16" t="str">
        <f aca="false">IF(A386="","",IFERROR(INDEX(Profesoras!$B$2:$B$20,MATCH(G386,Profesoras!$A$2:$A$20,0)),"Profesora no existe"))</f>
        <v/>
      </c>
      <c r="K386" s="38" t="str">
        <f aca="false">IF(A386="","",(E386-D386)*24)</f>
        <v/>
      </c>
      <c r="L386" s="16" t="str">
        <f aca="false">IF(A386="","",COUNTIFS(Sesiones!$C$2:$C$401,C386,Sesiones!$F$2:$F$401,F386,Sesiones!$D$2:$D$401,"&lt;"&amp;E386,Sesiones!$E$2:$E$401,"&gt;"&amp;D386)-1)</f>
        <v/>
      </c>
      <c r="M386" s="16" t="str">
        <f aca="false">IF(A386="","",COUNTIFS(Sesiones!$C$2:$C$401,C386,Sesiones!$G$2:$G$401,G386,Sesiones!$D$2:$D$401,"&lt;"&amp;E386,Sesiones!$E$2:$E$401,"&gt;"&amp;D386)-1)</f>
        <v/>
      </c>
      <c r="N386" s="16" t="str">
        <f aca="false">IF(A386="","",IF(AND(L386&gt;0,M386&gt;0),"Aula y profesora ocupadas",IF(L386&gt;0,"Aula ocupada a esa hora",IF(M386&gt;0,"Profesora en otra clase a esa hora",IF(E386&lt;=D386,"Hora de fin anterior al inicio",IF(COUNTIF(Festivos!$A$2:$A$30,C386)&gt;0,"Clase en día festivo",""))))))</f>
        <v/>
      </c>
      <c r="O386" s="36" t="str">
        <f aca="false">IF(A386="","",COUNTIFS(Sesiones!$C$2:$C$401,C386,Sesiones!$D$2:$D$401,"&lt;"&amp;D386)+COUNTIFS(Sesiones!$C$2:$C$401,C386,Sesiones!$D$2:$D$401,D386,Sesiones!$A$2:$A$401,"&lt;"&amp;A386)+1)</f>
        <v/>
      </c>
      <c r="P386" s="36" t="str">
        <f aca="false">IF(A386="","",C386*10+O386)</f>
        <v/>
      </c>
      <c r="Q386" s="16" t="str">
        <f aca="false">IF(A386="","",TEXT(D386,"hh:mm")&amp;"–"&amp;TEXT(E386,"hh:mm")&amp;"  "&amp;B386&amp;CHAR(10)&amp;F386&amp;" · "&amp;J386&amp;IF(N386&lt;&gt;"",CHAR(10)&amp;"CHOQUE: "&amp;N386,IF(H386&lt;&gt;"",CHAR(10)&amp;H386,"")))</f>
        <v/>
      </c>
      <c r="R386" s="36" t="str">
        <f aca="false">IF(AND(A386&lt;&gt;"",N386&lt;&gt;""),ROW(),"")</f>
        <v/>
      </c>
    </row>
    <row r="387" customFormat="false" ht="15" hidden="false" customHeight="false" outlineLevel="0" collapsed="false">
      <c r="A387" s="16"/>
      <c r="B387" s="16"/>
      <c r="C387" s="32"/>
      <c r="D387" s="34"/>
      <c r="E387" s="34"/>
      <c r="F387" s="16"/>
      <c r="G387" s="16"/>
      <c r="H387" s="16"/>
      <c r="I387" s="16" t="str">
        <f aca="false">IF(A387="","",CHOOSE(WEEKDAY(C387,2),"lun","mar","mié","jue","vie","sáb","dom"))</f>
        <v/>
      </c>
      <c r="J387" s="16" t="str">
        <f aca="false">IF(A387="","",IFERROR(INDEX(Profesoras!$B$2:$B$20,MATCH(G387,Profesoras!$A$2:$A$20,0)),"Profesora no existe"))</f>
        <v/>
      </c>
      <c r="K387" s="38" t="str">
        <f aca="false">IF(A387="","",(E387-D387)*24)</f>
        <v/>
      </c>
      <c r="L387" s="16" t="str">
        <f aca="false">IF(A387="","",COUNTIFS(Sesiones!$C$2:$C$401,C387,Sesiones!$F$2:$F$401,F387,Sesiones!$D$2:$D$401,"&lt;"&amp;E387,Sesiones!$E$2:$E$401,"&gt;"&amp;D387)-1)</f>
        <v/>
      </c>
      <c r="M387" s="16" t="str">
        <f aca="false">IF(A387="","",COUNTIFS(Sesiones!$C$2:$C$401,C387,Sesiones!$G$2:$G$401,G387,Sesiones!$D$2:$D$401,"&lt;"&amp;E387,Sesiones!$E$2:$E$401,"&gt;"&amp;D387)-1)</f>
        <v/>
      </c>
      <c r="N387" s="16" t="str">
        <f aca="false">IF(A387="","",IF(AND(L387&gt;0,M387&gt;0),"Aula y profesora ocupadas",IF(L387&gt;0,"Aula ocupada a esa hora",IF(M387&gt;0,"Profesora en otra clase a esa hora",IF(E387&lt;=D387,"Hora de fin anterior al inicio",IF(COUNTIF(Festivos!$A$2:$A$30,C387)&gt;0,"Clase en día festivo",""))))))</f>
        <v/>
      </c>
      <c r="O387" s="36" t="str">
        <f aca="false">IF(A387="","",COUNTIFS(Sesiones!$C$2:$C$401,C387,Sesiones!$D$2:$D$401,"&lt;"&amp;D387)+COUNTIFS(Sesiones!$C$2:$C$401,C387,Sesiones!$D$2:$D$401,D387,Sesiones!$A$2:$A$401,"&lt;"&amp;A387)+1)</f>
        <v/>
      </c>
      <c r="P387" s="36" t="str">
        <f aca="false">IF(A387="","",C387*10+O387)</f>
        <v/>
      </c>
      <c r="Q387" s="16" t="str">
        <f aca="false">IF(A387="","",TEXT(D387,"hh:mm")&amp;"–"&amp;TEXT(E387,"hh:mm")&amp;"  "&amp;B387&amp;CHAR(10)&amp;F387&amp;" · "&amp;J387&amp;IF(N387&lt;&gt;"",CHAR(10)&amp;"CHOQUE: "&amp;N387,IF(H387&lt;&gt;"",CHAR(10)&amp;H387,"")))</f>
        <v/>
      </c>
      <c r="R387" s="36" t="str">
        <f aca="false">IF(AND(A387&lt;&gt;"",N387&lt;&gt;""),ROW(),"")</f>
        <v/>
      </c>
    </row>
    <row r="388" customFormat="false" ht="15" hidden="false" customHeight="false" outlineLevel="0" collapsed="false">
      <c r="A388" s="16"/>
      <c r="B388" s="16"/>
      <c r="C388" s="32"/>
      <c r="D388" s="34"/>
      <c r="E388" s="34"/>
      <c r="F388" s="16"/>
      <c r="G388" s="16"/>
      <c r="H388" s="16"/>
      <c r="I388" s="16" t="str">
        <f aca="false">IF(A388="","",CHOOSE(WEEKDAY(C388,2),"lun","mar","mié","jue","vie","sáb","dom"))</f>
        <v/>
      </c>
      <c r="J388" s="16" t="str">
        <f aca="false">IF(A388="","",IFERROR(INDEX(Profesoras!$B$2:$B$20,MATCH(G388,Profesoras!$A$2:$A$20,0)),"Profesora no existe"))</f>
        <v/>
      </c>
      <c r="K388" s="38" t="str">
        <f aca="false">IF(A388="","",(E388-D388)*24)</f>
        <v/>
      </c>
      <c r="L388" s="16" t="str">
        <f aca="false">IF(A388="","",COUNTIFS(Sesiones!$C$2:$C$401,C388,Sesiones!$F$2:$F$401,F388,Sesiones!$D$2:$D$401,"&lt;"&amp;E388,Sesiones!$E$2:$E$401,"&gt;"&amp;D388)-1)</f>
        <v/>
      </c>
      <c r="M388" s="16" t="str">
        <f aca="false">IF(A388="","",COUNTIFS(Sesiones!$C$2:$C$401,C388,Sesiones!$G$2:$G$401,G388,Sesiones!$D$2:$D$401,"&lt;"&amp;E388,Sesiones!$E$2:$E$401,"&gt;"&amp;D388)-1)</f>
        <v/>
      </c>
      <c r="N388" s="16" t="str">
        <f aca="false">IF(A388="","",IF(AND(L388&gt;0,M388&gt;0),"Aula y profesora ocupadas",IF(L388&gt;0,"Aula ocupada a esa hora",IF(M388&gt;0,"Profesora en otra clase a esa hora",IF(E388&lt;=D388,"Hora de fin anterior al inicio",IF(COUNTIF(Festivos!$A$2:$A$30,C388)&gt;0,"Clase en día festivo",""))))))</f>
        <v/>
      </c>
      <c r="O388" s="36" t="str">
        <f aca="false">IF(A388="","",COUNTIFS(Sesiones!$C$2:$C$401,C388,Sesiones!$D$2:$D$401,"&lt;"&amp;D388)+COUNTIFS(Sesiones!$C$2:$C$401,C388,Sesiones!$D$2:$D$401,D388,Sesiones!$A$2:$A$401,"&lt;"&amp;A388)+1)</f>
        <v/>
      </c>
      <c r="P388" s="36" t="str">
        <f aca="false">IF(A388="","",C388*10+O388)</f>
        <v/>
      </c>
      <c r="Q388" s="16" t="str">
        <f aca="false">IF(A388="","",TEXT(D388,"hh:mm")&amp;"–"&amp;TEXT(E388,"hh:mm")&amp;"  "&amp;B388&amp;CHAR(10)&amp;F388&amp;" · "&amp;J388&amp;IF(N388&lt;&gt;"",CHAR(10)&amp;"CHOQUE: "&amp;N388,IF(H388&lt;&gt;"",CHAR(10)&amp;H388,"")))</f>
        <v/>
      </c>
      <c r="R388" s="36" t="str">
        <f aca="false">IF(AND(A388&lt;&gt;"",N388&lt;&gt;""),ROW(),"")</f>
        <v/>
      </c>
    </row>
    <row r="389" customFormat="false" ht="15" hidden="false" customHeight="false" outlineLevel="0" collapsed="false">
      <c r="A389" s="16"/>
      <c r="B389" s="16"/>
      <c r="C389" s="32"/>
      <c r="D389" s="34"/>
      <c r="E389" s="34"/>
      <c r="F389" s="16"/>
      <c r="G389" s="16"/>
      <c r="H389" s="16"/>
      <c r="I389" s="16" t="str">
        <f aca="false">IF(A389="","",CHOOSE(WEEKDAY(C389,2),"lun","mar","mié","jue","vie","sáb","dom"))</f>
        <v/>
      </c>
      <c r="J389" s="16" t="str">
        <f aca="false">IF(A389="","",IFERROR(INDEX(Profesoras!$B$2:$B$20,MATCH(G389,Profesoras!$A$2:$A$20,0)),"Profesora no existe"))</f>
        <v/>
      </c>
      <c r="K389" s="38" t="str">
        <f aca="false">IF(A389="","",(E389-D389)*24)</f>
        <v/>
      </c>
      <c r="L389" s="16" t="str">
        <f aca="false">IF(A389="","",COUNTIFS(Sesiones!$C$2:$C$401,C389,Sesiones!$F$2:$F$401,F389,Sesiones!$D$2:$D$401,"&lt;"&amp;E389,Sesiones!$E$2:$E$401,"&gt;"&amp;D389)-1)</f>
        <v/>
      </c>
      <c r="M389" s="16" t="str">
        <f aca="false">IF(A389="","",COUNTIFS(Sesiones!$C$2:$C$401,C389,Sesiones!$G$2:$G$401,G389,Sesiones!$D$2:$D$401,"&lt;"&amp;E389,Sesiones!$E$2:$E$401,"&gt;"&amp;D389)-1)</f>
        <v/>
      </c>
      <c r="N389" s="16" t="str">
        <f aca="false">IF(A389="","",IF(AND(L389&gt;0,M389&gt;0),"Aula y profesora ocupadas",IF(L389&gt;0,"Aula ocupada a esa hora",IF(M389&gt;0,"Profesora en otra clase a esa hora",IF(E389&lt;=D389,"Hora de fin anterior al inicio",IF(COUNTIF(Festivos!$A$2:$A$30,C389)&gt;0,"Clase en día festivo",""))))))</f>
        <v/>
      </c>
      <c r="O389" s="36" t="str">
        <f aca="false">IF(A389="","",COUNTIFS(Sesiones!$C$2:$C$401,C389,Sesiones!$D$2:$D$401,"&lt;"&amp;D389)+COUNTIFS(Sesiones!$C$2:$C$401,C389,Sesiones!$D$2:$D$401,D389,Sesiones!$A$2:$A$401,"&lt;"&amp;A389)+1)</f>
        <v/>
      </c>
      <c r="P389" s="36" t="str">
        <f aca="false">IF(A389="","",C389*10+O389)</f>
        <v/>
      </c>
      <c r="Q389" s="16" t="str">
        <f aca="false">IF(A389="","",TEXT(D389,"hh:mm")&amp;"–"&amp;TEXT(E389,"hh:mm")&amp;"  "&amp;B389&amp;CHAR(10)&amp;F389&amp;" · "&amp;J389&amp;IF(N389&lt;&gt;"",CHAR(10)&amp;"CHOQUE: "&amp;N389,IF(H389&lt;&gt;"",CHAR(10)&amp;H389,"")))</f>
        <v/>
      </c>
      <c r="R389" s="36" t="str">
        <f aca="false">IF(AND(A389&lt;&gt;"",N389&lt;&gt;""),ROW(),"")</f>
        <v/>
      </c>
    </row>
    <row r="390" customFormat="false" ht="15" hidden="false" customHeight="false" outlineLevel="0" collapsed="false">
      <c r="A390" s="16"/>
      <c r="B390" s="16"/>
      <c r="C390" s="32"/>
      <c r="D390" s="34"/>
      <c r="E390" s="34"/>
      <c r="F390" s="16"/>
      <c r="G390" s="16"/>
      <c r="H390" s="16"/>
      <c r="I390" s="16" t="str">
        <f aca="false">IF(A390="","",CHOOSE(WEEKDAY(C390,2),"lun","mar","mié","jue","vie","sáb","dom"))</f>
        <v/>
      </c>
      <c r="J390" s="16" t="str">
        <f aca="false">IF(A390="","",IFERROR(INDEX(Profesoras!$B$2:$B$20,MATCH(G390,Profesoras!$A$2:$A$20,0)),"Profesora no existe"))</f>
        <v/>
      </c>
      <c r="K390" s="38" t="str">
        <f aca="false">IF(A390="","",(E390-D390)*24)</f>
        <v/>
      </c>
      <c r="L390" s="16" t="str">
        <f aca="false">IF(A390="","",COUNTIFS(Sesiones!$C$2:$C$401,C390,Sesiones!$F$2:$F$401,F390,Sesiones!$D$2:$D$401,"&lt;"&amp;E390,Sesiones!$E$2:$E$401,"&gt;"&amp;D390)-1)</f>
        <v/>
      </c>
      <c r="M390" s="16" t="str">
        <f aca="false">IF(A390="","",COUNTIFS(Sesiones!$C$2:$C$401,C390,Sesiones!$G$2:$G$401,G390,Sesiones!$D$2:$D$401,"&lt;"&amp;E390,Sesiones!$E$2:$E$401,"&gt;"&amp;D390)-1)</f>
        <v/>
      </c>
      <c r="N390" s="16" t="str">
        <f aca="false">IF(A390="","",IF(AND(L390&gt;0,M390&gt;0),"Aula y profesora ocupadas",IF(L390&gt;0,"Aula ocupada a esa hora",IF(M390&gt;0,"Profesora en otra clase a esa hora",IF(E390&lt;=D390,"Hora de fin anterior al inicio",IF(COUNTIF(Festivos!$A$2:$A$30,C390)&gt;0,"Clase en día festivo",""))))))</f>
        <v/>
      </c>
      <c r="O390" s="36" t="str">
        <f aca="false">IF(A390="","",COUNTIFS(Sesiones!$C$2:$C$401,C390,Sesiones!$D$2:$D$401,"&lt;"&amp;D390)+COUNTIFS(Sesiones!$C$2:$C$401,C390,Sesiones!$D$2:$D$401,D390,Sesiones!$A$2:$A$401,"&lt;"&amp;A390)+1)</f>
        <v/>
      </c>
      <c r="P390" s="36" t="str">
        <f aca="false">IF(A390="","",C390*10+O390)</f>
        <v/>
      </c>
      <c r="Q390" s="16" t="str">
        <f aca="false">IF(A390="","",TEXT(D390,"hh:mm")&amp;"–"&amp;TEXT(E390,"hh:mm")&amp;"  "&amp;B390&amp;CHAR(10)&amp;F390&amp;" · "&amp;J390&amp;IF(N390&lt;&gt;"",CHAR(10)&amp;"CHOQUE: "&amp;N390,IF(H390&lt;&gt;"",CHAR(10)&amp;H390,"")))</f>
        <v/>
      </c>
      <c r="R390" s="36" t="str">
        <f aca="false">IF(AND(A390&lt;&gt;"",N390&lt;&gt;""),ROW(),"")</f>
        <v/>
      </c>
    </row>
    <row r="391" customFormat="false" ht="15" hidden="false" customHeight="false" outlineLevel="0" collapsed="false">
      <c r="A391" s="16"/>
      <c r="B391" s="16"/>
      <c r="C391" s="32"/>
      <c r="D391" s="34"/>
      <c r="E391" s="34"/>
      <c r="F391" s="16"/>
      <c r="G391" s="16"/>
      <c r="H391" s="16"/>
      <c r="I391" s="16" t="str">
        <f aca="false">IF(A391="","",CHOOSE(WEEKDAY(C391,2),"lun","mar","mié","jue","vie","sáb","dom"))</f>
        <v/>
      </c>
      <c r="J391" s="16" t="str">
        <f aca="false">IF(A391="","",IFERROR(INDEX(Profesoras!$B$2:$B$20,MATCH(G391,Profesoras!$A$2:$A$20,0)),"Profesora no existe"))</f>
        <v/>
      </c>
      <c r="K391" s="38" t="str">
        <f aca="false">IF(A391="","",(E391-D391)*24)</f>
        <v/>
      </c>
      <c r="L391" s="16" t="str">
        <f aca="false">IF(A391="","",COUNTIFS(Sesiones!$C$2:$C$401,C391,Sesiones!$F$2:$F$401,F391,Sesiones!$D$2:$D$401,"&lt;"&amp;E391,Sesiones!$E$2:$E$401,"&gt;"&amp;D391)-1)</f>
        <v/>
      </c>
      <c r="M391" s="16" t="str">
        <f aca="false">IF(A391="","",COUNTIFS(Sesiones!$C$2:$C$401,C391,Sesiones!$G$2:$G$401,G391,Sesiones!$D$2:$D$401,"&lt;"&amp;E391,Sesiones!$E$2:$E$401,"&gt;"&amp;D391)-1)</f>
        <v/>
      </c>
      <c r="N391" s="16" t="str">
        <f aca="false">IF(A391="","",IF(AND(L391&gt;0,M391&gt;0),"Aula y profesora ocupadas",IF(L391&gt;0,"Aula ocupada a esa hora",IF(M391&gt;0,"Profesora en otra clase a esa hora",IF(E391&lt;=D391,"Hora de fin anterior al inicio",IF(COUNTIF(Festivos!$A$2:$A$30,C391)&gt;0,"Clase en día festivo",""))))))</f>
        <v/>
      </c>
      <c r="O391" s="36" t="str">
        <f aca="false">IF(A391="","",COUNTIFS(Sesiones!$C$2:$C$401,C391,Sesiones!$D$2:$D$401,"&lt;"&amp;D391)+COUNTIFS(Sesiones!$C$2:$C$401,C391,Sesiones!$D$2:$D$401,D391,Sesiones!$A$2:$A$401,"&lt;"&amp;A391)+1)</f>
        <v/>
      </c>
      <c r="P391" s="36" t="str">
        <f aca="false">IF(A391="","",C391*10+O391)</f>
        <v/>
      </c>
      <c r="Q391" s="16" t="str">
        <f aca="false">IF(A391="","",TEXT(D391,"hh:mm")&amp;"–"&amp;TEXT(E391,"hh:mm")&amp;"  "&amp;B391&amp;CHAR(10)&amp;F391&amp;" · "&amp;J391&amp;IF(N391&lt;&gt;"",CHAR(10)&amp;"CHOQUE: "&amp;N391,IF(H391&lt;&gt;"",CHAR(10)&amp;H391,"")))</f>
        <v/>
      </c>
      <c r="R391" s="36" t="str">
        <f aca="false">IF(AND(A391&lt;&gt;"",N391&lt;&gt;""),ROW(),"")</f>
        <v/>
      </c>
    </row>
    <row r="392" customFormat="false" ht="15" hidden="false" customHeight="false" outlineLevel="0" collapsed="false">
      <c r="A392" s="16"/>
      <c r="B392" s="16"/>
      <c r="C392" s="32"/>
      <c r="D392" s="34"/>
      <c r="E392" s="34"/>
      <c r="F392" s="16"/>
      <c r="G392" s="16"/>
      <c r="H392" s="16"/>
      <c r="I392" s="16" t="str">
        <f aca="false">IF(A392="","",CHOOSE(WEEKDAY(C392,2),"lun","mar","mié","jue","vie","sáb","dom"))</f>
        <v/>
      </c>
      <c r="J392" s="16" t="str">
        <f aca="false">IF(A392="","",IFERROR(INDEX(Profesoras!$B$2:$B$20,MATCH(G392,Profesoras!$A$2:$A$20,0)),"Profesora no existe"))</f>
        <v/>
      </c>
      <c r="K392" s="38" t="str">
        <f aca="false">IF(A392="","",(E392-D392)*24)</f>
        <v/>
      </c>
      <c r="L392" s="16" t="str">
        <f aca="false">IF(A392="","",COUNTIFS(Sesiones!$C$2:$C$401,C392,Sesiones!$F$2:$F$401,F392,Sesiones!$D$2:$D$401,"&lt;"&amp;E392,Sesiones!$E$2:$E$401,"&gt;"&amp;D392)-1)</f>
        <v/>
      </c>
      <c r="M392" s="16" t="str">
        <f aca="false">IF(A392="","",COUNTIFS(Sesiones!$C$2:$C$401,C392,Sesiones!$G$2:$G$401,G392,Sesiones!$D$2:$D$401,"&lt;"&amp;E392,Sesiones!$E$2:$E$401,"&gt;"&amp;D392)-1)</f>
        <v/>
      </c>
      <c r="N392" s="16" t="str">
        <f aca="false">IF(A392="","",IF(AND(L392&gt;0,M392&gt;0),"Aula y profesora ocupadas",IF(L392&gt;0,"Aula ocupada a esa hora",IF(M392&gt;0,"Profesora en otra clase a esa hora",IF(E392&lt;=D392,"Hora de fin anterior al inicio",IF(COUNTIF(Festivos!$A$2:$A$30,C392)&gt;0,"Clase en día festivo",""))))))</f>
        <v/>
      </c>
      <c r="O392" s="36" t="str">
        <f aca="false">IF(A392="","",COUNTIFS(Sesiones!$C$2:$C$401,C392,Sesiones!$D$2:$D$401,"&lt;"&amp;D392)+COUNTIFS(Sesiones!$C$2:$C$401,C392,Sesiones!$D$2:$D$401,D392,Sesiones!$A$2:$A$401,"&lt;"&amp;A392)+1)</f>
        <v/>
      </c>
      <c r="P392" s="36" t="str">
        <f aca="false">IF(A392="","",C392*10+O392)</f>
        <v/>
      </c>
      <c r="Q392" s="16" t="str">
        <f aca="false">IF(A392="","",TEXT(D392,"hh:mm")&amp;"–"&amp;TEXT(E392,"hh:mm")&amp;"  "&amp;B392&amp;CHAR(10)&amp;F392&amp;" · "&amp;J392&amp;IF(N392&lt;&gt;"",CHAR(10)&amp;"CHOQUE: "&amp;N392,IF(H392&lt;&gt;"",CHAR(10)&amp;H392,"")))</f>
        <v/>
      </c>
      <c r="R392" s="36" t="str">
        <f aca="false">IF(AND(A392&lt;&gt;"",N392&lt;&gt;""),ROW(),"")</f>
        <v/>
      </c>
    </row>
    <row r="393" customFormat="false" ht="15" hidden="false" customHeight="false" outlineLevel="0" collapsed="false">
      <c r="A393" s="16"/>
      <c r="B393" s="16"/>
      <c r="C393" s="32"/>
      <c r="D393" s="34"/>
      <c r="E393" s="34"/>
      <c r="F393" s="16"/>
      <c r="G393" s="16"/>
      <c r="H393" s="16"/>
      <c r="I393" s="16" t="str">
        <f aca="false">IF(A393="","",CHOOSE(WEEKDAY(C393,2),"lun","mar","mié","jue","vie","sáb","dom"))</f>
        <v/>
      </c>
      <c r="J393" s="16" t="str">
        <f aca="false">IF(A393="","",IFERROR(INDEX(Profesoras!$B$2:$B$20,MATCH(G393,Profesoras!$A$2:$A$20,0)),"Profesora no existe"))</f>
        <v/>
      </c>
      <c r="K393" s="38" t="str">
        <f aca="false">IF(A393="","",(E393-D393)*24)</f>
        <v/>
      </c>
      <c r="L393" s="16" t="str">
        <f aca="false">IF(A393="","",COUNTIFS(Sesiones!$C$2:$C$401,C393,Sesiones!$F$2:$F$401,F393,Sesiones!$D$2:$D$401,"&lt;"&amp;E393,Sesiones!$E$2:$E$401,"&gt;"&amp;D393)-1)</f>
        <v/>
      </c>
      <c r="M393" s="16" t="str">
        <f aca="false">IF(A393="","",COUNTIFS(Sesiones!$C$2:$C$401,C393,Sesiones!$G$2:$G$401,G393,Sesiones!$D$2:$D$401,"&lt;"&amp;E393,Sesiones!$E$2:$E$401,"&gt;"&amp;D393)-1)</f>
        <v/>
      </c>
      <c r="N393" s="16" t="str">
        <f aca="false">IF(A393="","",IF(AND(L393&gt;0,M393&gt;0),"Aula y profesora ocupadas",IF(L393&gt;0,"Aula ocupada a esa hora",IF(M393&gt;0,"Profesora en otra clase a esa hora",IF(E393&lt;=D393,"Hora de fin anterior al inicio",IF(COUNTIF(Festivos!$A$2:$A$30,C393)&gt;0,"Clase en día festivo",""))))))</f>
        <v/>
      </c>
      <c r="O393" s="36" t="str">
        <f aca="false">IF(A393="","",COUNTIFS(Sesiones!$C$2:$C$401,C393,Sesiones!$D$2:$D$401,"&lt;"&amp;D393)+COUNTIFS(Sesiones!$C$2:$C$401,C393,Sesiones!$D$2:$D$401,D393,Sesiones!$A$2:$A$401,"&lt;"&amp;A393)+1)</f>
        <v/>
      </c>
      <c r="P393" s="36" t="str">
        <f aca="false">IF(A393="","",C393*10+O393)</f>
        <v/>
      </c>
      <c r="Q393" s="16" t="str">
        <f aca="false">IF(A393="","",TEXT(D393,"hh:mm")&amp;"–"&amp;TEXT(E393,"hh:mm")&amp;"  "&amp;B393&amp;CHAR(10)&amp;F393&amp;" · "&amp;J393&amp;IF(N393&lt;&gt;"",CHAR(10)&amp;"CHOQUE: "&amp;N393,IF(H393&lt;&gt;"",CHAR(10)&amp;H393,"")))</f>
        <v/>
      </c>
      <c r="R393" s="36" t="str">
        <f aca="false">IF(AND(A393&lt;&gt;"",N393&lt;&gt;""),ROW(),"")</f>
        <v/>
      </c>
    </row>
    <row r="394" customFormat="false" ht="15" hidden="false" customHeight="false" outlineLevel="0" collapsed="false">
      <c r="A394" s="16"/>
      <c r="B394" s="16"/>
      <c r="C394" s="32"/>
      <c r="D394" s="34"/>
      <c r="E394" s="34"/>
      <c r="F394" s="16"/>
      <c r="G394" s="16"/>
      <c r="H394" s="16"/>
      <c r="I394" s="16" t="str">
        <f aca="false">IF(A394="","",CHOOSE(WEEKDAY(C394,2),"lun","mar","mié","jue","vie","sáb","dom"))</f>
        <v/>
      </c>
      <c r="J394" s="16" t="str">
        <f aca="false">IF(A394="","",IFERROR(INDEX(Profesoras!$B$2:$B$20,MATCH(G394,Profesoras!$A$2:$A$20,0)),"Profesora no existe"))</f>
        <v/>
      </c>
      <c r="K394" s="38" t="str">
        <f aca="false">IF(A394="","",(E394-D394)*24)</f>
        <v/>
      </c>
      <c r="L394" s="16" t="str">
        <f aca="false">IF(A394="","",COUNTIFS(Sesiones!$C$2:$C$401,C394,Sesiones!$F$2:$F$401,F394,Sesiones!$D$2:$D$401,"&lt;"&amp;E394,Sesiones!$E$2:$E$401,"&gt;"&amp;D394)-1)</f>
        <v/>
      </c>
      <c r="M394" s="16" t="str">
        <f aca="false">IF(A394="","",COUNTIFS(Sesiones!$C$2:$C$401,C394,Sesiones!$G$2:$G$401,G394,Sesiones!$D$2:$D$401,"&lt;"&amp;E394,Sesiones!$E$2:$E$401,"&gt;"&amp;D394)-1)</f>
        <v/>
      </c>
      <c r="N394" s="16" t="str">
        <f aca="false">IF(A394="","",IF(AND(L394&gt;0,M394&gt;0),"Aula y profesora ocupadas",IF(L394&gt;0,"Aula ocupada a esa hora",IF(M394&gt;0,"Profesora en otra clase a esa hora",IF(E394&lt;=D394,"Hora de fin anterior al inicio",IF(COUNTIF(Festivos!$A$2:$A$30,C394)&gt;0,"Clase en día festivo",""))))))</f>
        <v/>
      </c>
      <c r="O394" s="36" t="str">
        <f aca="false">IF(A394="","",COUNTIFS(Sesiones!$C$2:$C$401,C394,Sesiones!$D$2:$D$401,"&lt;"&amp;D394)+COUNTIFS(Sesiones!$C$2:$C$401,C394,Sesiones!$D$2:$D$401,D394,Sesiones!$A$2:$A$401,"&lt;"&amp;A394)+1)</f>
        <v/>
      </c>
      <c r="P394" s="36" t="str">
        <f aca="false">IF(A394="","",C394*10+O394)</f>
        <v/>
      </c>
      <c r="Q394" s="16" t="str">
        <f aca="false">IF(A394="","",TEXT(D394,"hh:mm")&amp;"–"&amp;TEXT(E394,"hh:mm")&amp;"  "&amp;B394&amp;CHAR(10)&amp;F394&amp;" · "&amp;J394&amp;IF(N394&lt;&gt;"",CHAR(10)&amp;"CHOQUE: "&amp;N394,IF(H394&lt;&gt;"",CHAR(10)&amp;H394,"")))</f>
        <v/>
      </c>
      <c r="R394" s="36" t="str">
        <f aca="false">IF(AND(A394&lt;&gt;"",N394&lt;&gt;""),ROW(),"")</f>
        <v/>
      </c>
    </row>
    <row r="395" customFormat="false" ht="15" hidden="false" customHeight="false" outlineLevel="0" collapsed="false">
      <c r="A395" s="16"/>
      <c r="B395" s="16"/>
      <c r="C395" s="32"/>
      <c r="D395" s="34"/>
      <c r="E395" s="34"/>
      <c r="F395" s="16"/>
      <c r="G395" s="16"/>
      <c r="H395" s="16"/>
      <c r="I395" s="16" t="str">
        <f aca="false">IF(A395="","",CHOOSE(WEEKDAY(C395,2),"lun","mar","mié","jue","vie","sáb","dom"))</f>
        <v/>
      </c>
      <c r="J395" s="16" t="str">
        <f aca="false">IF(A395="","",IFERROR(INDEX(Profesoras!$B$2:$B$20,MATCH(G395,Profesoras!$A$2:$A$20,0)),"Profesora no existe"))</f>
        <v/>
      </c>
      <c r="K395" s="38" t="str">
        <f aca="false">IF(A395="","",(E395-D395)*24)</f>
        <v/>
      </c>
      <c r="L395" s="16" t="str">
        <f aca="false">IF(A395="","",COUNTIFS(Sesiones!$C$2:$C$401,C395,Sesiones!$F$2:$F$401,F395,Sesiones!$D$2:$D$401,"&lt;"&amp;E395,Sesiones!$E$2:$E$401,"&gt;"&amp;D395)-1)</f>
        <v/>
      </c>
      <c r="M395" s="16" t="str">
        <f aca="false">IF(A395="","",COUNTIFS(Sesiones!$C$2:$C$401,C395,Sesiones!$G$2:$G$401,G395,Sesiones!$D$2:$D$401,"&lt;"&amp;E395,Sesiones!$E$2:$E$401,"&gt;"&amp;D395)-1)</f>
        <v/>
      </c>
      <c r="N395" s="16" t="str">
        <f aca="false">IF(A395="","",IF(AND(L395&gt;0,M395&gt;0),"Aula y profesora ocupadas",IF(L395&gt;0,"Aula ocupada a esa hora",IF(M395&gt;0,"Profesora en otra clase a esa hora",IF(E395&lt;=D395,"Hora de fin anterior al inicio",IF(COUNTIF(Festivos!$A$2:$A$30,C395)&gt;0,"Clase en día festivo",""))))))</f>
        <v/>
      </c>
      <c r="O395" s="36" t="str">
        <f aca="false">IF(A395="","",COUNTIFS(Sesiones!$C$2:$C$401,C395,Sesiones!$D$2:$D$401,"&lt;"&amp;D395)+COUNTIFS(Sesiones!$C$2:$C$401,C395,Sesiones!$D$2:$D$401,D395,Sesiones!$A$2:$A$401,"&lt;"&amp;A395)+1)</f>
        <v/>
      </c>
      <c r="P395" s="36" t="str">
        <f aca="false">IF(A395="","",C395*10+O395)</f>
        <v/>
      </c>
      <c r="Q395" s="16" t="str">
        <f aca="false">IF(A395="","",TEXT(D395,"hh:mm")&amp;"–"&amp;TEXT(E395,"hh:mm")&amp;"  "&amp;B395&amp;CHAR(10)&amp;F395&amp;" · "&amp;J395&amp;IF(N395&lt;&gt;"",CHAR(10)&amp;"CHOQUE: "&amp;N395,IF(H395&lt;&gt;"",CHAR(10)&amp;H395,"")))</f>
        <v/>
      </c>
      <c r="R395" s="36" t="str">
        <f aca="false">IF(AND(A395&lt;&gt;"",N395&lt;&gt;""),ROW(),"")</f>
        <v/>
      </c>
    </row>
    <row r="396" customFormat="false" ht="15" hidden="false" customHeight="false" outlineLevel="0" collapsed="false">
      <c r="A396" s="16"/>
      <c r="B396" s="16"/>
      <c r="C396" s="32"/>
      <c r="D396" s="34"/>
      <c r="E396" s="34"/>
      <c r="F396" s="16"/>
      <c r="G396" s="16"/>
      <c r="H396" s="16"/>
      <c r="I396" s="16" t="str">
        <f aca="false">IF(A396="","",CHOOSE(WEEKDAY(C396,2),"lun","mar","mié","jue","vie","sáb","dom"))</f>
        <v/>
      </c>
      <c r="J396" s="16" t="str">
        <f aca="false">IF(A396="","",IFERROR(INDEX(Profesoras!$B$2:$B$20,MATCH(G396,Profesoras!$A$2:$A$20,0)),"Profesora no existe"))</f>
        <v/>
      </c>
      <c r="K396" s="38" t="str">
        <f aca="false">IF(A396="","",(E396-D396)*24)</f>
        <v/>
      </c>
      <c r="L396" s="16" t="str">
        <f aca="false">IF(A396="","",COUNTIFS(Sesiones!$C$2:$C$401,C396,Sesiones!$F$2:$F$401,F396,Sesiones!$D$2:$D$401,"&lt;"&amp;E396,Sesiones!$E$2:$E$401,"&gt;"&amp;D396)-1)</f>
        <v/>
      </c>
      <c r="M396" s="16" t="str">
        <f aca="false">IF(A396="","",COUNTIFS(Sesiones!$C$2:$C$401,C396,Sesiones!$G$2:$G$401,G396,Sesiones!$D$2:$D$401,"&lt;"&amp;E396,Sesiones!$E$2:$E$401,"&gt;"&amp;D396)-1)</f>
        <v/>
      </c>
      <c r="N396" s="16" t="str">
        <f aca="false">IF(A396="","",IF(AND(L396&gt;0,M396&gt;0),"Aula y profesora ocupadas",IF(L396&gt;0,"Aula ocupada a esa hora",IF(M396&gt;0,"Profesora en otra clase a esa hora",IF(E396&lt;=D396,"Hora de fin anterior al inicio",IF(COUNTIF(Festivos!$A$2:$A$30,C396)&gt;0,"Clase en día festivo",""))))))</f>
        <v/>
      </c>
      <c r="O396" s="36" t="str">
        <f aca="false">IF(A396="","",COUNTIFS(Sesiones!$C$2:$C$401,C396,Sesiones!$D$2:$D$401,"&lt;"&amp;D396)+COUNTIFS(Sesiones!$C$2:$C$401,C396,Sesiones!$D$2:$D$401,D396,Sesiones!$A$2:$A$401,"&lt;"&amp;A396)+1)</f>
        <v/>
      </c>
      <c r="P396" s="36" t="str">
        <f aca="false">IF(A396="","",C396*10+O396)</f>
        <v/>
      </c>
      <c r="Q396" s="16" t="str">
        <f aca="false">IF(A396="","",TEXT(D396,"hh:mm")&amp;"–"&amp;TEXT(E396,"hh:mm")&amp;"  "&amp;B396&amp;CHAR(10)&amp;F396&amp;" · "&amp;J396&amp;IF(N396&lt;&gt;"",CHAR(10)&amp;"CHOQUE: "&amp;N396,IF(H396&lt;&gt;"",CHAR(10)&amp;H396,"")))</f>
        <v/>
      </c>
      <c r="R396" s="36" t="str">
        <f aca="false">IF(AND(A396&lt;&gt;"",N396&lt;&gt;""),ROW(),"")</f>
        <v/>
      </c>
    </row>
    <row r="397" customFormat="false" ht="15" hidden="false" customHeight="false" outlineLevel="0" collapsed="false">
      <c r="A397" s="16"/>
      <c r="B397" s="16"/>
      <c r="C397" s="32"/>
      <c r="D397" s="34"/>
      <c r="E397" s="34"/>
      <c r="F397" s="16"/>
      <c r="G397" s="16"/>
      <c r="H397" s="16"/>
      <c r="I397" s="16" t="str">
        <f aca="false">IF(A397="","",CHOOSE(WEEKDAY(C397,2),"lun","mar","mié","jue","vie","sáb","dom"))</f>
        <v/>
      </c>
      <c r="J397" s="16" t="str">
        <f aca="false">IF(A397="","",IFERROR(INDEX(Profesoras!$B$2:$B$20,MATCH(G397,Profesoras!$A$2:$A$20,0)),"Profesora no existe"))</f>
        <v/>
      </c>
      <c r="K397" s="38" t="str">
        <f aca="false">IF(A397="","",(E397-D397)*24)</f>
        <v/>
      </c>
      <c r="L397" s="16" t="str">
        <f aca="false">IF(A397="","",COUNTIFS(Sesiones!$C$2:$C$401,C397,Sesiones!$F$2:$F$401,F397,Sesiones!$D$2:$D$401,"&lt;"&amp;E397,Sesiones!$E$2:$E$401,"&gt;"&amp;D397)-1)</f>
        <v/>
      </c>
      <c r="M397" s="16" t="str">
        <f aca="false">IF(A397="","",COUNTIFS(Sesiones!$C$2:$C$401,C397,Sesiones!$G$2:$G$401,G397,Sesiones!$D$2:$D$401,"&lt;"&amp;E397,Sesiones!$E$2:$E$401,"&gt;"&amp;D397)-1)</f>
        <v/>
      </c>
      <c r="N397" s="16" t="str">
        <f aca="false">IF(A397="","",IF(AND(L397&gt;0,M397&gt;0),"Aula y profesora ocupadas",IF(L397&gt;0,"Aula ocupada a esa hora",IF(M397&gt;0,"Profesora en otra clase a esa hora",IF(E397&lt;=D397,"Hora de fin anterior al inicio",IF(COUNTIF(Festivos!$A$2:$A$30,C397)&gt;0,"Clase en día festivo",""))))))</f>
        <v/>
      </c>
      <c r="O397" s="36" t="str">
        <f aca="false">IF(A397="","",COUNTIFS(Sesiones!$C$2:$C$401,C397,Sesiones!$D$2:$D$401,"&lt;"&amp;D397)+COUNTIFS(Sesiones!$C$2:$C$401,C397,Sesiones!$D$2:$D$401,D397,Sesiones!$A$2:$A$401,"&lt;"&amp;A397)+1)</f>
        <v/>
      </c>
      <c r="P397" s="36" t="str">
        <f aca="false">IF(A397="","",C397*10+O397)</f>
        <v/>
      </c>
      <c r="Q397" s="16" t="str">
        <f aca="false">IF(A397="","",TEXT(D397,"hh:mm")&amp;"–"&amp;TEXT(E397,"hh:mm")&amp;"  "&amp;B397&amp;CHAR(10)&amp;F397&amp;" · "&amp;J397&amp;IF(N397&lt;&gt;"",CHAR(10)&amp;"CHOQUE: "&amp;N397,IF(H397&lt;&gt;"",CHAR(10)&amp;H397,"")))</f>
        <v/>
      </c>
      <c r="R397" s="36" t="str">
        <f aca="false">IF(AND(A397&lt;&gt;"",N397&lt;&gt;""),ROW(),"")</f>
        <v/>
      </c>
    </row>
    <row r="398" customFormat="false" ht="15" hidden="false" customHeight="false" outlineLevel="0" collapsed="false">
      <c r="A398" s="16"/>
      <c r="B398" s="16"/>
      <c r="C398" s="32"/>
      <c r="D398" s="34"/>
      <c r="E398" s="34"/>
      <c r="F398" s="16"/>
      <c r="G398" s="16"/>
      <c r="H398" s="16"/>
      <c r="I398" s="16" t="str">
        <f aca="false">IF(A398="","",CHOOSE(WEEKDAY(C398,2),"lun","mar","mié","jue","vie","sáb","dom"))</f>
        <v/>
      </c>
      <c r="J398" s="16" t="str">
        <f aca="false">IF(A398="","",IFERROR(INDEX(Profesoras!$B$2:$B$20,MATCH(G398,Profesoras!$A$2:$A$20,0)),"Profesora no existe"))</f>
        <v/>
      </c>
      <c r="K398" s="38" t="str">
        <f aca="false">IF(A398="","",(E398-D398)*24)</f>
        <v/>
      </c>
      <c r="L398" s="16" t="str">
        <f aca="false">IF(A398="","",COUNTIFS(Sesiones!$C$2:$C$401,C398,Sesiones!$F$2:$F$401,F398,Sesiones!$D$2:$D$401,"&lt;"&amp;E398,Sesiones!$E$2:$E$401,"&gt;"&amp;D398)-1)</f>
        <v/>
      </c>
      <c r="M398" s="16" t="str">
        <f aca="false">IF(A398="","",COUNTIFS(Sesiones!$C$2:$C$401,C398,Sesiones!$G$2:$G$401,G398,Sesiones!$D$2:$D$401,"&lt;"&amp;E398,Sesiones!$E$2:$E$401,"&gt;"&amp;D398)-1)</f>
        <v/>
      </c>
      <c r="N398" s="16" t="str">
        <f aca="false">IF(A398="","",IF(AND(L398&gt;0,M398&gt;0),"Aula y profesora ocupadas",IF(L398&gt;0,"Aula ocupada a esa hora",IF(M398&gt;0,"Profesora en otra clase a esa hora",IF(E398&lt;=D398,"Hora de fin anterior al inicio",IF(COUNTIF(Festivos!$A$2:$A$30,C398)&gt;0,"Clase en día festivo",""))))))</f>
        <v/>
      </c>
      <c r="O398" s="36" t="str">
        <f aca="false">IF(A398="","",COUNTIFS(Sesiones!$C$2:$C$401,C398,Sesiones!$D$2:$D$401,"&lt;"&amp;D398)+COUNTIFS(Sesiones!$C$2:$C$401,C398,Sesiones!$D$2:$D$401,D398,Sesiones!$A$2:$A$401,"&lt;"&amp;A398)+1)</f>
        <v/>
      </c>
      <c r="P398" s="36" t="str">
        <f aca="false">IF(A398="","",C398*10+O398)</f>
        <v/>
      </c>
      <c r="Q398" s="16" t="str">
        <f aca="false">IF(A398="","",TEXT(D398,"hh:mm")&amp;"–"&amp;TEXT(E398,"hh:mm")&amp;"  "&amp;B398&amp;CHAR(10)&amp;F398&amp;" · "&amp;J398&amp;IF(N398&lt;&gt;"",CHAR(10)&amp;"CHOQUE: "&amp;N398,IF(H398&lt;&gt;"",CHAR(10)&amp;H398,"")))</f>
        <v/>
      </c>
      <c r="R398" s="36" t="str">
        <f aca="false">IF(AND(A398&lt;&gt;"",N398&lt;&gt;""),ROW(),"")</f>
        <v/>
      </c>
    </row>
    <row r="399" customFormat="false" ht="15" hidden="false" customHeight="false" outlineLevel="0" collapsed="false">
      <c r="A399" s="16"/>
      <c r="B399" s="16"/>
      <c r="C399" s="32"/>
      <c r="D399" s="34"/>
      <c r="E399" s="34"/>
      <c r="F399" s="16"/>
      <c r="G399" s="16"/>
      <c r="H399" s="16"/>
      <c r="I399" s="16" t="str">
        <f aca="false">IF(A399="","",CHOOSE(WEEKDAY(C399,2),"lun","mar","mié","jue","vie","sáb","dom"))</f>
        <v/>
      </c>
      <c r="J399" s="16" t="str">
        <f aca="false">IF(A399="","",IFERROR(INDEX(Profesoras!$B$2:$B$20,MATCH(G399,Profesoras!$A$2:$A$20,0)),"Profesora no existe"))</f>
        <v/>
      </c>
      <c r="K399" s="38" t="str">
        <f aca="false">IF(A399="","",(E399-D399)*24)</f>
        <v/>
      </c>
      <c r="L399" s="16" t="str">
        <f aca="false">IF(A399="","",COUNTIFS(Sesiones!$C$2:$C$401,C399,Sesiones!$F$2:$F$401,F399,Sesiones!$D$2:$D$401,"&lt;"&amp;E399,Sesiones!$E$2:$E$401,"&gt;"&amp;D399)-1)</f>
        <v/>
      </c>
      <c r="M399" s="16" t="str">
        <f aca="false">IF(A399="","",COUNTIFS(Sesiones!$C$2:$C$401,C399,Sesiones!$G$2:$G$401,G399,Sesiones!$D$2:$D$401,"&lt;"&amp;E399,Sesiones!$E$2:$E$401,"&gt;"&amp;D399)-1)</f>
        <v/>
      </c>
      <c r="N399" s="16" t="str">
        <f aca="false">IF(A399="","",IF(AND(L399&gt;0,M399&gt;0),"Aula y profesora ocupadas",IF(L399&gt;0,"Aula ocupada a esa hora",IF(M399&gt;0,"Profesora en otra clase a esa hora",IF(E399&lt;=D399,"Hora de fin anterior al inicio",IF(COUNTIF(Festivos!$A$2:$A$30,C399)&gt;0,"Clase en día festivo",""))))))</f>
        <v/>
      </c>
      <c r="O399" s="36" t="str">
        <f aca="false">IF(A399="","",COUNTIFS(Sesiones!$C$2:$C$401,C399,Sesiones!$D$2:$D$401,"&lt;"&amp;D399)+COUNTIFS(Sesiones!$C$2:$C$401,C399,Sesiones!$D$2:$D$401,D399,Sesiones!$A$2:$A$401,"&lt;"&amp;A399)+1)</f>
        <v/>
      </c>
      <c r="P399" s="36" t="str">
        <f aca="false">IF(A399="","",C399*10+O399)</f>
        <v/>
      </c>
      <c r="Q399" s="16" t="str">
        <f aca="false">IF(A399="","",TEXT(D399,"hh:mm")&amp;"–"&amp;TEXT(E399,"hh:mm")&amp;"  "&amp;B399&amp;CHAR(10)&amp;F399&amp;" · "&amp;J399&amp;IF(N399&lt;&gt;"",CHAR(10)&amp;"CHOQUE: "&amp;N399,IF(H399&lt;&gt;"",CHAR(10)&amp;H399,"")))</f>
        <v/>
      </c>
      <c r="R399" s="36" t="str">
        <f aca="false">IF(AND(A399&lt;&gt;"",N399&lt;&gt;""),ROW(),"")</f>
        <v/>
      </c>
    </row>
    <row r="400" customFormat="false" ht="15" hidden="false" customHeight="false" outlineLevel="0" collapsed="false">
      <c r="A400" s="16"/>
      <c r="B400" s="16"/>
      <c r="C400" s="32"/>
      <c r="D400" s="34"/>
      <c r="E400" s="34"/>
      <c r="F400" s="16"/>
      <c r="G400" s="16"/>
      <c r="H400" s="16"/>
      <c r="I400" s="16" t="str">
        <f aca="false">IF(A400="","",CHOOSE(WEEKDAY(C400,2),"lun","mar","mié","jue","vie","sáb","dom"))</f>
        <v/>
      </c>
      <c r="J400" s="16" t="str">
        <f aca="false">IF(A400="","",IFERROR(INDEX(Profesoras!$B$2:$B$20,MATCH(G400,Profesoras!$A$2:$A$20,0)),"Profesora no existe"))</f>
        <v/>
      </c>
      <c r="K400" s="38" t="str">
        <f aca="false">IF(A400="","",(E400-D400)*24)</f>
        <v/>
      </c>
      <c r="L400" s="16" t="str">
        <f aca="false">IF(A400="","",COUNTIFS(Sesiones!$C$2:$C$401,C400,Sesiones!$F$2:$F$401,F400,Sesiones!$D$2:$D$401,"&lt;"&amp;E400,Sesiones!$E$2:$E$401,"&gt;"&amp;D400)-1)</f>
        <v/>
      </c>
      <c r="M400" s="16" t="str">
        <f aca="false">IF(A400="","",COUNTIFS(Sesiones!$C$2:$C$401,C400,Sesiones!$G$2:$G$401,G400,Sesiones!$D$2:$D$401,"&lt;"&amp;E400,Sesiones!$E$2:$E$401,"&gt;"&amp;D400)-1)</f>
        <v/>
      </c>
      <c r="N400" s="16" t="str">
        <f aca="false">IF(A400="","",IF(AND(L400&gt;0,M400&gt;0),"Aula y profesora ocupadas",IF(L400&gt;0,"Aula ocupada a esa hora",IF(M400&gt;0,"Profesora en otra clase a esa hora",IF(E400&lt;=D400,"Hora de fin anterior al inicio",IF(COUNTIF(Festivos!$A$2:$A$30,C400)&gt;0,"Clase en día festivo",""))))))</f>
        <v/>
      </c>
      <c r="O400" s="36" t="str">
        <f aca="false">IF(A400="","",COUNTIFS(Sesiones!$C$2:$C$401,C400,Sesiones!$D$2:$D$401,"&lt;"&amp;D400)+COUNTIFS(Sesiones!$C$2:$C$401,C400,Sesiones!$D$2:$D$401,D400,Sesiones!$A$2:$A$401,"&lt;"&amp;A400)+1)</f>
        <v/>
      </c>
      <c r="P400" s="36" t="str">
        <f aca="false">IF(A400="","",C400*10+O400)</f>
        <v/>
      </c>
      <c r="Q400" s="16" t="str">
        <f aca="false">IF(A400="","",TEXT(D400,"hh:mm")&amp;"–"&amp;TEXT(E400,"hh:mm")&amp;"  "&amp;B400&amp;CHAR(10)&amp;F400&amp;" · "&amp;J400&amp;IF(N400&lt;&gt;"",CHAR(10)&amp;"CHOQUE: "&amp;N400,IF(H400&lt;&gt;"",CHAR(10)&amp;H400,"")))</f>
        <v/>
      </c>
      <c r="R400" s="36" t="str">
        <f aca="false">IF(AND(A400&lt;&gt;"",N400&lt;&gt;""),ROW(),"")</f>
        <v/>
      </c>
    </row>
    <row r="401" customFormat="false" ht="15" hidden="false" customHeight="false" outlineLevel="0" collapsed="false">
      <c r="A401" s="16"/>
      <c r="B401" s="16"/>
      <c r="C401" s="32"/>
      <c r="D401" s="34"/>
      <c r="E401" s="34"/>
      <c r="F401" s="16"/>
      <c r="G401" s="16"/>
      <c r="H401" s="16"/>
      <c r="I401" s="16" t="str">
        <f aca="false">IF(A401="","",CHOOSE(WEEKDAY(C401,2),"lun","mar","mié","jue","vie","sáb","dom"))</f>
        <v/>
      </c>
      <c r="J401" s="16" t="str">
        <f aca="false">IF(A401="","",IFERROR(INDEX(Profesoras!$B$2:$B$20,MATCH(G401,Profesoras!$A$2:$A$20,0)),"Profesora no existe"))</f>
        <v/>
      </c>
      <c r="K401" s="38" t="str">
        <f aca="false">IF(A401="","",(E401-D401)*24)</f>
        <v/>
      </c>
      <c r="L401" s="16" t="str">
        <f aca="false">IF(A401="","",COUNTIFS(Sesiones!$C$2:$C$401,C401,Sesiones!$F$2:$F$401,F401,Sesiones!$D$2:$D$401,"&lt;"&amp;E401,Sesiones!$E$2:$E$401,"&gt;"&amp;D401)-1)</f>
        <v/>
      </c>
      <c r="M401" s="16" t="str">
        <f aca="false">IF(A401="","",COUNTIFS(Sesiones!$C$2:$C$401,C401,Sesiones!$G$2:$G$401,G401,Sesiones!$D$2:$D$401,"&lt;"&amp;E401,Sesiones!$E$2:$E$401,"&gt;"&amp;D401)-1)</f>
        <v/>
      </c>
      <c r="N401" s="16" t="str">
        <f aca="false">IF(A401="","",IF(AND(L401&gt;0,M401&gt;0),"Aula y profesora ocupadas",IF(L401&gt;0,"Aula ocupada a esa hora",IF(M401&gt;0,"Profesora en otra clase a esa hora",IF(E401&lt;=D401,"Hora de fin anterior al inicio",IF(COUNTIF(Festivos!$A$2:$A$30,C401)&gt;0,"Clase en día festivo",""))))))</f>
        <v/>
      </c>
      <c r="O401" s="36" t="str">
        <f aca="false">IF(A401="","",COUNTIFS(Sesiones!$C$2:$C$401,C401,Sesiones!$D$2:$D$401,"&lt;"&amp;D401)+COUNTIFS(Sesiones!$C$2:$C$401,C401,Sesiones!$D$2:$D$401,D401,Sesiones!$A$2:$A$401,"&lt;"&amp;A401)+1)</f>
        <v/>
      </c>
      <c r="P401" s="36" t="str">
        <f aca="false">IF(A401="","",C401*10+O401)</f>
        <v/>
      </c>
      <c r="Q401" s="16" t="str">
        <f aca="false">IF(A401="","",TEXT(D401,"hh:mm")&amp;"–"&amp;TEXT(E401,"hh:mm")&amp;"  "&amp;B401&amp;CHAR(10)&amp;F401&amp;" · "&amp;J401&amp;IF(N401&lt;&gt;"",CHAR(10)&amp;"CHOQUE: "&amp;N401,IF(H401&lt;&gt;"",CHAR(10)&amp;H401,"")))</f>
        <v/>
      </c>
      <c r="R401" s="36" t="str">
        <f aca="false">IF(AND(A401&lt;&gt;"",N401&lt;&gt;""),ROW(),"")</f>
        <v/>
      </c>
    </row>
  </sheetData>
  <autoFilter ref="A1:N401"/>
  <conditionalFormatting sqref="N2:N401">
    <cfRule type="expression" priority="2" aboveAverage="0" equalAverage="0" bottom="0" percent="0" rank="0" text="" dxfId="1">
      <formula>N2&lt;&gt;""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32"/>
  </cols>
  <sheetData>
    <row r="1" customFormat="false" ht="30" hidden="false" customHeight="true" outlineLevel="0" collapsed="false">
      <c r="A1" s="15" t="s">
        <v>259</v>
      </c>
      <c r="B1" s="15" t="s">
        <v>96</v>
      </c>
      <c r="C1" s="15" t="s">
        <v>325</v>
      </c>
      <c r="D1" s="35" t="s">
        <v>37</v>
      </c>
      <c r="E1" s="35" t="s">
        <v>92</v>
      </c>
      <c r="F1" s="35" t="s">
        <v>74</v>
      </c>
    </row>
    <row r="2" customFormat="false" ht="15" hidden="false" customHeight="false" outlineLevel="0" collapsed="false">
      <c r="A2" s="13" t="s">
        <v>273</v>
      </c>
      <c r="B2" s="13" t="s">
        <v>156</v>
      </c>
      <c r="C2" s="13" t="s">
        <v>0</v>
      </c>
      <c r="D2" s="13" t="str">
        <f aca="false">IF(A2="","",IFERROR(INDEX(Sesiones!$B$2:$B$401,MATCH(A2,Sesiones!$A$2:$A$401,0)),"Sesión no existe"))</f>
        <v>TB-01</v>
      </c>
      <c r="E2" s="40" t="n">
        <f aca="false">IF(A2="","",IFERROR(INDEX(Sesiones!$C$2:$C$401,MATCH(A2,Sesiones!$A$2:$A$401,0)),""))</f>
        <v>45447</v>
      </c>
      <c r="F2" s="13" t="str">
        <f aca="false">IF(A2="","",IF(D2="Sesión no existe","Sesión no existe",IF(COUNTIFS(Matrículas!$A$2:$A$201,B2,Matrículas!$B$2:$B$201,D2)=0,"No está matriculado en ese grupo",IF(COUNTIFS($A$2:$A$3001,A2,$B$2:$B$3001,B2)&gt;1,"Registro repetido",""))))</f>
        <v/>
      </c>
    </row>
    <row r="3" customFormat="false" ht="15" hidden="false" customHeight="false" outlineLevel="0" collapsed="false">
      <c r="A3" s="13" t="s">
        <v>273</v>
      </c>
      <c r="B3" s="13" t="s">
        <v>160</v>
      </c>
      <c r="C3" s="13" t="s">
        <v>0</v>
      </c>
      <c r="D3" s="13" t="str">
        <f aca="false">IF(A3="","",IFERROR(INDEX(Sesiones!$B$2:$B$401,MATCH(A3,Sesiones!$A$2:$A$401,0)),"Sesión no existe"))</f>
        <v>TB-01</v>
      </c>
      <c r="E3" s="40" t="n">
        <f aca="false">IF(A3="","",IFERROR(INDEX(Sesiones!$C$2:$C$401,MATCH(A3,Sesiones!$A$2:$A$401,0)),""))</f>
        <v>45447</v>
      </c>
      <c r="F3" s="13" t="str">
        <f aca="false">IF(A3="","",IF(D3="Sesión no existe","Sesión no existe",IF(COUNTIFS(Matrículas!$A$2:$A$201,B3,Matrículas!$B$2:$B$201,D3)=0,"No está matriculado en ese grupo",IF(COUNTIFS($A$2:$A$3001,A3,$B$2:$B$3001,B3)&gt;1,"Registro repetido",""))))</f>
        <v/>
      </c>
    </row>
    <row r="4" customFormat="false" ht="15" hidden="false" customHeight="false" outlineLevel="0" collapsed="false">
      <c r="A4" s="13" t="s">
        <v>273</v>
      </c>
      <c r="B4" s="13" t="s">
        <v>164</v>
      </c>
      <c r="C4" s="13" t="s">
        <v>0</v>
      </c>
      <c r="D4" s="13" t="str">
        <f aca="false">IF(A4="","",IFERROR(INDEX(Sesiones!$B$2:$B$401,MATCH(A4,Sesiones!$A$2:$A$401,0)),"Sesión no existe"))</f>
        <v>TB-01</v>
      </c>
      <c r="E4" s="40" t="n">
        <f aca="false">IF(A4="","",IFERROR(INDEX(Sesiones!$C$2:$C$401,MATCH(A4,Sesiones!$A$2:$A$401,0)),""))</f>
        <v>45447</v>
      </c>
      <c r="F4" s="13" t="str">
        <f aca="false">IF(A4="","",IF(D4="Sesión no existe","Sesión no existe",IF(COUNTIFS(Matrículas!$A$2:$A$201,B4,Matrículas!$B$2:$B$201,D4)=0,"No está matriculado en ese grupo",IF(COUNTIFS($A$2:$A$3001,A4,$B$2:$B$3001,B4)&gt;1,"Registro repetido",""))))</f>
        <v/>
      </c>
    </row>
    <row r="5" customFormat="false" ht="15" hidden="false" customHeight="false" outlineLevel="0" collapsed="false">
      <c r="A5" s="13" t="s">
        <v>273</v>
      </c>
      <c r="B5" s="13" t="s">
        <v>158</v>
      </c>
      <c r="C5" s="13" t="s">
        <v>0</v>
      </c>
      <c r="D5" s="13" t="str">
        <f aca="false">IF(A5="","",IFERROR(INDEX(Sesiones!$B$2:$B$401,MATCH(A5,Sesiones!$A$2:$A$401,0)),"Sesión no existe"))</f>
        <v>TB-01</v>
      </c>
      <c r="E5" s="40" t="n">
        <f aca="false">IF(A5="","",IFERROR(INDEX(Sesiones!$C$2:$C$401,MATCH(A5,Sesiones!$A$2:$A$401,0)),""))</f>
        <v>45447</v>
      </c>
      <c r="F5" s="13" t="str">
        <f aca="false">IF(A5="","",IF(D5="Sesión no existe","Sesión no existe",IF(COUNTIFS(Matrículas!$A$2:$A$201,B5,Matrículas!$B$2:$B$201,D5)=0,"No está matriculado en ese grupo",IF(COUNTIFS($A$2:$A$3001,A5,$B$2:$B$3001,B5)&gt;1,"Registro repetido",""))))</f>
        <v/>
      </c>
    </row>
    <row r="6" customFormat="false" ht="15" hidden="false" customHeight="false" outlineLevel="0" collapsed="false">
      <c r="A6" s="13" t="s">
        <v>274</v>
      </c>
      <c r="B6" s="13" t="s">
        <v>108</v>
      </c>
      <c r="C6" s="13" t="s">
        <v>0</v>
      </c>
      <c r="D6" s="13" t="str">
        <f aca="false">IF(A6="","",IFERROR(INDEX(Sesiones!$B$2:$B$401,MATCH(A6,Sesiones!$A$2:$A$401,0)),"Sesión no existe"))</f>
        <v>TL-M</v>
      </c>
      <c r="E6" s="40" t="n">
        <f aca="false">IF(A6="","",IFERROR(INDEX(Sesiones!$C$2:$C$401,MATCH(A6,Sesiones!$A$2:$A$401,0)),""))</f>
        <v>45447</v>
      </c>
      <c r="F6" s="13" t="str">
        <f aca="false">IF(A6="","",IF(D6="Sesión no existe","Sesión no existe",IF(COUNTIFS(Matrículas!$A$2:$A$201,B6,Matrículas!$B$2:$B$201,D6)=0,"No está matriculado en ese grupo",IF(COUNTIFS($A$2:$A$3001,A6,$B$2:$B$3001,B6)&gt;1,"Registro repetido",""))))</f>
        <v/>
      </c>
    </row>
    <row r="7" customFormat="false" ht="15" hidden="false" customHeight="false" outlineLevel="0" collapsed="false">
      <c r="A7" s="13" t="s">
        <v>274</v>
      </c>
      <c r="B7" s="13" t="s">
        <v>128</v>
      </c>
      <c r="C7" s="13" t="s">
        <v>0</v>
      </c>
      <c r="D7" s="13" t="str">
        <f aca="false">IF(A7="","",IFERROR(INDEX(Sesiones!$B$2:$B$401,MATCH(A7,Sesiones!$A$2:$A$401,0)),"Sesión no existe"))</f>
        <v>TL-M</v>
      </c>
      <c r="E7" s="40" t="n">
        <f aca="false">IF(A7="","",IFERROR(INDEX(Sesiones!$C$2:$C$401,MATCH(A7,Sesiones!$A$2:$A$401,0)),""))</f>
        <v>45447</v>
      </c>
      <c r="F7" s="13" t="str">
        <f aca="false">IF(A7="","",IF(D7="Sesión no existe","Sesión no existe",IF(COUNTIFS(Matrículas!$A$2:$A$201,B7,Matrículas!$B$2:$B$201,D7)=0,"No está matriculado en ese grupo",IF(COUNTIFS($A$2:$A$3001,A7,$B$2:$B$3001,B7)&gt;1,"Registro repetido",""))))</f>
        <v/>
      </c>
    </row>
    <row r="8" customFormat="false" ht="15" hidden="false" customHeight="false" outlineLevel="0" collapsed="false">
      <c r="A8" s="13" t="s">
        <v>274</v>
      </c>
      <c r="B8" s="13" t="s">
        <v>131</v>
      </c>
      <c r="C8" s="13" t="s">
        <v>0</v>
      </c>
      <c r="D8" s="13" t="str">
        <f aca="false">IF(A8="","",IFERROR(INDEX(Sesiones!$B$2:$B$401,MATCH(A8,Sesiones!$A$2:$A$401,0)),"Sesión no existe"))</f>
        <v>TL-M</v>
      </c>
      <c r="E8" s="40" t="n">
        <f aca="false">IF(A8="","",IFERROR(INDEX(Sesiones!$C$2:$C$401,MATCH(A8,Sesiones!$A$2:$A$401,0)),""))</f>
        <v>45447</v>
      </c>
      <c r="F8" s="13" t="str">
        <f aca="false">IF(A8="","",IF(D8="Sesión no existe","Sesión no existe",IF(COUNTIFS(Matrículas!$A$2:$A$201,B8,Matrículas!$B$2:$B$201,D8)=0,"No está matriculado en ese grupo",IF(COUNTIFS($A$2:$A$3001,A8,$B$2:$B$3001,B8)&gt;1,"Registro repetido",""))))</f>
        <v/>
      </c>
    </row>
    <row r="9" customFormat="false" ht="15" hidden="false" customHeight="false" outlineLevel="0" collapsed="false">
      <c r="A9" s="13" t="s">
        <v>274</v>
      </c>
      <c r="B9" s="13" t="s">
        <v>113</v>
      </c>
      <c r="C9" s="13" t="s">
        <v>0</v>
      </c>
      <c r="D9" s="13" t="str">
        <f aca="false">IF(A9="","",IFERROR(INDEX(Sesiones!$B$2:$B$401,MATCH(A9,Sesiones!$A$2:$A$401,0)),"Sesión no existe"))</f>
        <v>TL-M</v>
      </c>
      <c r="E9" s="40" t="n">
        <f aca="false">IF(A9="","",IFERROR(INDEX(Sesiones!$C$2:$C$401,MATCH(A9,Sesiones!$A$2:$A$401,0)),""))</f>
        <v>45447</v>
      </c>
      <c r="F9" s="13" t="str">
        <f aca="false">IF(A9="","",IF(D9="Sesión no existe","Sesión no existe",IF(COUNTIFS(Matrículas!$A$2:$A$201,B9,Matrículas!$B$2:$B$201,D9)=0,"No está matriculado en ese grupo",IF(COUNTIFS($A$2:$A$3001,A9,$B$2:$B$3001,B9)&gt;1,"Registro repetido",""))))</f>
        <v/>
      </c>
    </row>
    <row r="10" customFormat="false" ht="15" hidden="false" customHeight="false" outlineLevel="0" collapsed="false">
      <c r="A10" s="13" t="s">
        <v>274</v>
      </c>
      <c r="B10" s="13" t="s">
        <v>124</v>
      </c>
      <c r="C10" s="13" t="s">
        <v>0</v>
      </c>
      <c r="D10" s="13" t="str">
        <f aca="false">IF(A10="","",IFERROR(INDEX(Sesiones!$B$2:$B$401,MATCH(A10,Sesiones!$A$2:$A$401,0)),"Sesión no existe"))</f>
        <v>TL-M</v>
      </c>
      <c r="E10" s="40" t="n">
        <f aca="false">IF(A10="","",IFERROR(INDEX(Sesiones!$C$2:$C$401,MATCH(A10,Sesiones!$A$2:$A$401,0)),""))</f>
        <v>45447</v>
      </c>
      <c r="F10" s="13" t="str">
        <f aca="false">IF(A10="","",IF(D10="Sesión no existe","Sesión no existe",IF(COUNTIFS(Matrículas!$A$2:$A$201,B10,Matrículas!$B$2:$B$201,D10)=0,"No está matriculado en ese grupo",IF(COUNTIFS($A$2:$A$3001,A10,$B$2:$B$3001,B10)&gt;1,"Registro repetido",""))))</f>
        <v/>
      </c>
    </row>
    <row r="11" customFormat="false" ht="15" hidden="false" customHeight="false" outlineLevel="0" collapsed="false">
      <c r="A11" s="13" t="s">
        <v>274</v>
      </c>
      <c r="B11" s="13" t="s">
        <v>151</v>
      </c>
      <c r="C11" s="13" t="s">
        <v>0</v>
      </c>
      <c r="D11" s="13" t="str">
        <f aca="false">IF(A11="","",IFERROR(INDEX(Sesiones!$B$2:$B$401,MATCH(A11,Sesiones!$A$2:$A$401,0)),"Sesión no existe"))</f>
        <v>TL-M</v>
      </c>
      <c r="E11" s="40" t="n">
        <f aca="false">IF(A11="","",IFERROR(INDEX(Sesiones!$C$2:$C$401,MATCH(A11,Sesiones!$A$2:$A$401,0)),""))</f>
        <v>45447</v>
      </c>
      <c r="F11" s="13" t="str">
        <f aca="false">IF(A11="","",IF(D11="Sesión no existe","Sesión no existe",IF(COUNTIFS(Matrículas!$A$2:$A$201,B11,Matrículas!$B$2:$B$201,D11)=0,"No está matriculado en ese grupo",IF(COUNTIFS($A$2:$A$3001,A11,$B$2:$B$3001,B11)&gt;1,"Registro repetido",""))))</f>
        <v/>
      </c>
    </row>
    <row r="12" customFormat="false" ht="15" hidden="false" customHeight="false" outlineLevel="0" collapsed="false">
      <c r="A12" s="13" t="s">
        <v>274</v>
      </c>
      <c r="B12" s="13" t="s">
        <v>116</v>
      </c>
      <c r="C12" s="13" t="s">
        <v>7</v>
      </c>
      <c r="D12" s="13" t="str">
        <f aca="false">IF(A12="","",IFERROR(INDEX(Sesiones!$B$2:$B$401,MATCH(A12,Sesiones!$A$2:$A$401,0)),"Sesión no existe"))</f>
        <v>TL-M</v>
      </c>
      <c r="E12" s="40" t="n">
        <f aca="false">IF(A12="","",IFERROR(INDEX(Sesiones!$C$2:$C$401,MATCH(A12,Sesiones!$A$2:$A$401,0)),""))</f>
        <v>45447</v>
      </c>
      <c r="F12" s="13" t="str">
        <f aca="false">IF(A12="","",IF(D12="Sesión no existe","Sesión no existe",IF(COUNTIFS(Matrículas!$A$2:$A$201,B12,Matrículas!$B$2:$B$201,D12)=0,"No está matriculado en ese grupo",IF(COUNTIFS($A$2:$A$3001,A12,$B$2:$B$3001,B12)&gt;1,"Registro repetido",""))))</f>
        <v/>
      </c>
    </row>
    <row r="13" customFormat="false" ht="15" hidden="false" customHeight="false" outlineLevel="0" collapsed="false">
      <c r="A13" s="13" t="s">
        <v>274</v>
      </c>
      <c r="B13" s="13" t="s">
        <v>102</v>
      </c>
      <c r="C13" s="13" t="s">
        <v>0</v>
      </c>
      <c r="D13" s="13" t="str">
        <f aca="false">IF(A13="","",IFERROR(INDEX(Sesiones!$B$2:$B$401,MATCH(A13,Sesiones!$A$2:$A$401,0)),"Sesión no existe"))</f>
        <v>TL-M</v>
      </c>
      <c r="E13" s="40" t="n">
        <f aca="false">IF(A13="","",IFERROR(INDEX(Sesiones!$C$2:$C$401,MATCH(A13,Sesiones!$A$2:$A$401,0)),""))</f>
        <v>45447</v>
      </c>
      <c r="F13" s="13" t="str">
        <f aca="false">IF(A13="","",IF(D13="Sesión no existe","Sesión no existe",IF(COUNTIFS(Matrículas!$A$2:$A$201,B13,Matrículas!$B$2:$B$201,D13)=0,"No está matriculado en ese grupo",IF(COUNTIFS($A$2:$A$3001,A13,$B$2:$B$3001,B13)&gt;1,"Registro repetido",""))))</f>
        <v/>
      </c>
    </row>
    <row r="14" customFormat="false" ht="15" hidden="false" customHeight="false" outlineLevel="0" collapsed="false">
      <c r="A14" s="13" t="s">
        <v>274</v>
      </c>
      <c r="B14" s="13" t="s">
        <v>126</v>
      </c>
      <c r="C14" s="13" t="s">
        <v>0</v>
      </c>
      <c r="D14" s="13" t="str">
        <f aca="false">IF(A14="","",IFERROR(INDEX(Sesiones!$B$2:$B$401,MATCH(A14,Sesiones!$A$2:$A$401,0)),"Sesión no existe"))</f>
        <v>TL-M</v>
      </c>
      <c r="E14" s="40" t="n">
        <f aca="false">IF(A14="","",IFERROR(INDEX(Sesiones!$C$2:$C$401,MATCH(A14,Sesiones!$A$2:$A$401,0)),""))</f>
        <v>45447</v>
      </c>
      <c r="F14" s="13" t="str">
        <f aca="false">IF(A14="","",IF(D14="Sesión no existe","Sesión no existe",IF(COUNTIFS(Matrículas!$A$2:$A$201,B14,Matrículas!$B$2:$B$201,D14)=0,"No está matriculado en ese grupo",IF(COUNTIFS($A$2:$A$3001,A14,$B$2:$B$3001,B14)&gt;1,"Registro repetido",""))))</f>
        <v/>
      </c>
    </row>
    <row r="15" customFormat="false" ht="15" hidden="false" customHeight="false" outlineLevel="0" collapsed="false">
      <c r="A15" s="13" t="s">
        <v>274</v>
      </c>
      <c r="B15" s="13" t="s">
        <v>144</v>
      </c>
      <c r="C15" s="13" t="s">
        <v>0</v>
      </c>
      <c r="D15" s="13" t="str">
        <f aca="false">IF(A15="","",IFERROR(INDEX(Sesiones!$B$2:$B$401,MATCH(A15,Sesiones!$A$2:$A$401,0)),"Sesión no existe"))</f>
        <v>TL-M</v>
      </c>
      <c r="E15" s="40" t="n">
        <f aca="false">IF(A15="","",IFERROR(INDEX(Sesiones!$C$2:$C$401,MATCH(A15,Sesiones!$A$2:$A$401,0)),""))</f>
        <v>45447</v>
      </c>
      <c r="F15" s="13" t="str">
        <f aca="false">IF(A15="","",IF(D15="Sesión no existe","Sesión no existe",IF(COUNTIFS(Matrículas!$A$2:$A$201,B15,Matrículas!$B$2:$B$201,D15)=0,"No está matriculado en ese grupo",IF(COUNTIFS($A$2:$A$3001,A15,$B$2:$B$3001,B15)&gt;1,"Registro repetido",""))))</f>
        <v/>
      </c>
    </row>
    <row r="16" customFormat="false" ht="15" hidden="false" customHeight="false" outlineLevel="0" collapsed="false">
      <c r="A16" s="13" t="s">
        <v>274</v>
      </c>
      <c r="B16" s="13" t="s">
        <v>122</v>
      </c>
      <c r="C16" s="13" t="s">
        <v>0</v>
      </c>
      <c r="D16" s="13" t="str">
        <f aca="false">IF(A16="","",IFERROR(INDEX(Sesiones!$B$2:$B$401,MATCH(A16,Sesiones!$A$2:$A$401,0)),"Sesión no existe"))</f>
        <v>TL-M</v>
      </c>
      <c r="E16" s="40" t="n">
        <f aca="false">IF(A16="","",IFERROR(INDEX(Sesiones!$C$2:$C$401,MATCH(A16,Sesiones!$A$2:$A$401,0)),""))</f>
        <v>45447</v>
      </c>
      <c r="F16" s="13" t="str">
        <f aca="false">IF(A16="","",IF(D16="Sesión no existe","Sesión no existe",IF(COUNTIFS(Matrículas!$A$2:$A$201,B16,Matrículas!$B$2:$B$201,D16)=0,"No está matriculado en ese grupo",IF(COUNTIFS($A$2:$A$3001,A16,$B$2:$B$3001,B16)&gt;1,"Registro repetido",""))))</f>
        <v/>
      </c>
    </row>
    <row r="17" customFormat="false" ht="15" hidden="false" customHeight="false" outlineLevel="0" collapsed="false">
      <c r="A17" s="13" t="s">
        <v>274</v>
      </c>
      <c r="B17" s="13" t="s">
        <v>105</v>
      </c>
      <c r="C17" s="13" t="s">
        <v>3</v>
      </c>
      <c r="D17" s="13" t="str">
        <f aca="false">IF(A17="","",IFERROR(INDEX(Sesiones!$B$2:$B$401,MATCH(A17,Sesiones!$A$2:$A$401,0)),"Sesión no existe"))</f>
        <v>TL-M</v>
      </c>
      <c r="E17" s="40" t="n">
        <f aca="false">IF(A17="","",IFERROR(INDEX(Sesiones!$C$2:$C$401,MATCH(A17,Sesiones!$A$2:$A$401,0)),""))</f>
        <v>45447</v>
      </c>
      <c r="F17" s="13" t="str">
        <f aca="false">IF(A17="","",IF(D17="Sesión no existe","Sesión no existe",IF(COUNTIFS(Matrículas!$A$2:$A$201,B17,Matrículas!$B$2:$B$201,D17)=0,"No está matriculado en ese grupo",IF(COUNTIFS($A$2:$A$3001,A17,$B$2:$B$3001,B17)&gt;1,"Registro repetido",""))))</f>
        <v/>
      </c>
    </row>
    <row r="18" customFormat="false" ht="15" hidden="false" customHeight="false" outlineLevel="0" collapsed="false">
      <c r="A18" s="13" t="s">
        <v>276</v>
      </c>
      <c r="B18" s="13" t="s">
        <v>146</v>
      </c>
      <c r="C18" s="13" t="s">
        <v>0</v>
      </c>
      <c r="D18" s="13" t="str">
        <f aca="false">IF(A18="","",IFERROR(INDEX(Sesiones!$B$2:$B$401,MATCH(A18,Sesiones!$A$2:$A$401,0)),"Sesión no existe"))</f>
        <v>TL-T</v>
      </c>
      <c r="E18" s="40" t="n">
        <f aca="false">IF(A18="","",IFERROR(INDEX(Sesiones!$C$2:$C$401,MATCH(A18,Sesiones!$A$2:$A$401,0)),""))</f>
        <v>45447</v>
      </c>
      <c r="F18" s="13" t="str">
        <f aca="false">IF(A18="","",IF(D18="Sesión no existe","Sesión no existe",IF(COUNTIFS(Matrículas!$A$2:$A$201,B18,Matrículas!$B$2:$B$201,D18)=0,"No está matriculado en ese grupo",IF(COUNTIFS($A$2:$A$3001,A18,$B$2:$B$3001,B18)&gt;1,"Registro repetido",""))))</f>
        <v/>
      </c>
    </row>
    <row r="19" customFormat="false" ht="15" hidden="false" customHeight="false" outlineLevel="0" collapsed="false">
      <c r="A19" s="13" t="s">
        <v>276</v>
      </c>
      <c r="B19" s="13" t="s">
        <v>142</v>
      </c>
      <c r="C19" s="13" t="s">
        <v>0</v>
      </c>
      <c r="D19" s="13" t="str">
        <f aca="false">IF(A19="","",IFERROR(INDEX(Sesiones!$B$2:$B$401,MATCH(A19,Sesiones!$A$2:$A$401,0)),"Sesión no existe"))</f>
        <v>TL-T</v>
      </c>
      <c r="E19" s="40" t="n">
        <f aca="false">IF(A19="","",IFERROR(INDEX(Sesiones!$C$2:$C$401,MATCH(A19,Sesiones!$A$2:$A$401,0)),""))</f>
        <v>45447</v>
      </c>
      <c r="F19" s="13" t="str">
        <f aca="false">IF(A19="","",IF(D19="Sesión no existe","Sesión no existe",IF(COUNTIFS(Matrículas!$A$2:$A$201,B19,Matrículas!$B$2:$B$201,D19)=0,"No está matriculado en ese grupo",IF(COUNTIFS($A$2:$A$3001,A19,$B$2:$B$3001,B19)&gt;1,"Registro repetido",""))))</f>
        <v/>
      </c>
    </row>
    <row r="20" customFormat="false" ht="15" hidden="false" customHeight="false" outlineLevel="0" collapsed="false">
      <c r="A20" s="13" t="s">
        <v>276</v>
      </c>
      <c r="B20" s="13" t="s">
        <v>110</v>
      </c>
      <c r="C20" s="13" t="s">
        <v>0</v>
      </c>
      <c r="D20" s="13" t="str">
        <f aca="false">IF(A20="","",IFERROR(INDEX(Sesiones!$B$2:$B$401,MATCH(A20,Sesiones!$A$2:$A$401,0)),"Sesión no existe"))</f>
        <v>TL-T</v>
      </c>
      <c r="E20" s="40" t="n">
        <f aca="false">IF(A20="","",IFERROR(INDEX(Sesiones!$C$2:$C$401,MATCH(A20,Sesiones!$A$2:$A$401,0)),""))</f>
        <v>45447</v>
      </c>
      <c r="F20" s="13" t="str">
        <f aca="false">IF(A20="","",IF(D20="Sesión no existe","Sesión no existe",IF(COUNTIFS(Matrículas!$A$2:$A$201,B20,Matrículas!$B$2:$B$201,D20)=0,"No está matriculado en ese grupo",IF(COUNTIFS($A$2:$A$3001,A20,$B$2:$B$3001,B20)&gt;1,"Registro repetido",""))))</f>
        <v/>
      </c>
    </row>
    <row r="21" customFormat="false" ht="15" hidden="false" customHeight="false" outlineLevel="0" collapsed="false">
      <c r="A21" s="13" t="s">
        <v>276</v>
      </c>
      <c r="B21" s="13" t="s">
        <v>62</v>
      </c>
      <c r="C21" s="13" t="s">
        <v>0</v>
      </c>
      <c r="D21" s="13" t="str">
        <f aca="false">IF(A21="","",IFERROR(INDEX(Sesiones!$B$2:$B$401,MATCH(A21,Sesiones!$A$2:$A$401,0)),"Sesión no existe"))</f>
        <v>TL-T</v>
      </c>
      <c r="E21" s="40" t="n">
        <f aca="false">IF(A21="","",IFERROR(INDEX(Sesiones!$C$2:$C$401,MATCH(A21,Sesiones!$A$2:$A$401,0)),""))</f>
        <v>45447</v>
      </c>
      <c r="F21" s="13" t="str">
        <f aca="false">IF(A21="","",IF(D21="Sesión no existe","Sesión no existe",IF(COUNTIFS(Matrículas!$A$2:$A$201,B21,Matrículas!$B$2:$B$201,D21)=0,"No está matriculado en ese grupo",IF(COUNTIFS($A$2:$A$3001,A21,$B$2:$B$3001,B21)&gt;1,"Registro repetido",""))))</f>
        <v/>
      </c>
    </row>
    <row r="22" customFormat="false" ht="15" hidden="false" customHeight="false" outlineLevel="0" collapsed="false">
      <c r="A22" s="13" t="s">
        <v>276</v>
      </c>
      <c r="B22" s="13" t="s">
        <v>149</v>
      </c>
      <c r="C22" s="13" t="s">
        <v>3</v>
      </c>
      <c r="D22" s="13" t="str">
        <f aca="false">IF(A22="","",IFERROR(INDEX(Sesiones!$B$2:$B$401,MATCH(A22,Sesiones!$A$2:$A$401,0)),"Sesión no existe"))</f>
        <v>TL-T</v>
      </c>
      <c r="E22" s="40" t="n">
        <f aca="false">IF(A22="","",IFERROR(INDEX(Sesiones!$C$2:$C$401,MATCH(A22,Sesiones!$A$2:$A$401,0)),""))</f>
        <v>45447</v>
      </c>
      <c r="F22" s="13" t="str">
        <f aca="false">IF(A22="","",IF(D22="Sesión no existe","Sesión no existe",IF(COUNTIFS(Matrículas!$A$2:$A$201,B22,Matrículas!$B$2:$B$201,D22)=0,"No está matriculado en ese grupo",IF(COUNTIFS($A$2:$A$3001,A22,$B$2:$B$3001,B22)&gt;1,"Registro repetido",""))))</f>
        <v/>
      </c>
    </row>
    <row r="23" customFormat="false" ht="15" hidden="false" customHeight="false" outlineLevel="0" collapsed="false">
      <c r="A23" s="13" t="s">
        <v>276</v>
      </c>
      <c r="B23" s="13" t="s">
        <v>119</v>
      </c>
      <c r="C23" s="13" t="s">
        <v>0</v>
      </c>
      <c r="D23" s="13" t="str">
        <f aca="false">IF(A23="","",IFERROR(INDEX(Sesiones!$B$2:$B$401,MATCH(A23,Sesiones!$A$2:$A$401,0)),"Sesión no existe"))</f>
        <v>TL-T</v>
      </c>
      <c r="E23" s="40" t="n">
        <f aca="false">IF(A23="","",IFERROR(INDEX(Sesiones!$C$2:$C$401,MATCH(A23,Sesiones!$A$2:$A$401,0)),""))</f>
        <v>45447</v>
      </c>
      <c r="F23" s="13" t="str">
        <f aca="false">IF(A23="","",IF(D23="Sesión no existe","Sesión no existe",IF(COUNTIFS(Matrículas!$A$2:$A$201,B23,Matrículas!$B$2:$B$201,D23)=0,"No está matriculado en ese grupo",IF(COUNTIFS($A$2:$A$3001,A23,$B$2:$B$3001,B23)&gt;1,"Registro repetido",""))))</f>
        <v/>
      </c>
    </row>
    <row r="24" customFormat="false" ht="15" hidden="false" customHeight="false" outlineLevel="0" collapsed="false">
      <c r="A24" s="13" t="s">
        <v>276</v>
      </c>
      <c r="B24" s="13" t="s">
        <v>139</v>
      </c>
      <c r="C24" s="13" t="s">
        <v>0</v>
      </c>
      <c r="D24" s="13" t="str">
        <f aca="false">IF(A24="","",IFERROR(INDEX(Sesiones!$B$2:$B$401,MATCH(A24,Sesiones!$A$2:$A$401,0)),"Sesión no existe"))</f>
        <v>TL-T</v>
      </c>
      <c r="E24" s="40" t="n">
        <f aca="false">IF(A24="","",IFERROR(INDEX(Sesiones!$C$2:$C$401,MATCH(A24,Sesiones!$A$2:$A$401,0)),""))</f>
        <v>45447</v>
      </c>
      <c r="F24" s="13" t="str">
        <f aca="false">IF(A24="","",IF(D24="Sesión no existe","Sesión no existe",IF(COUNTIFS(Matrículas!$A$2:$A$201,B24,Matrículas!$B$2:$B$201,D24)=0,"No está matriculado en ese grupo",IF(COUNTIFS($A$2:$A$3001,A24,$B$2:$B$3001,B24)&gt;1,"Registro repetido",""))))</f>
        <v/>
      </c>
    </row>
    <row r="25" customFormat="false" ht="15" hidden="false" customHeight="false" outlineLevel="0" collapsed="false">
      <c r="A25" s="13" t="s">
        <v>276</v>
      </c>
      <c r="B25" s="13" t="s">
        <v>136</v>
      </c>
      <c r="C25" s="13" t="s">
        <v>0</v>
      </c>
      <c r="D25" s="13" t="str">
        <f aca="false">IF(A25="","",IFERROR(INDEX(Sesiones!$B$2:$B$401,MATCH(A25,Sesiones!$A$2:$A$401,0)),"Sesión no existe"))</f>
        <v>TL-T</v>
      </c>
      <c r="E25" s="40" t="n">
        <f aca="false">IF(A25="","",IFERROR(INDEX(Sesiones!$C$2:$C$401,MATCH(A25,Sesiones!$A$2:$A$401,0)),""))</f>
        <v>45447</v>
      </c>
      <c r="F25" s="13" t="str">
        <f aca="false">IF(A25="","",IF(D25="Sesión no existe","Sesión no existe",IF(COUNTIFS(Matrículas!$A$2:$A$201,B25,Matrículas!$B$2:$B$201,D25)=0,"No está matriculado en ese grupo",IF(COUNTIFS($A$2:$A$3001,A25,$B$2:$B$3001,B25)&gt;1,"Registro repetido",""))))</f>
        <v/>
      </c>
    </row>
    <row r="26" customFormat="false" ht="15" hidden="false" customHeight="false" outlineLevel="0" collapsed="false">
      <c r="A26" s="13" t="s">
        <v>276</v>
      </c>
      <c r="B26" s="13" t="s">
        <v>154</v>
      </c>
      <c r="C26" s="13" t="s">
        <v>0</v>
      </c>
      <c r="D26" s="13" t="str">
        <f aca="false">IF(A26="","",IFERROR(INDEX(Sesiones!$B$2:$B$401,MATCH(A26,Sesiones!$A$2:$A$401,0)),"Sesión no existe"))</f>
        <v>TL-T</v>
      </c>
      <c r="E26" s="40" t="n">
        <f aca="false">IF(A26="","",IFERROR(INDEX(Sesiones!$C$2:$C$401,MATCH(A26,Sesiones!$A$2:$A$401,0)),""))</f>
        <v>45447</v>
      </c>
      <c r="F26" s="13" t="str">
        <f aca="false">IF(A26="","",IF(D26="Sesión no existe","Sesión no existe",IF(COUNTIFS(Matrículas!$A$2:$A$201,B26,Matrículas!$B$2:$B$201,D26)=0,"No está matriculado en ese grupo",IF(COUNTIFS($A$2:$A$3001,A26,$B$2:$B$3001,B26)&gt;1,"Registro repetido",""))))</f>
        <v/>
      </c>
    </row>
    <row r="27" customFormat="false" ht="15" hidden="false" customHeight="false" outlineLevel="0" collapsed="false">
      <c r="A27" s="13" t="s">
        <v>276</v>
      </c>
      <c r="B27" s="13" t="s">
        <v>134</v>
      </c>
      <c r="C27" s="13" t="s">
        <v>7</v>
      </c>
      <c r="D27" s="13" t="str">
        <f aca="false">IF(A27="","",IFERROR(INDEX(Sesiones!$B$2:$B$401,MATCH(A27,Sesiones!$A$2:$A$401,0)),"Sesión no existe"))</f>
        <v>TL-T</v>
      </c>
      <c r="E27" s="40" t="n">
        <f aca="false">IF(A27="","",IFERROR(INDEX(Sesiones!$C$2:$C$401,MATCH(A27,Sesiones!$A$2:$A$401,0)),""))</f>
        <v>45447</v>
      </c>
      <c r="F27" s="13" t="str">
        <f aca="false">IF(A27="","",IF(D27="Sesión no existe","Sesión no existe",IF(COUNTIFS(Matrículas!$A$2:$A$201,B27,Matrículas!$B$2:$B$201,D27)=0,"No está matriculado en ese grupo",IF(COUNTIFS($A$2:$A$3001,A27,$B$2:$B$3001,B27)&gt;1,"Registro repetido",""))))</f>
        <v/>
      </c>
    </row>
    <row r="28" customFormat="false" ht="15" hidden="false" customHeight="false" outlineLevel="0" collapsed="false">
      <c r="A28" s="13" t="s">
        <v>277</v>
      </c>
      <c r="B28" s="13" t="s">
        <v>108</v>
      </c>
      <c r="C28" s="13" t="s">
        <v>0</v>
      </c>
      <c r="D28" s="13" t="str">
        <f aca="false">IF(A28="","",IFERROR(INDEX(Sesiones!$B$2:$B$401,MATCH(A28,Sesiones!$A$2:$A$401,0)),"Sesión no existe"))</f>
        <v>TL-M</v>
      </c>
      <c r="E28" s="40" t="n">
        <f aca="false">IF(A28="","",IFERROR(INDEX(Sesiones!$C$2:$C$401,MATCH(A28,Sesiones!$A$2:$A$401,0)),""))</f>
        <v>45448</v>
      </c>
      <c r="F28" s="13" t="str">
        <f aca="false">IF(A28="","",IF(D28="Sesión no existe","Sesión no existe",IF(COUNTIFS(Matrículas!$A$2:$A$201,B28,Matrículas!$B$2:$B$201,D28)=0,"No está matriculado en ese grupo",IF(COUNTIFS($A$2:$A$3001,A28,$B$2:$B$3001,B28)&gt;1,"Registro repetido",""))))</f>
        <v/>
      </c>
    </row>
    <row r="29" customFormat="false" ht="15" hidden="false" customHeight="false" outlineLevel="0" collapsed="false">
      <c r="A29" s="13" t="s">
        <v>277</v>
      </c>
      <c r="B29" s="13" t="s">
        <v>128</v>
      </c>
      <c r="C29" s="13" t="s">
        <v>0</v>
      </c>
      <c r="D29" s="13" t="str">
        <f aca="false">IF(A29="","",IFERROR(INDEX(Sesiones!$B$2:$B$401,MATCH(A29,Sesiones!$A$2:$A$401,0)),"Sesión no existe"))</f>
        <v>TL-M</v>
      </c>
      <c r="E29" s="40" t="n">
        <f aca="false">IF(A29="","",IFERROR(INDEX(Sesiones!$C$2:$C$401,MATCH(A29,Sesiones!$A$2:$A$401,0)),""))</f>
        <v>45448</v>
      </c>
      <c r="F29" s="13" t="str">
        <f aca="false">IF(A29="","",IF(D29="Sesión no existe","Sesión no existe",IF(COUNTIFS(Matrículas!$A$2:$A$201,B29,Matrículas!$B$2:$B$201,D29)=0,"No está matriculado en ese grupo",IF(COUNTIFS($A$2:$A$3001,A29,$B$2:$B$3001,B29)&gt;1,"Registro repetido",""))))</f>
        <v/>
      </c>
    </row>
    <row r="30" customFormat="false" ht="15" hidden="false" customHeight="false" outlineLevel="0" collapsed="false">
      <c r="A30" s="13" t="s">
        <v>277</v>
      </c>
      <c r="B30" s="13" t="s">
        <v>131</v>
      </c>
      <c r="C30" s="13" t="s">
        <v>0</v>
      </c>
      <c r="D30" s="13" t="str">
        <f aca="false">IF(A30="","",IFERROR(INDEX(Sesiones!$B$2:$B$401,MATCH(A30,Sesiones!$A$2:$A$401,0)),"Sesión no existe"))</f>
        <v>TL-M</v>
      </c>
      <c r="E30" s="40" t="n">
        <f aca="false">IF(A30="","",IFERROR(INDEX(Sesiones!$C$2:$C$401,MATCH(A30,Sesiones!$A$2:$A$401,0)),""))</f>
        <v>45448</v>
      </c>
      <c r="F30" s="13" t="str">
        <f aca="false">IF(A30="","",IF(D30="Sesión no existe","Sesión no existe",IF(COUNTIFS(Matrículas!$A$2:$A$201,B30,Matrículas!$B$2:$B$201,D30)=0,"No está matriculado en ese grupo",IF(COUNTIFS($A$2:$A$3001,A30,$B$2:$B$3001,B30)&gt;1,"Registro repetido",""))))</f>
        <v/>
      </c>
    </row>
    <row r="31" customFormat="false" ht="15" hidden="false" customHeight="false" outlineLevel="0" collapsed="false">
      <c r="A31" s="13" t="s">
        <v>277</v>
      </c>
      <c r="B31" s="13" t="s">
        <v>113</v>
      </c>
      <c r="C31" s="13" t="s">
        <v>0</v>
      </c>
      <c r="D31" s="13" t="str">
        <f aca="false">IF(A31="","",IFERROR(INDEX(Sesiones!$B$2:$B$401,MATCH(A31,Sesiones!$A$2:$A$401,0)),"Sesión no existe"))</f>
        <v>TL-M</v>
      </c>
      <c r="E31" s="40" t="n">
        <f aca="false">IF(A31="","",IFERROR(INDEX(Sesiones!$C$2:$C$401,MATCH(A31,Sesiones!$A$2:$A$401,0)),""))</f>
        <v>45448</v>
      </c>
      <c r="F31" s="13" t="str">
        <f aca="false">IF(A31="","",IF(D31="Sesión no existe","Sesión no existe",IF(COUNTIFS(Matrículas!$A$2:$A$201,B31,Matrículas!$B$2:$B$201,D31)=0,"No está matriculado en ese grupo",IF(COUNTIFS($A$2:$A$3001,A31,$B$2:$B$3001,B31)&gt;1,"Registro repetido",""))))</f>
        <v/>
      </c>
    </row>
    <row r="32" customFormat="false" ht="15" hidden="false" customHeight="false" outlineLevel="0" collapsed="false">
      <c r="A32" s="13" t="s">
        <v>277</v>
      </c>
      <c r="B32" s="13" t="s">
        <v>124</v>
      </c>
      <c r="C32" s="13" t="s">
        <v>0</v>
      </c>
      <c r="D32" s="13" t="str">
        <f aca="false">IF(A32="","",IFERROR(INDEX(Sesiones!$B$2:$B$401,MATCH(A32,Sesiones!$A$2:$A$401,0)),"Sesión no existe"))</f>
        <v>TL-M</v>
      </c>
      <c r="E32" s="40" t="n">
        <f aca="false">IF(A32="","",IFERROR(INDEX(Sesiones!$C$2:$C$401,MATCH(A32,Sesiones!$A$2:$A$401,0)),""))</f>
        <v>45448</v>
      </c>
      <c r="F32" s="13" t="str">
        <f aca="false">IF(A32="","",IF(D32="Sesión no existe","Sesión no existe",IF(COUNTIFS(Matrículas!$A$2:$A$201,B32,Matrículas!$B$2:$B$201,D32)=0,"No está matriculado en ese grupo",IF(COUNTIFS($A$2:$A$3001,A32,$B$2:$B$3001,B32)&gt;1,"Registro repetido",""))))</f>
        <v/>
      </c>
    </row>
    <row r="33" customFormat="false" ht="15" hidden="false" customHeight="false" outlineLevel="0" collapsed="false">
      <c r="A33" s="13" t="s">
        <v>277</v>
      </c>
      <c r="B33" s="13" t="s">
        <v>151</v>
      </c>
      <c r="C33" s="13" t="s">
        <v>0</v>
      </c>
      <c r="D33" s="13" t="str">
        <f aca="false">IF(A33="","",IFERROR(INDEX(Sesiones!$B$2:$B$401,MATCH(A33,Sesiones!$A$2:$A$401,0)),"Sesión no existe"))</f>
        <v>TL-M</v>
      </c>
      <c r="E33" s="40" t="n">
        <f aca="false">IF(A33="","",IFERROR(INDEX(Sesiones!$C$2:$C$401,MATCH(A33,Sesiones!$A$2:$A$401,0)),""))</f>
        <v>45448</v>
      </c>
      <c r="F33" s="13" t="str">
        <f aca="false">IF(A33="","",IF(D33="Sesión no existe","Sesión no existe",IF(COUNTIFS(Matrículas!$A$2:$A$201,B33,Matrículas!$B$2:$B$201,D33)=0,"No está matriculado en ese grupo",IF(COUNTIFS($A$2:$A$3001,A33,$B$2:$B$3001,B33)&gt;1,"Registro repetido",""))))</f>
        <v/>
      </c>
    </row>
    <row r="34" customFormat="false" ht="15" hidden="false" customHeight="false" outlineLevel="0" collapsed="false">
      <c r="A34" s="13" t="s">
        <v>277</v>
      </c>
      <c r="B34" s="13" t="s">
        <v>116</v>
      </c>
      <c r="C34" s="13" t="s">
        <v>3</v>
      </c>
      <c r="D34" s="13" t="str">
        <f aca="false">IF(A34="","",IFERROR(INDEX(Sesiones!$B$2:$B$401,MATCH(A34,Sesiones!$A$2:$A$401,0)),"Sesión no existe"))</f>
        <v>TL-M</v>
      </c>
      <c r="E34" s="40" t="n">
        <f aca="false">IF(A34="","",IFERROR(INDEX(Sesiones!$C$2:$C$401,MATCH(A34,Sesiones!$A$2:$A$401,0)),""))</f>
        <v>45448</v>
      </c>
      <c r="F34" s="13" t="str">
        <f aca="false">IF(A34="","",IF(D34="Sesión no existe","Sesión no existe",IF(COUNTIFS(Matrículas!$A$2:$A$201,B34,Matrículas!$B$2:$B$201,D34)=0,"No está matriculado en ese grupo",IF(COUNTIFS($A$2:$A$3001,A34,$B$2:$B$3001,B34)&gt;1,"Registro repetido",""))))</f>
        <v/>
      </c>
    </row>
    <row r="35" customFormat="false" ht="15" hidden="false" customHeight="false" outlineLevel="0" collapsed="false">
      <c r="A35" s="13" t="s">
        <v>277</v>
      </c>
      <c r="B35" s="13" t="s">
        <v>102</v>
      </c>
      <c r="C35" s="13" t="s">
        <v>0</v>
      </c>
      <c r="D35" s="13" t="str">
        <f aca="false">IF(A35="","",IFERROR(INDEX(Sesiones!$B$2:$B$401,MATCH(A35,Sesiones!$A$2:$A$401,0)),"Sesión no existe"))</f>
        <v>TL-M</v>
      </c>
      <c r="E35" s="40" t="n">
        <f aca="false">IF(A35="","",IFERROR(INDEX(Sesiones!$C$2:$C$401,MATCH(A35,Sesiones!$A$2:$A$401,0)),""))</f>
        <v>45448</v>
      </c>
      <c r="F35" s="13" t="str">
        <f aca="false">IF(A35="","",IF(D35="Sesión no existe","Sesión no existe",IF(COUNTIFS(Matrículas!$A$2:$A$201,B35,Matrículas!$B$2:$B$201,D35)=0,"No está matriculado en ese grupo",IF(COUNTIFS($A$2:$A$3001,A35,$B$2:$B$3001,B35)&gt;1,"Registro repetido",""))))</f>
        <v/>
      </c>
    </row>
    <row r="36" customFormat="false" ht="15" hidden="false" customHeight="false" outlineLevel="0" collapsed="false">
      <c r="A36" s="13" t="s">
        <v>277</v>
      </c>
      <c r="B36" s="13" t="s">
        <v>126</v>
      </c>
      <c r="C36" s="13" t="s">
        <v>0</v>
      </c>
      <c r="D36" s="13" t="str">
        <f aca="false">IF(A36="","",IFERROR(INDEX(Sesiones!$B$2:$B$401,MATCH(A36,Sesiones!$A$2:$A$401,0)),"Sesión no existe"))</f>
        <v>TL-M</v>
      </c>
      <c r="E36" s="40" t="n">
        <f aca="false">IF(A36="","",IFERROR(INDEX(Sesiones!$C$2:$C$401,MATCH(A36,Sesiones!$A$2:$A$401,0)),""))</f>
        <v>45448</v>
      </c>
      <c r="F36" s="13" t="str">
        <f aca="false">IF(A36="","",IF(D36="Sesión no existe","Sesión no existe",IF(COUNTIFS(Matrículas!$A$2:$A$201,B36,Matrículas!$B$2:$B$201,D36)=0,"No está matriculado en ese grupo",IF(COUNTIFS($A$2:$A$3001,A36,$B$2:$B$3001,B36)&gt;1,"Registro repetido",""))))</f>
        <v/>
      </c>
    </row>
    <row r="37" customFormat="false" ht="15" hidden="false" customHeight="false" outlineLevel="0" collapsed="false">
      <c r="A37" s="13" t="s">
        <v>277</v>
      </c>
      <c r="B37" s="13" t="s">
        <v>144</v>
      </c>
      <c r="C37" s="13" t="s">
        <v>0</v>
      </c>
      <c r="D37" s="13" t="str">
        <f aca="false">IF(A37="","",IFERROR(INDEX(Sesiones!$B$2:$B$401,MATCH(A37,Sesiones!$A$2:$A$401,0)),"Sesión no existe"))</f>
        <v>TL-M</v>
      </c>
      <c r="E37" s="40" t="n">
        <f aca="false">IF(A37="","",IFERROR(INDEX(Sesiones!$C$2:$C$401,MATCH(A37,Sesiones!$A$2:$A$401,0)),""))</f>
        <v>45448</v>
      </c>
      <c r="F37" s="13" t="str">
        <f aca="false">IF(A37="","",IF(D37="Sesión no existe","Sesión no existe",IF(COUNTIFS(Matrículas!$A$2:$A$201,B37,Matrículas!$B$2:$B$201,D37)=0,"No está matriculado en ese grupo",IF(COUNTIFS($A$2:$A$3001,A37,$B$2:$B$3001,B37)&gt;1,"Registro repetido",""))))</f>
        <v/>
      </c>
    </row>
    <row r="38" customFormat="false" ht="15" hidden="false" customHeight="false" outlineLevel="0" collapsed="false">
      <c r="A38" s="13" t="s">
        <v>277</v>
      </c>
      <c r="B38" s="13" t="s">
        <v>122</v>
      </c>
      <c r="C38" s="13" t="s">
        <v>0</v>
      </c>
      <c r="D38" s="13" t="str">
        <f aca="false">IF(A38="","",IFERROR(INDEX(Sesiones!$B$2:$B$401,MATCH(A38,Sesiones!$A$2:$A$401,0)),"Sesión no existe"))</f>
        <v>TL-M</v>
      </c>
      <c r="E38" s="40" t="n">
        <f aca="false">IF(A38="","",IFERROR(INDEX(Sesiones!$C$2:$C$401,MATCH(A38,Sesiones!$A$2:$A$401,0)),""))</f>
        <v>45448</v>
      </c>
      <c r="F38" s="13" t="str">
        <f aca="false">IF(A38="","",IF(D38="Sesión no existe","Sesión no existe",IF(COUNTIFS(Matrículas!$A$2:$A$201,B38,Matrículas!$B$2:$B$201,D38)=0,"No está matriculado en ese grupo",IF(COUNTIFS($A$2:$A$3001,A38,$B$2:$B$3001,B38)&gt;1,"Registro repetido",""))))</f>
        <v/>
      </c>
    </row>
    <row r="39" customFormat="false" ht="15" hidden="false" customHeight="false" outlineLevel="0" collapsed="false">
      <c r="A39" s="13" t="s">
        <v>277</v>
      </c>
      <c r="B39" s="13" t="s">
        <v>105</v>
      </c>
      <c r="C39" s="13" t="s">
        <v>0</v>
      </c>
      <c r="D39" s="13" t="str">
        <f aca="false">IF(A39="","",IFERROR(INDEX(Sesiones!$B$2:$B$401,MATCH(A39,Sesiones!$A$2:$A$401,0)),"Sesión no existe"))</f>
        <v>TL-M</v>
      </c>
      <c r="E39" s="40" t="n">
        <f aca="false">IF(A39="","",IFERROR(INDEX(Sesiones!$C$2:$C$401,MATCH(A39,Sesiones!$A$2:$A$401,0)),""))</f>
        <v>45448</v>
      </c>
      <c r="F39" s="13" t="str">
        <f aca="false">IF(A39="","",IF(D39="Sesión no existe","Sesión no existe",IF(COUNTIFS(Matrículas!$A$2:$A$201,B39,Matrículas!$B$2:$B$201,D39)=0,"No está matriculado en ese grupo",IF(COUNTIFS($A$2:$A$3001,A39,$B$2:$B$3001,B39)&gt;1,"Registro repetido",""))))</f>
        <v/>
      </c>
    </row>
    <row r="40" customFormat="false" ht="15" hidden="false" customHeight="false" outlineLevel="0" collapsed="false">
      <c r="A40" s="13" t="s">
        <v>278</v>
      </c>
      <c r="B40" s="13" t="s">
        <v>171</v>
      </c>
      <c r="C40" s="13" t="s">
        <v>0</v>
      </c>
      <c r="D40" s="13" t="str">
        <f aca="false">IF(A40="","",IFERROR(INDEX(Sesiones!$B$2:$B$401,MATCH(A40,Sesiones!$A$2:$A$401,0)),"Sesión no existe"))</f>
        <v>LE-01</v>
      </c>
      <c r="E40" s="40" t="n">
        <f aca="false">IF(A40="","",IFERROR(INDEX(Sesiones!$C$2:$C$401,MATCH(A40,Sesiones!$A$2:$A$401,0)),""))</f>
        <v>45448</v>
      </c>
      <c r="F40" s="13" t="str">
        <f aca="false">IF(A40="","",IF(D40="Sesión no existe","Sesión no existe",IF(COUNTIFS(Matrículas!$A$2:$A$201,B40,Matrículas!$B$2:$B$201,D40)=0,"No está matriculado en ese grupo",IF(COUNTIFS($A$2:$A$3001,A40,$B$2:$B$3001,B40)&gt;1,"Registro repetido",""))))</f>
        <v/>
      </c>
    </row>
    <row r="41" customFormat="false" ht="15" hidden="false" customHeight="false" outlineLevel="0" collapsed="false">
      <c r="A41" s="13" t="s">
        <v>278</v>
      </c>
      <c r="B41" s="13" t="s">
        <v>166</v>
      </c>
      <c r="C41" s="13" t="s">
        <v>0</v>
      </c>
      <c r="D41" s="13" t="str">
        <f aca="false">IF(A41="","",IFERROR(INDEX(Sesiones!$B$2:$B$401,MATCH(A41,Sesiones!$A$2:$A$401,0)),"Sesión no existe"))</f>
        <v>LE-01</v>
      </c>
      <c r="E41" s="40" t="n">
        <f aca="false">IF(A41="","",IFERROR(INDEX(Sesiones!$C$2:$C$401,MATCH(A41,Sesiones!$A$2:$A$401,0)),""))</f>
        <v>45448</v>
      </c>
      <c r="F41" s="13" t="str">
        <f aca="false">IF(A41="","",IF(D41="Sesión no existe","Sesión no existe",IF(COUNTIFS(Matrículas!$A$2:$A$201,B41,Matrículas!$B$2:$B$201,D41)=0,"No está matriculado en ese grupo",IF(COUNTIFS($A$2:$A$3001,A41,$B$2:$B$3001,B41)&gt;1,"Registro repetido",""))))</f>
        <v/>
      </c>
    </row>
    <row r="42" customFormat="false" ht="15" hidden="false" customHeight="false" outlineLevel="0" collapsed="false">
      <c r="A42" s="13" t="s">
        <v>278</v>
      </c>
      <c r="B42" s="13" t="s">
        <v>173</v>
      </c>
      <c r="C42" s="13" t="s">
        <v>0</v>
      </c>
      <c r="D42" s="13" t="str">
        <f aca="false">IF(A42="","",IFERROR(INDEX(Sesiones!$B$2:$B$401,MATCH(A42,Sesiones!$A$2:$A$401,0)),"Sesión no existe"))</f>
        <v>LE-01</v>
      </c>
      <c r="E42" s="40" t="n">
        <f aca="false">IF(A42="","",IFERROR(INDEX(Sesiones!$C$2:$C$401,MATCH(A42,Sesiones!$A$2:$A$401,0)),""))</f>
        <v>45448</v>
      </c>
      <c r="F42" s="13" t="str">
        <f aca="false">IF(A42="","",IF(D42="Sesión no existe","Sesión no existe",IF(COUNTIFS(Matrículas!$A$2:$A$201,B42,Matrículas!$B$2:$B$201,D42)=0,"No está matriculado en ese grupo",IF(COUNTIFS($A$2:$A$3001,A42,$B$2:$B$3001,B42)&gt;1,"Registro repetido",""))))</f>
        <v/>
      </c>
    </row>
    <row r="43" customFormat="false" ht="15" hidden="false" customHeight="false" outlineLevel="0" collapsed="false">
      <c r="A43" s="13" t="s">
        <v>278</v>
      </c>
      <c r="B43" s="13" t="s">
        <v>169</v>
      </c>
      <c r="C43" s="13" t="s">
        <v>0</v>
      </c>
      <c r="D43" s="13" t="str">
        <f aca="false">IF(A43="","",IFERROR(INDEX(Sesiones!$B$2:$B$401,MATCH(A43,Sesiones!$A$2:$A$401,0)),"Sesión no existe"))</f>
        <v>LE-01</v>
      </c>
      <c r="E43" s="40" t="n">
        <f aca="false">IF(A43="","",IFERROR(INDEX(Sesiones!$C$2:$C$401,MATCH(A43,Sesiones!$A$2:$A$401,0)),""))</f>
        <v>45448</v>
      </c>
      <c r="F43" s="13" t="str">
        <f aca="false">IF(A43="","",IF(D43="Sesión no existe","Sesión no existe",IF(COUNTIFS(Matrículas!$A$2:$A$201,B43,Matrículas!$B$2:$B$201,D43)=0,"No está matriculado en ese grupo",IF(COUNTIFS($A$2:$A$3001,A43,$B$2:$B$3001,B43)&gt;1,"Registro repetido",""))))</f>
        <v/>
      </c>
    </row>
    <row r="44" customFormat="false" ht="15" hidden="false" customHeight="false" outlineLevel="0" collapsed="false">
      <c r="A44" s="13" t="s">
        <v>278</v>
      </c>
      <c r="B44" s="13" t="s">
        <v>131</v>
      </c>
      <c r="C44" s="13" t="s">
        <v>0</v>
      </c>
      <c r="D44" s="13" t="str">
        <f aca="false">IF(A44="","",IFERROR(INDEX(Sesiones!$B$2:$B$401,MATCH(A44,Sesiones!$A$2:$A$401,0)),"Sesión no existe"))</f>
        <v>LE-01</v>
      </c>
      <c r="E44" s="40" t="n">
        <f aca="false">IF(A44="","",IFERROR(INDEX(Sesiones!$C$2:$C$401,MATCH(A44,Sesiones!$A$2:$A$401,0)),""))</f>
        <v>45448</v>
      </c>
      <c r="F44" s="13" t="str">
        <f aca="false">IF(A44="","",IF(D44="Sesión no existe","Sesión no existe",IF(COUNTIFS(Matrículas!$A$2:$A$201,B44,Matrículas!$B$2:$B$201,D44)=0,"No está matriculado en ese grupo",IF(COUNTIFS($A$2:$A$3001,A44,$B$2:$B$3001,B44)&gt;1,"Registro repetido",""))))</f>
        <v/>
      </c>
    </row>
    <row r="45" customFormat="false" ht="15" hidden="false" customHeight="false" outlineLevel="0" collapsed="false">
      <c r="A45" s="13" t="s">
        <v>278</v>
      </c>
      <c r="B45" s="13" t="s">
        <v>113</v>
      </c>
      <c r="C45" s="13" t="s">
        <v>0</v>
      </c>
      <c r="D45" s="13" t="str">
        <f aca="false">IF(A45="","",IFERROR(INDEX(Sesiones!$B$2:$B$401,MATCH(A45,Sesiones!$A$2:$A$401,0)),"Sesión no existe"))</f>
        <v>LE-01</v>
      </c>
      <c r="E45" s="40" t="n">
        <f aca="false">IF(A45="","",IFERROR(INDEX(Sesiones!$C$2:$C$401,MATCH(A45,Sesiones!$A$2:$A$401,0)),""))</f>
        <v>45448</v>
      </c>
      <c r="F45" s="13" t="str">
        <f aca="false">IF(A45="","",IF(D45="Sesión no existe","Sesión no existe",IF(COUNTIFS(Matrículas!$A$2:$A$201,B45,Matrículas!$B$2:$B$201,D45)=0,"No está matriculado en ese grupo",IF(COUNTIFS($A$2:$A$3001,A45,$B$2:$B$3001,B45)&gt;1,"Registro repetido",""))))</f>
        <v/>
      </c>
    </row>
    <row r="46" customFormat="false" ht="15" hidden="false" customHeight="false" outlineLevel="0" collapsed="false">
      <c r="A46" s="13" t="s">
        <v>279</v>
      </c>
      <c r="B46" s="13" t="s">
        <v>156</v>
      </c>
      <c r="C46" s="13" t="s">
        <v>0</v>
      </c>
      <c r="D46" s="13" t="str">
        <f aca="false">IF(A46="","",IFERROR(INDEX(Sesiones!$B$2:$B$401,MATCH(A46,Sesiones!$A$2:$A$401,0)),"Sesión no existe"))</f>
        <v>TB-01</v>
      </c>
      <c r="E46" s="40" t="n">
        <f aca="false">IF(A46="","",IFERROR(INDEX(Sesiones!$C$2:$C$401,MATCH(A46,Sesiones!$A$2:$A$401,0)),""))</f>
        <v>45449</v>
      </c>
      <c r="F46" s="13" t="str">
        <f aca="false">IF(A46="","",IF(D46="Sesión no existe","Sesión no existe",IF(COUNTIFS(Matrículas!$A$2:$A$201,B46,Matrículas!$B$2:$B$201,D46)=0,"No está matriculado en ese grupo",IF(COUNTIFS($A$2:$A$3001,A46,$B$2:$B$3001,B46)&gt;1,"Registro repetido",""))))</f>
        <v/>
      </c>
    </row>
    <row r="47" customFormat="false" ht="15" hidden="false" customHeight="false" outlineLevel="0" collapsed="false">
      <c r="A47" s="13" t="s">
        <v>279</v>
      </c>
      <c r="B47" s="13" t="s">
        <v>160</v>
      </c>
      <c r="C47" s="13" t="s">
        <v>0</v>
      </c>
      <c r="D47" s="13" t="str">
        <f aca="false">IF(A47="","",IFERROR(INDEX(Sesiones!$B$2:$B$401,MATCH(A47,Sesiones!$A$2:$A$401,0)),"Sesión no existe"))</f>
        <v>TB-01</v>
      </c>
      <c r="E47" s="40" t="n">
        <f aca="false">IF(A47="","",IFERROR(INDEX(Sesiones!$C$2:$C$401,MATCH(A47,Sesiones!$A$2:$A$401,0)),""))</f>
        <v>45449</v>
      </c>
      <c r="F47" s="13" t="str">
        <f aca="false">IF(A47="","",IF(D47="Sesión no existe","Sesión no existe",IF(COUNTIFS(Matrículas!$A$2:$A$201,B47,Matrículas!$B$2:$B$201,D47)=0,"No está matriculado en ese grupo",IF(COUNTIFS($A$2:$A$3001,A47,$B$2:$B$3001,B47)&gt;1,"Registro repetido",""))))</f>
        <v/>
      </c>
    </row>
    <row r="48" customFormat="false" ht="15" hidden="false" customHeight="false" outlineLevel="0" collapsed="false">
      <c r="A48" s="13" t="s">
        <v>279</v>
      </c>
      <c r="B48" s="13" t="s">
        <v>164</v>
      </c>
      <c r="C48" s="13" t="s">
        <v>0</v>
      </c>
      <c r="D48" s="13" t="str">
        <f aca="false">IF(A48="","",IFERROR(INDEX(Sesiones!$B$2:$B$401,MATCH(A48,Sesiones!$A$2:$A$401,0)),"Sesión no existe"))</f>
        <v>TB-01</v>
      </c>
      <c r="E48" s="40" t="n">
        <f aca="false">IF(A48="","",IFERROR(INDEX(Sesiones!$C$2:$C$401,MATCH(A48,Sesiones!$A$2:$A$401,0)),""))</f>
        <v>45449</v>
      </c>
      <c r="F48" s="13" t="str">
        <f aca="false">IF(A48="","",IF(D48="Sesión no existe","Sesión no existe",IF(COUNTIFS(Matrículas!$A$2:$A$201,B48,Matrículas!$B$2:$B$201,D48)=0,"No está matriculado en ese grupo",IF(COUNTIFS($A$2:$A$3001,A48,$B$2:$B$3001,B48)&gt;1,"Registro repetido",""))))</f>
        <v/>
      </c>
    </row>
    <row r="49" customFormat="false" ht="15" hidden="false" customHeight="false" outlineLevel="0" collapsed="false">
      <c r="A49" s="13" t="s">
        <v>279</v>
      </c>
      <c r="B49" s="13" t="s">
        <v>158</v>
      </c>
      <c r="C49" s="13" t="s">
        <v>0</v>
      </c>
      <c r="D49" s="13" t="str">
        <f aca="false">IF(A49="","",IFERROR(INDEX(Sesiones!$B$2:$B$401,MATCH(A49,Sesiones!$A$2:$A$401,0)),"Sesión no existe"))</f>
        <v>TB-01</v>
      </c>
      <c r="E49" s="40" t="n">
        <f aca="false">IF(A49="","",IFERROR(INDEX(Sesiones!$C$2:$C$401,MATCH(A49,Sesiones!$A$2:$A$401,0)),""))</f>
        <v>45449</v>
      </c>
      <c r="F49" s="13" t="str">
        <f aca="false">IF(A49="","",IF(D49="Sesión no existe","Sesión no existe",IF(COUNTIFS(Matrículas!$A$2:$A$201,B49,Matrículas!$B$2:$B$201,D49)=0,"No está matriculado en ese grupo",IF(COUNTIFS($A$2:$A$3001,A49,$B$2:$B$3001,B49)&gt;1,"Registro repetido",""))))</f>
        <v/>
      </c>
    </row>
    <row r="50" customFormat="false" ht="15" hidden="false" customHeight="false" outlineLevel="0" collapsed="false">
      <c r="A50" s="13" t="s">
        <v>280</v>
      </c>
      <c r="B50" s="13" t="s">
        <v>146</v>
      </c>
      <c r="C50" s="13" t="s">
        <v>0</v>
      </c>
      <c r="D50" s="13" t="str">
        <f aca="false">IF(A50="","",IFERROR(INDEX(Sesiones!$B$2:$B$401,MATCH(A50,Sesiones!$A$2:$A$401,0)),"Sesión no existe"))</f>
        <v>TL-T</v>
      </c>
      <c r="E50" s="40" t="n">
        <f aca="false">IF(A50="","",IFERROR(INDEX(Sesiones!$C$2:$C$401,MATCH(A50,Sesiones!$A$2:$A$401,0)),""))</f>
        <v>45449</v>
      </c>
      <c r="F50" s="13" t="str">
        <f aca="false">IF(A50="","",IF(D50="Sesión no existe","Sesión no existe",IF(COUNTIFS(Matrículas!$A$2:$A$201,B50,Matrículas!$B$2:$B$201,D50)=0,"No está matriculado en ese grupo",IF(COUNTIFS($A$2:$A$3001,A50,$B$2:$B$3001,B50)&gt;1,"Registro repetido",""))))</f>
        <v/>
      </c>
    </row>
    <row r="51" customFormat="false" ht="15" hidden="false" customHeight="false" outlineLevel="0" collapsed="false">
      <c r="A51" s="13" t="s">
        <v>280</v>
      </c>
      <c r="B51" s="13" t="s">
        <v>142</v>
      </c>
      <c r="C51" s="13" t="s">
        <v>0</v>
      </c>
      <c r="D51" s="13" t="str">
        <f aca="false">IF(A51="","",IFERROR(INDEX(Sesiones!$B$2:$B$401,MATCH(A51,Sesiones!$A$2:$A$401,0)),"Sesión no existe"))</f>
        <v>TL-T</v>
      </c>
      <c r="E51" s="40" t="n">
        <f aca="false">IF(A51="","",IFERROR(INDEX(Sesiones!$C$2:$C$401,MATCH(A51,Sesiones!$A$2:$A$401,0)),""))</f>
        <v>45449</v>
      </c>
      <c r="F51" s="13" t="str">
        <f aca="false">IF(A51="","",IF(D51="Sesión no existe","Sesión no existe",IF(COUNTIFS(Matrículas!$A$2:$A$201,B51,Matrículas!$B$2:$B$201,D51)=0,"No está matriculado en ese grupo",IF(COUNTIFS($A$2:$A$3001,A51,$B$2:$B$3001,B51)&gt;1,"Registro repetido",""))))</f>
        <v/>
      </c>
    </row>
    <row r="52" customFormat="false" ht="15" hidden="false" customHeight="false" outlineLevel="0" collapsed="false">
      <c r="A52" s="13" t="s">
        <v>280</v>
      </c>
      <c r="B52" s="13" t="s">
        <v>110</v>
      </c>
      <c r="C52" s="13" t="s">
        <v>0</v>
      </c>
      <c r="D52" s="13" t="str">
        <f aca="false">IF(A52="","",IFERROR(INDEX(Sesiones!$B$2:$B$401,MATCH(A52,Sesiones!$A$2:$A$401,0)),"Sesión no existe"))</f>
        <v>TL-T</v>
      </c>
      <c r="E52" s="40" t="n">
        <f aca="false">IF(A52="","",IFERROR(INDEX(Sesiones!$C$2:$C$401,MATCH(A52,Sesiones!$A$2:$A$401,0)),""))</f>
        <v>45449</v>
      </c>
      <c r="F52" s="13" t="str">
        <f aca="false">IF(A52="","",IF(D52="Sesión no existe","Sesión no existe",IF(COUNTIFS(Matrículas!$A$2:$A$201,B52,Matrículas!$B$2:$B$201,D52)=0,"No está matriculado en ese grupo",IF(COUNTIFS($A$2:$A$3001,A52,$B$2:$B$3001,B52)&gt;1,"Registro repetido",""))))</f>
        <v/>
      </c>
    </row>
    <row r="53" customFormat="false" ht="15" hidden="false" customHeight="false" outlineLevel="0" collapsed="false">
      <c r="A53" s="13" t="s">
        <v>280</v>
      </c>
      <c r="B53" s="13" t="s">
        <v>62</v>
      </c>
      <c r="C53" s="13" t="s">
        <v>0</v>
      </c>
      <c r="D53" s="13" t="str">
        <f aca="false">IF(A53="","",IFERROR(INDEX(Sesiones!$B$2:$B$401,MATCH(A53,Sesiones!$A$2:$A$401,0)),"Sesión no existe"))</f>
        <v>TL-T</v>
      </c>
      <c r="E53" s="40" t="n">
        <f aca="false">IF(A53="","",IFERROR(INDEX(Sesiones!$C$2:$C$401,MATCH(A53,Sesiones!$A$2:$A$401,0)),""))</f>
        <v>45449</v>
      </c>
      <c r="F53" s="13" t="str">
        <f aca="false">IF(A53="","",IF(D53="Sesión no existe","Sesión no existe",IF(COUNTIFS(Matrículas!$A$2:$A$201,B53,Matrículas!$B$2:$B$201,D53)=0,"No está matriculado en ese grupo",IF(COUNTIFS($A$2:$A$3001,A53,$B$2:$B$3001,B53)&gt;1,"Registro repetido",""))))</f>
        <v/>
      </c>
    </row>
    <row r="54" customFormat="false" ht="15" hidden="false" customHeight="false" outlineLevel="0" collapsed="false">
      <c r="A54" s="13" t="s">
        <v>280</v>
      </c>
      <c r="B54" s="13" t="s">
        <v>149</v>
      </c>
      <c r="C54" s="13" t="s">
        <v>7</v>
      </c>
      <c r="D54" s="13" t="str">
        <f aca="false">IF(A54="","",IFERROR(INDEX(Sesiones!$B$2:$B$401,MATCH(A54,Sesiones!$A$2:$A$401,0)),"Sesión no existe"))</f>
        <v>TL-T</v>
      </c>
      <c r="E54" s="40" t="n">
        <f aca="false">IF(A54="","",IFERROR(INDEX(Sesiones!$C$2:$C$401,MATCH(A54,Sesiones!$A$2:$A$401,0)),""))</f>
        <v>45449</v>
      </c>
      <c r="F54" s="13" t="str">
        <f aca="false">IF(A54="","",IF(D54="Sesión no existe","Sesión no existe",IF(COUNTIFS(Matrículas!$A$2:$A$201,B54,Matrículas!$B$2:$B$201,D54)=0,"No está matriculado en ese grupo",IF(COUNTIFS($A$2:$A$3001,A54,$B$2:$B$3001,B54)&gt;1,"Registro repetido",""))))</f>
        <v/>
      </c>
    </row>
    <row r="55" customFormat="false" ht="15" hidden="false" customHeight="false" outlineLevel="0" collapsed="false">
      <c r="A55" s="13" t="s">
        <v>280</v>
      </c>
      <c r="B55" s="13" t="s">
        <v>119</v>
      </c>
      <c r="C55" s="13" t="s">
        <v>0</v>
      </c>
      <c r="D55" s="13" t="str">
        <f aca="false">IF(A55="","",IFERROR(INDEX(Sesiones!$B$2:$B$401,MATCH(A55,Sesiones!$A$2:$A$401,0)),"Sesión no existe"))</f>
        <v>TL-T</v>
      </c>
      <c r="E55" s="40" t="n">
        <f aca="false">IF(A55="","",IFERROR(INDEX(Sesiones!$C$2:$C$401,MATCH(A55,Sesiones!$A$2:$A$401,0)),""))</f>
        <v>45449</v>
      </c>
      <c r="F55" s="13" t="str">
        <f aca="false">IF(A55="","",IF(D55="Sesión no existe","Sesión no existe",IF(COUNTIFS(Matrículas!$A$2:$A$201,B55,Matrículas!$B$2:$B$201,D55)=0,"No está matriculado en ese grupo",IF(COUNTIFS($A$2:$A$3001,A55,$B$2:$B$3001,B55)&gt;1,"Registro repetido",""))))</f>
        <v/>
      </c>
    </row>
    <row r="56" customFormat="false" ht="15" hidden="false" customHeight="false" outlineLevel="0" collapsed="false">
      <c r="A56" s="13" t="s">
        <v>280</v>
      </c>
      <c r="B56" s="13" t="s">
        <v>139</v>
      </c>
      <c r="C56" s="13" t="s">
        <v>0</v>
      </c>
      <c r="D56" s="13" t="str">
        <f aca="false">IF(A56="","",IFERROR(INDEX(Sesiones!$B$2:$B$401,MATCH(A56,Sesiones!$A$2:$A$401,0)),"Sesión no existe"))</f>
        <v>TL-T</v>
      </c>
      <c r="E56" s="40" t="n">
        <f aca="false">IF(A56="","",IFERROR(INDEX(Sesiones!$C$2:$C$401,MATCH(A56,Sesiones!$A$2:$A$401,0)),""))</f>
        <v>45449</v>
      </c>
      <c r="F56" s="13" t="str">
        <f aca="false">IF(A56="","",IF(D56="Sesión no existe","Sesión no existe",IF(COUNTIFS(Matrículas!$A$2:$A$201,B56,Matrículas!$B$2:$B$201,D56)=0,"No está matriculado en ese grupo",IF(COUNTIFS($A$2:$A$3001,A56,$B$2:$B$3001,B56)&gt;1,"Registro repetido",""))))</f>
        <v/>
      </c>
    </row>
    <row r="57" customFormat="false" ht="15" hidden="false" customHeight="false" outlineLevel="0" collapsed="false">
      <c r="A57" s="13" t="s">
        <v>280</v>
      </c>
      <c r="B57" s="13" t="s">
        <v>136</v>
      </c>
      <c r="C57" s="13" t="s">
        <v>0</v>
      </c>
      <c r="D57" s="13" t="str">
        <f aca="false">IF(A57="","",IFERROR(INDEX(Sesiones!$B$2:$B$401,MATCH(A57,Sesiones!$A$2:$A$401,0)),"Sesión no existe"))</f>
        <v>TL-T</v>
      </c>
      <c r="E57" s="40" t="n">
        <f aca="false">IF(A57="","",IFERROR(INDEX(Sesiones!$C$2:$C$401,MATCH(A57,Sesiones!$A$2:$A$401,0)),""))</f>
        <v>45449</v>
      </c>
      <c r="F57" s="13" t="str">
        <f aca="false">IF(A57="","",IF(D57="Sesión no existe","Sesión no existe",IF(COUNTIFS(Matrículas!$A$2:$A$201,B57,Matrículas!$B$2:$B$201,D57)=0,"No está matriculado en ese grupo",IF(COUNTIFS($A$2:$A$3001,A57,$B$2:$B$3001,B57)&gt;1,"Registro repetido",""))))</f>
        <v/>
      </c>
    </row>
    <row r="58" customFormat="false" ht="15" hidden="false" customHeight="false" outlineLevel="0" collapsed="false">
      <c r="A58" s="13" t="s">
        <v>280</v>
      </c>
      <c r="B58" s="13" t="s">
        <v>154</v>
      </c>
      <c r="C58" s="13" t="s">
        <v>7</v>
      </c>
      <c r="D58" s="13" t="str">
        <f aca="false">IF(A58="","",IFERROR(INDEX(Sesiones!$B$2:$B$401,MATCH(A58,Sesiones!$A$2:$A$401,0)),"Sesión no existe"))</f>
        <v>TL-T</v>
      </c>
      <c r="E58" s="40" t="n">
        <f aca="false">IF(A58="","",IFERROR(INDEX(Sesiones!$C$2:$C$401,MATCH(A58,Sesiones!$A$2:$A$401,0)),""))</f>
        <v>45449</v>
      </c>
      <c r="F58" s="13" t="str">
        <f aca="false">IF(A58="","",IF(D58="Sesión no existe","Sesión no existe",IF(COUNTIFS(Matrículas!$A$2:$A$201,B58,Matrículas!$B$2:$B$201,D58)=0,"No está matriculado en ese grupo",IF(COUNTIFS($A$2:$A$3001,A58,$B$2:$B$3001,B58)&gt;1,"Registro repetido",""))))</f>
        <v/>
      </c>
    </row>
    <row r="59" customFormat="false" ht="15" hidden="false" customHeight="false" outlineLevel="0" collapsed="false">
      <c r="A59" s="13" t="s">
        <v>280</v>
      </c>
      <c r="B59" s="13" t="s">
        <v>134</v>
      </c>
      <c r="C59" s="13" t="s">
        <v>0</v>
      </c>
      <c r="D59" s="13" t="str">
        <f aca="false">IF(A59="","",IFERROR(INDEX(Sesiones!$B$2:$B$401,MATCH(A59,Sesiones!$A$2:$A$401,0)),"Sesión no existe"))</f>
        <v>TL-T</v>
      </c>
      <c r="E59" s="40" t="n">
        <f aca="false">IF(A59="","",IFERROR(INDEX(Sesiones!$C$2:$C$401,MATCH(A59,Sesiones!$A$2:$A$401,0)),""))</f>
        <v>45449</v>
      </c>
      <c r="F59" s="13" t="str">
        <f aca="false">IF(A59="","",IF(D59="Sesión no existe","Sesión no existe",IF(COUNTIFS(Matrículas!$A$2:$A$201,B59,Matrículas!$B$2:$B$201,D59)=0,"No está matriculado en ese grupo",IF(COUNTIFS($A$2:$A$3001,A59,$B$2:$B$3001,B59)&gt;1,"Registro repetido",""))))</f>
        <v/>
      </c>
    </row>
    <row r="60" customFormat="false" ht="15" hidden="false" customHeight="false" outlineLevel="0" collapsed="false">
      <c r="A60" s="13" t="s">
        <v>281</v>
      </c>
      <c r="B60" s="13" t="s">
        <v>108</v>
      </c>
      <c r="C60" s="13" t="s">
        <v>0</v>
      </c>
      <c r="D60" s="13" t="str">
        <f aca="false">IF(A60="","",IFERROR(INDEX(Sesiones!$B$2:$B$401,MATCH(A60,Sesiones!$A$2:$A$401,0)),"Sesión no existe"))</f>
        <v>TL-M</v>
      </c>
      <c r="E60" s="40" t="n">
        <f aca="false">IF(A60="","",IFERROR(INDEX(Sesiones!$C$2:$C$401,MATCH(A60,Sesiones!$A$2:$A$401,0)),""))</f>
        <v>45450</v>
      </c>
      <c r="F60" s="13" t="str">
        <f aca="false">IF(A60="","",IF(D60="Sesión no existe","Sesión no existe",IF(COUNTIFS(Matrículas!$A$2:$A$201,B60,Matrículas!$B$2:$B$201,D60)=0,"No está matriculado en ese grupo",IF(COUNTIFS($A$2:$A$3001,A60,$B$2:$B$3001,B60)&gt;1,"Registro repetido",""))))</f>
        <v/>
      </c>
    </row>
    <row r="61" customFormat="false" ht="15" hidden="false" customHeight="false" outlineLevel="0" collapsed="false">
      <c r="A61" s="13" t="s">
        <v>281</v>
      </c>
      <c r="B61" s="13" t="s">
        <v>128</v>
      </c>
      <c r="C61" s="13" t="s">
        <v>3</v>
      </c>
      <c r="D61" s="13" t="str">
        <f aca="false">IF(A61="","",IFERROR(INDEX(Sesiones!$B$2:$B$401,MATCH(A61,Sesiones!$A$2:$A$401,0)),"Sesión no existe"))</f>
        <v>TL-M</v>
      </c>
      <c r="E61" s="40" t="n">
        <f aca="false">IF(A61="","",IFERROR(INDEX(Sesiones!$C$2:$C$401,MATCH(A61,Sesiones!$A$2:$A$401,0)),""))</f>
        <v>45450</v>
      </c>
      <c r="F61" s="13" t="str">
        <f aca="false">IF(A61="","",IF(D61="Sesión no existe","Sesión no existe",IF(COUNTIFS(Matrículas!$A$2:$A$201,B61,Matrículas!$B$2:$B$201,D61)=0,"No está matriculado en ese grupo",IF(COUNTIFS($A$2:$A$3001,A61,$B$2:$B$3001,B61)&gt;1,"Registro repetido",""))))</f>
        <v/>
      </c>
    </row>
    <row r="62" customFormat="false" ht="15" hidden="false" customHeight="false" outlineLevel="0" collapsed="false">
      <c r="A62" s="13" t="s">
        <v>281</v>
      </c>
      <c r="B62" s="13" t="s">
        <v>131</v>
      </c>
      <c r="C62" s="13" t="s">
        <v>0</v>
      </c>
      <c r="D62" s="13" t="str">
        <f aca="false">IF(A62="","",IFERROR(INDEX(Sesiones!$B$2:$B$401,MATCH(A62,Sesiones!$A$2:$A$401,0)),"Sesión no existe"))</f>
        <v>TL-M</v>
      </c>
      <c r="E62" s="40" t="n">
        <f aca="false">IF(A62="","",IFERROR(INDEX(Sesiones!$C$2:$C$401,MATCH(A62,Sesiones!$A$2:$A$401,0)),""))</f>
        <v>45450</v>
      </c>
      <c r="F62" s="13" t="str">
        <f aca="false">IF(A62="","",IF(D62="Sesión no existe","Sesión no existe",IF(COUNTIFS(Matrículas!$A$2:$A$201,B62,Matrículas!$B$2:$B$201,D62)=0,"No está matriculado en ese grupo",IF(COUNTIFS($A$2:$A$3001,A62,$B$2:$B$3001,B62)&gt;1,"Registro repetido",""))))</f>
        <v/>
      </c>
    </row>
    <row r="63" customFormat="false" ht="15" hidden="false" customHeight="false" outlineLevel="0" collapsed="false">
      <c r="A63" s="13" t="s">
        <v>281</v>
      </c>
      <c r="B63" s="13" t="s">
        <v>113</v>
      </c>
      <c r="C63" s="13" t="s">
        <v>0</v>
      </c>
      <c r="D63" s="13" t="str">
        <f aca="false">IF(A63="","",IFERROR(INDEX(Sesiones!$B$2:$B$401,MATCH(A63,Sesiones!$A$2:$A$401,0)),"Sesión no existe"))</f>
        <v>TL-M</v>
      </c>
      <c r="E63" s="40" t="n">
        <f aca="false">IF(A63="","",IFERROR(INDEX(Sesiones!$C$2:$C$401,MATCH(A63,Sesiones!$A$2:$A$401,0)),""))</f>
        <v>45450</v>
      </c>
      <c r="F63" s="13" t="str">
        <f aca="false">IF(A63="","",IF(D63="Sesión no existe","Sesión no existe",IF(COUNTIFS(Matrículas!$A$2:$A$201,B63,Matrículas!$B$2:$B$201,D63)=0,"No está matriculado en ese grupo",IF(COUNTIFS($A$2:$A$3001,A63,$B$2:$B$3001,B63)&gt;1,"Registro repetido",""))))</f>
        <v/>
      </c>
    </row>
    <row r="64" customFormat="false" ht="15" hidden="false" customHeight="false" outlineLevel="0" collapsed="false">
      <c r="A64" s="13" t="s">
        <v>281</v>
      </c>
      <c r="B64" s="13" t="s">
        <v>124</v>
      </c>
      <c r="C64" s="13" t="s">
        <v>0</v>
      </c>
      <c r="D64" s="13" t="str">
        <f aca="false">IF(A64="","",IFERROR(INDEX(Sesiones!$B$2:$B$401,MATCH(A64,Sesiones!$A$2:$A$401,0)),"Sesión no existe"))</f>
        <v>TL-M</v>
      </c>
      <c r="E64" s="40" t="n">
        <f aca="false">IF(A64="","",IFERROR(INDEX(Sesiones!$C$2:$C$401,MATCH(A64,Sesiones!$A$2:$A$401,0)),""))</f>
        <v>45450</v>
      </c>
      <c r="F64" s="13" t="str">
        <f aca="false">IF(A64="","",IF(D64="Sesión no existe","Sesión no existe",IF(COUNTIFS(Matrículas!$A$2:$A$201,B64,Matrículas!$B$2:$B$201,D64)=0,"No está matriculado en ese grupo",IF(COUNTIFS($A$2:$A$3001,A64,$B$2:$B$3001,B64)&gt;1,"Registro repetido",""))))</f>
        <v/>
      </c>
    </row>
    <row r="65" customFormat="false" ht="15" hidden="false" customHeight="false" outlineLevel="0" collapsed="false">
      <c r="A65" s="13" t="s">
        <v>281</v>
      </c>
      <c r="B65" s="13" t="s">
        <v>151</v>
      </c>
      <c r="C65" s="13" t="s">
        <v>0</v>
      </c>
      <c r="D65" s="13" t="str">
        <f aca="false">IF(A65="","",IFERROR(INDEX(Sesiones!$B$2:$B$401,MATCH(A65,Sesiones!$A$2:$A$401,0)),"Sesión no existe"))</f>
        <v>TL-M</v>
      </c>
      <c r="E65" s="40" t="n">
        <f aca="false">IF(A65="","",IFERROR(INDEX(Sesiones!$C$2:$C$401,MATCH(A65,Sesiones!$A$2:$A$401,0)),""))</f>
        <v>45450</v>
      </c>
      <c r="F65" s="13" t="str">
        <f aca="false">IF(A65="","",IF(D65="Sesión no existe","Sesión no existe",IF(COUNTIFS(Matrículas!$A$2:$A$201,B65,Matrículas!$B$2:$B$201,D65)=0,"No está matriculado en ese grupo",IF(COUNTIFS($A$2:$A$3001,A65,$B$2:$B$3001,B65)&gt;1,"Registro repetido",""))))</f>
        <v/>
      </c>
    </row>
    <row r="66" customFormat="false" ht="15" hidden="false" customHeight="false" outlineLevel="0" collapsed="false">
      <c r="A66" s="13" t="s">
        <v>281</v>
      </c>
      <c r="B66" s="13" t="s">
        <v>116</v>
      </c>
      <c r="C66" s="13" t="s">
        <v>3</v>
      </c>
      <c r="D66" s="13" t="str">
        <f aca="false">IF(A66="","",IFERROR(INDEX(Sesiones!$B$2:$B$401,MATCH(A66,Sesiones!$A$2:$A$401,0)),"Sesión no existe"))</f>
        <v>TL-M</v>
      </c>
      <c r="E66" s="40" t="n">
        <f aca="false">IF(A66="","",IFERROR(INDEX(Sesiones!$C$2:$C$401,MATCH(A66,Sesiones!$A$2:$A$401,0)),""))</f>
        <v>45450</v>
      </c>
      <c r="F66" s="13" t="str">
        <f aca="false">IF(A66="","",IF(D66="Sesión no existe","Sesión no existe",IF(COUNTIFS(Matrículas!$A$2:$A$201,B66,Matrículas!$B$2:$B$201,D66)=0,"No está matriculado en ese grupo",IF(COUNTIFS($A$2:$A$3001,A66,$B$2:$B$3001,B66)&gt;1,"Registro repetido",""))))</f>
        <v/>
      </c>
    </row>
    <row r="67" customFormat="false" ht="15" hidden="false" customHeight="false" outlineLevel="0" collapsed="false">
      <c r="A67" s="13" t="s">
        <v>281</v>
      </c>
      <c r="B67" s="13" t="s">
        <v>102</v>
      </c>
      <c r="C67" s="13" t="s">
        <v>3</v>
      </c>
      <c r="D67" s="13" t="str">
        <f aca="false">IF(A67="","",IFERROR(INDEX(Sesiones!$B$2:$B$401,MATCH(A67,Sesiones!$A$2:$A$401,0)),"Sesión no existe"))</f>
        <v>TL-M</v>
      </c>
      <c r="E67" s="40" t="n">
        <f aca="false">IF(A67="","",IFERROR(INDEX(Sesiones!$C$2:$C$401,MATCH(A67,Sesiones!$A$2:$A$401,0)),""))</f>
        <v>45450</v>
      </c>
      <c r="F67" s="13" t="str">
        <f aca="false">IF(A67="","",IF(D67="Sesión no existe","Sesión no existe",IF(COUNTIFS(Matrículas!$A$2:$A$201,B67,Matrículas!$B$2:$B$201,D67)=0,"No está matriculado en ese grupo",IF(COUNTIFS($A$2:$A$3001,A67,$B$2:$B$3001,B67)&gt;1,"Registro repetido",""))))</f>
        <v/>
      </c>
    </row>
    <row r="68" customFormat="false" ht="15" hidden="false" customHeight="false" outlineLevel="0" collapsed="false">
      <c r="A68" s="13" t="s">
        <v>281</v>
      </c>
      <c r="B68" s="13" t="s">
        <v>126</v>
      </c>
      <c r="C68" s="13" t="s">
        <v>0</v>
      </c>
      <c r="D68" s="13" t="str">
        <f aca="false">IF(A68="","",IFERROR(INDEX(Sesiones!$B$2:$B$401,MATCH(A68,Sesiones!$A$2:$A$401,0)),"Sesión no existe"))</f>
        <v>TL-M</v>
      </c>
      <c r="E68" s="40" t="n">
        <f aca="false">IF(A68="","",IFERROR(INDEX(Sesiones!$C$2:$C$401,MATCH(A68,Sesiones!$A$2:$A$401,0)),""))</f>
        <v>45450</v>
      </c>
      <c r="F68" s="13" t="str">
        <f aca="false">IF(A68="","",IF(D68="Sesión no existe","Sesión no existe",IF(COUNTIFS(Matrículas!$A$2:$A$201,B68,Matrículas!$B$2:$B$201,D68)=0,"No está matriculado en ese grupo",IF(COUNTIFS($A$2:$A$3001,A68,$B$2:$B$3001,B68)&gt;1,"Registro repetido",""))))</f>
        <v/>
      </c>
    </row>
    <row r="69" customFormat="false" ht="15" hidden="false" customHeight="false" outlineLevel="0" collapsed="false">
      <c r="A69" s="13" t="s">
        <v>281</v>
      </c>
      <c r="B69" s="13" t="s">
        <v>144</v>
      </c>
      <c r="C69" s="13" t="s">
        <v>0</v>
      </c>
      <c r="D69" s="13" t="str">
        <f aca="false">IF(A69="","",IFERROR(INDEX(Sesiones!$B$2:$B$401,MATCH(A69,Sesiones!$A$2:$A$401,0)),"Sesión no existe"))</f>
        <v>TL-M</v>
      </c>
      <c r="E69" s="40" t="n">
        <f aca="false">IF(A69="","",IFERROR(INDEX(Sesiones!$C$2:$C$401,MATCH(A69,Sesiones!$A$2:$A$401,0)),""))</f>
        <v>45450</v>
      </c>
      <c r="F69" s="13" t="str">
        <f aca="false">IF(A69="","",IF(D69="Sesión no existe","Sesión no existe",IF(COUNTIFS(Matrículas!$A$2:$A$201,B69,Matrículas!$B$2:$B$201,D69)=0,"No está matriculado en ese grupo",IF(COUNTIFS($A$2:$A$3001,A69,$B$2:$B$3001,B69)&gt;1,"Registro repetido",""))))</f>
        <v/>
      </c>
    </row>
    <row r="70" customFormat="false" ht="15" hidden="false" customHeight="false" outlineLevel="0" collapsed="false">
      <c r="A70" s="13" t="s">
        <v>281</v>
      </c>
      <c r="B70" s="13" t="s">
        <v>122</v>
      </c>
      <c r="C70" s="13" t="s">
        <v>0</v>
      </c>
      <c r="D70" s="13" t="str">
        <f aca="false">IF(A70="","",IFERROR(INDEX(Sesiones!$B$2:$B$401,MATCH(A70,Sesiones!$A$2:$A$401,0)),"Sesión no existe"))</f>
        <v>TL-M</v>
      </c>
      <c r="E70" s="40" t="n">
        <f aca="false">IF(A70="","",IFERROR(INDEX(Sesiones!$C$2:$C$401,MATCH(A70,Sesiones!$A$2:$A$401,0)),""))</f>
        <v>45450</v>
      </c>
      <c r="F70" s="13" t="str">
        <f aca="false">IF(A70="","",IF(D70="Sesión no existe","Sesión no existe",IF(COUNTIFS(Matrículas!$A$2:$A$201,B70,Matrículas!$B$2:$B$201,D70)=0,"No está matriculado en ese grupo",IF(COUNTIFS($A$2:$A$3001,A70,$B$2:$B$3001,B70)&gt;1,"Registro repetido",""))))</f>
        <v/>
      </c>
    </row>
    <row r="71" customFormat="false" ht="15" hidden="false" customHeight="false" outlineLevel="0" collapsed="false">
      <c r="A71" s="13" t="s">
        <v>281</v>
      </c>
      <c r="B71" s="13" t="s">
        <v>105</v>
      </c>
      <c r="C71" s="13" t="s">
        <v>7</v>
      </c>
      <c r="D71" s="13" t="str">
        <f aca="false">IF(A71="","",IFERROR(INDEX(Sesiones!$B$2:$B$401,MATCH(A71,Sesiones!$A$2:$A$401,0)),"Sesión no existe"))</f>
        <v>TL-M</v>
      </c>
      <c r="E71" s="40" t="n">
        <f aca="false">IF(A71="","",IFERROR(INDEX(Sesiones!$C$2:$C$401,MATCH(A71,Sesiones!$A$2:$A$401,0)),""))</f>
        <v>45450</v>
      </c>
      <c r="F71" s="13" t="str">
        <f aca="false">IF(A71="","",IF(D71="Sesión no existe","Sesión no existe",IF(COUNTIFS(Matrículas!$A$2:$A$201,B71,Matrículas!$B$2:$B$201,D71)=0,"No está matriculado en ese grupo",IF(COUNTIFS($A$2:$A$3001,A71,$B$2:$B$3001,B71)&gt;1,"Registro repetido",""))))</f>
        <v/>
      </c>
    </row>
    <row r="72" customFormat="false" ht="15" hidden="false" customHeight="false" outlineLevel="0" collapsed="false">
      <c r="A72" s="13" t="s">
        <v>282</v>
      </c>
      <c r="B72" s="13" t="s">
        <v>146</v>
      </c>
      <c r="C72" s="13" t="s">
        <v>0</v>
      </c>
      <c r="D72" s="13" t="str">
        <f aca="false">IF(A72="","",IFERROR(INDEX(Sesiones!$B$2:$B$401,MATCH(A72,Sesiones!$A$2:$A$401,0)),"Sesión no existe"))</f>
        <v>TL-T</v>
      </c>
      <c r="E72" s="40" t="n">
        <f aca="false">IF(A72="","",IFERROR(INDEX(Sesiones!$C$2:$C$401,MATCH(A72,Sesiones!$A$2:$A$401,0)),""))</f>
        <v>45451</v>
      </c>
      <c r="F72" s="13" t="str">
        <f aca="false">IF(A72="","",IF(D72="Sesión no existe","Sesión no existe",IF(COUNTIFS(Matrículas!$A$2:$A$201,B72,Matrículas!$B$2:$B$201,D72)=0,"No está matriculado en ese grupo",IF(COUNTIFS($A$2:$A$3001,A72,$B$2:$B$3001,B72)&gt;1,"Registro repetido",""))))</f>
        <v/>
      </c>
    </row>
    <row r="73" customFormat="false" ht="15" hidden="false" customHeight="false" outlineLevel="0" collapsed="false">
      <c r="A73" s="13" t="s">
        <v>282</v>
      </c>
      <c r="B73" s="13" t="s">
        <v>142</v>
      </c>
      <c r="C73" s="13" t="s">
        <v>0</v>
      </c>
      <c r="D73" s="13" t="str">
        <f aca="false">IF(A73="","",IFERROR(INDEX(Sesiones!$B$2:$B$401,MATCH(A73,Sesiones!$A$2:$A$401,0)),"Sesión no existe"))</f>
        <v>TL-T</v>
      </c>
      <c r="E73" s="40" t="n">
        <f aca="false">IF(A73="","",IFERROR(INDEX(Sesiones!$C$2:$C$401,MATCH(A73,Sesiones!$A$2:$A$401,0)),""))</f>
        <v>45451</v>
      </c>
      <c r="F73" s="13" t="str">
        <f aca="false">IF(A73="","",IF(D73="Sesión no existe","Sesión no existe",IF(COUNTIFS(Matrículas!$A$2:$A$201,B73,Matrículas!$B$2:$B$201,D73)=0,"No está matriculado en ese grupo",IF(COUNTIFS($A$2:$A$3001,A73,$B$2:$B$3001,B73)&gt;1,"Registro repetido",""))))</f>
        <v/>
      </c>
    </row>
    <row r="74" customFormat="false" ht="15" hidden="false" customHeight="false" outlineLevel="0" collapsed="false">
      <c r="A74" s="13" t="s">
        <v>282</v>
      </c>
      <c r="B74" s="13" t="s">
        <v>110</v>
      </c>
      <c r="C74" s="13" t="s">
        <v>0</v>
      </c>
      <c r="D74" s="13" t="str">
        <f aca="false">IF(A74="","",IFERROR(INDEX(Sesiones!$B$2:$B$401,MATCH(A74,Sesiones!$A$2:$A$401,0)),"Sesión no existe"))</f>
        <v>TL-T</v>
      </c>
      <c r="E74" s="40" t="n">
        <f aca="false">IF(A74="","",IFERROR(INDEX(Sesiones!$C$2:$C$401,MATCH(A74,Sesiones!$A$2:$A$401,0)),""))</f>
        <v>45451</v>
      </c>
      <c r="F74" s="13" t="str">
        <f aca="false">IF(A74="","",IF(D74="Sesión no existe","Sesión no existe",IF(COUNTIFS(Matrículas!$A$2:$A$201,B74,Matrículas!$B$2:$B$201,D74)=0,"No está matriculado en ese grupo",IF(COUNTIFS($A$2:$A$3001,A74,$B$2:$B$3001,B74)&gt;1,"Registro repetido",""))))</f>
        <v/>
      </c>
    </row>
    <row r="75" customFormat="false" ht="15" hidden="false" customHeight="false" outlineLevel="0" collapsed="false">
      <c r="A75" s="13" t="s">
        <v>282</v>
      </c>
      <c r="B75" s="13" t="s">
        <v>62</v>
      </c>
      <c r="C75" s="13" t="s">
        <v>3</v>
      </c>
      <c r="D75" s="13" t="str">
        <f aca="false">IF(A75="","",IFERROR(INDEX(Sesiones!$B$2:$B$401,MATCH(A75,Sesiones!$A$2:$A$401,0)),"Sesión no existe"))</f>
        <v>TL-T</v>
      </c>
      <c r="E75" s="40" t="n">
        <f aca="false">IF(A75="","",IFERROR(INDEX(Sesiones!$C$2:$C$401,MATCH(A75,Sesiones!$A$2:$A$401,0)),""))</f>
        <v>45451</v>
      </c>
      <c r="F75" s="13" t="str">
        <f aca="false">IF(A75="","",IF(D75="Sesión no existe","Sesión no existe",IF(COUNTIFS(Matrículas!$A$2:$A$201,B75,Matrículas!$B$2:$B$201,D75)=0,"No está matriculado en ese grupo",IF(COUNTIFS($A$2:$A$3001,A75,$B$2:$B$3001,B75)&gt;1,"Registro repetido",""))))</f>
        <v/>
      </c>
    </row>
    <row r="76" customFormat="false" ht="15" hidden="false" customHeight="false" outlineLevel="0" collapsed="false">
      <c r="A76" s="13" t="s">
        <v>282</v>
      </c>
      <c r="B76" s="13" t="s">
        <v>149</v>
      </c>
      <c r="C76" s="13" t="s">
        <v>0</v>
      </c>
      <c r="D76" s="13" t="str">
        <f aca="false">IF(A76="","",IFERROR(INDEX(Sesiones!$B$2:$B$401,MATCH(A76,Sesiones!$A$2:$A$401,0)),"Sesión no existe"))</f>
        <v>TL-T</v>
      </c>
      <c r="E76" s="40" t="n">
        <f aca="false">IF(A76="","",IFERROR(INDEX(Sesiones!$C$2:$C$401,MATCH(A76,Sesiones!$A$2:$A$401,0)),""))</f>
        <v>45451</v>
      </c>
      <c r="F76" s="13" t="str">
        <f aca="false">IF(A76="","",IF(D76="Sesión no existe","Sesión no existe",IF(COUNTIFS(Matrículas!$A$2:$A$201,B76,Matrículas!$B$2:$B$201,D76)=0,"No está matriculado en ese grupo",IF(COUNTIFS($A$2:$A$3001,A76,$B$2:$B$3001,B76)&gt;1,"Registro repetido",""))))</f>
        <v/>
      </c>
    </row>
    <row r="77" customFormat="false" ht="15" hidden="false" customHeight="false" outlineLevel="0" collapsed="false">
      <c r="A77" s="13" t="s">
        <v>282</v>
      </c>
      <c r="B77" s="13" t="s">
        <v>119</v>
      </c>
      <c r="C77" s="13" t="s">
        <v>0</v>
      </c>
      <c r="D77" s="13" t="str">
        <f aca="false">IF(A77="","",IFERROR(INDEX(Sesiones!$B$2:$B$401,MATCH(A77,Sesiones!$A$2:$A$401,0)),"Sesión no existe"))</f>
        <v>TL-T</v>
      </c>
      <c r="E77" s="40" t="n">
        <f aca="false">IF(A77="","",IFERROR(INDEX(Sesiones!$C$2:$C$401,MATCH(A77,Sesiones!$A$2:$A$401,0)),""))</f>
        <v>45451</v>
      </c>
      <c r="F77" s="13" t="str">
        <f aca="false">IF(A77="","",IF(D77="Sesión no existe","Sesión no existe",IF(COUNTIFS(Matrículas!$A$2:$A$201,B77,Matrículas!$B$2:$B$201,D77)=0,"No está matriculado en ese grupo",IF(COUNTIFS($A$2:$A$3001,A77,$B$2:$B$3001,B77)&gt;1,"Registro repetido",""))))</f>
        <v/>
      </c>
    </row>
    <row r="78" customFormat="false" ht="15" hidden="false" customHeight="false" outlineLevel="0" collapsed="false">
      <c r="A78" s="13" t="s">
        <v>282</v>
      </c>
      <c r="B78" s="13" t="s">
        <v>139</v>
      </c>
      <c r="C78" s="13" t="s">
        <v>0</v>
      </c>
      <c r="D78" s="13" t="str">
        <f aca="false">IF(A78="","",IFERROR(INDEX(Sesiones!$B$2:$B$401,MATCH(A78,Sesiones!$A$2:$A$401,0)),"Sesión no existe"))</f>
        <v>TL-T</v>
      </c>
      <c r="E78" s="40" t="n">
        <f aca="false">IF(A78="","",IFERROR(INDEX(Sesiones!$C$2:$C$401,MATCH(A78,Sesiones!$A$2:$A$401,0)),""))</f>
        <v>45451</v>
      </c>
      <c r="F78" s="13" t="str">
        <f aca="false">IF(A78="","",IF(D78="Sesión no existe","Sesión no existe",IF(COUNTIFS(Matrículas!$A$2:$A$201,B78,Matrículas!$B$2:$B$201,D78)=0,"No está matriculado en ese grupo",IF(COUNTIFS($A$2:$A$3001,A78,$B$2:$B$3001,B78)&gt;1,"Registro repetido",""))))</f>
        <v/>
      </c>
    </row>
    <row r="79" customFormat="false" ht="15" hidden="false" customHeight="false" outlineLevel="0" collapsed="false">
      <c r="A79" s="13" t="s">
        <v>282</v>
      </c>
      <c r="B79" s="13" t="s">
        <v>136</v>
      </c>
      <c r="C79" s="13" t="s">
        <v>0</v>
      </c>
      <c r="D79" s="13" t="str">
        <f aca="false">IF(A79="","",IFERROR(INDEX(Sesiones!$B$2:$B$401,MATCH(A79,Sesiones!$A$2:$A$401,0)),"Sesión no existe"))</f>
        <v>TL-T</v>
      </c>
      <c r="E79" s="40" t="n">
        <f aca="false">IF(A79="","",IFERROR(INDEX(Sesiones!$C$2:$C$401,MATCH(A79,Sesiones!$A$2:$A$401,0)),""))</f>
        <v>45451</v>
      </c>
      <c r="F79" s="13" t="str">
        <f aca="false">IF(A79="","",IF(D79="Sesión no existe","Sesión no existe",IF(COUNTIFS(Matrículas!$A$2:$A$201,B79,Matrículas!$B$2:$B$201,D79)=0,"No está matriculado en ese grupo",IF(COUNTIFS($A$2:$A$3001,A79,$B$2:$B$3001,B79)&gt;1,"Registro repetido",""))))</f>
        <v/>
      </c>
    </row>
    <row r="80" customFormat="false" ht="15" hidden="false" customHeight="false" outlineLevel="0" collapsed="false">
      <c r="A80" s="13" t="s">
        <v>282</v>
      </c>
      <c r="B80" s="13" t="s">
        <v>154</v>
      </c>
      <c r="C80" s="13" t="s">
        <v>0</v>
      </c>
      <c r="D80" s="13" t="str">
        <f aca="false">IF(A80="","",IFERROR(INDEX(Sesiones!$B$2:$B$401,MATCH(A80,Sesiones!$A$2:$A$401,0)),"Sesión no existe"))</f>
        <v>TL-T</v>
      </c>
      <c r="E80" s="40" t="n">
        <f aca="false">IF(A80="","",IFERROR(INDEX(Sesiones!$C$2:$C$401,MATCH(A80,Sesiones!$A$2:$A$401,0)),""))</f>
        <v>45451</v>
      </c>
      <c r="F80" s="13" t="str">
        <f aca="false">IF(A80="","",IF(D80="Sesión no existe","Sesión no existe",IF(COUNTIFS(Matrículas!$A$2:$A$201,B80,Matrículas!$B$2:$B$201,D80)=0,"No está matriculado en ese grupo",IF(COUNTIFS($A$2:$A$3001,A80,$B$2:$B$3001,B80)&gt;1,"Registro repetido",""))))</f>
        <v/>
      </c>
    </row>
    <row r="81" customFormat="false" ht="15" hidden="false" customHeight="false" outlineLevel="0" collapsed="false">
      <c r="A81" s="13" t="s">
        <v>282</v>
      </c>
      <c r="B81" s="13" t="s">
        <v>134</v>
      </c>
      <c r="C81" s="13" t="s">
        <v>0</v>
      </c>
      <c r="D81" s="13" t="str">
        <f aca="false">IF(A81="","",IFERROR(INDEX(Sesiones!$B$2:$B$401,MATCH(A81,Sesiones!$A$2:$A$401,0)),"Sesión no existe"))</f>
        <v>TL-T</v>
      </c>
      <c r="E81" s="40" t="n">
        <f aca="false">IF(A81="","",IFERROR(INDEX(Sesiones!$C$2:$C$401,MATCH(A81,Sesiones!$A$2:$A$401,0)),""))</f>
        <v>45451</v>
      </c>
      <c r="F81" s="13" t="str">
        <f aca="false">IF(A81="","",IF(D81="Sesión no existe","Sesión no existe",IF(COUNTIFS(Matrículas!$A$2:$A$201,B81,Matrículas!$B$2:$B$201,D81)=0,"No está matriculado en ese grupo",IF(COUNTIFS($A$2:$A$3001,A81,$B$2:$B$3001,B81)&gt;1,"Registro repetido",""))))</f>
        <v/>
      </c>
    </row>
    <row r="82" customFormat="false" ht="15" hidden="false" customHeight="false" outlineLevel="0" collapsed="false">
      <c r="A82" s="13" t="s">
        <v>283</v>
      </c>
      <c r="B82" s="13" t="s">
        <v>171</v>
      </c>
      <c r="C82" s="13" t="s">
        <v>0</v>
      </c>
      <c r="D82" s="13" t="str">
        <f aca="false">IF(A82="","",IFERROR(INDEX(Sesiones!$B$2:$B$401,MATCH(A82,Sesiones!$A$2:$A$401,0)),"Sesión no existe"))</f>
        <v>LE-01</v>
      </c>
      <c r="E82" s="40" t="n">
        <f aca="false">IF(A82="","",IFERROR(INDEX(Sesiones!$C$2:$C$401,MATCH(A82,Sesiones!$A$2:$A$401,0)),""))</f>
        <v>45451</v>
      </c>
      <c r="F82" s="13" t="str">
        <f aca="false">IF(A82="","",IF(D82="Sesión no existe","Sesión no existe",IF(COUNTIFS(Matrículas!$A$2:$A$201,B82,Matrículas!$B$2:$B$201,D82)=0,"No está matriculado en ese grupo",IF(COUNTIFS($A$2:$A$3001,A82,$B$2:$B$3001,B82)&gt;1,"Registro repetido",""))))</f>
        <v/>
      </c>
    </row>
    <row r="83" customFormat="false" ht="15" hidden="false" customHeight="false" outlineLevel="0" collapsed="false">
      <c r="A83" s="13" t="s">
        <v>283</v>
      </c>
      <c r="B83" s="13" t="s">
        <v>166</v>
      </c>
      <c r="C83" s="13" t="s">
        <v>0</v>
      </c>
      <c r="D83" s="13" t="str">
        <f aca="false">IF(A83="","",IFERROR(INDEX(Sesiones!$B$2:$B$401,MATCH(A83,Sesiones!$A$2:$A$401,0)),"Sesión no existe"))</f>
        <v>LE-01</v>
      </c>
      <c r="E83" s="40" t="n">
        <f aca="false">IF(A83="","",IFERROR(INDEX(Sesiones!$C$2:$C$401,MATCH(A83,Sesiones!$A$2:$A$401,0)),""))</f>
        <v>45451</v>
      </c>
      <c r="F83" s="13" t="str">
        <f aca="false">IF(A83="","",IF(D83="Sesión no existe","Sesión no existe",IF(COUNTIFS(Matrículas!$A$2:$A$201,B83,Matrículas!$B$2:$B$201,D83)=0,"No está matriculado en ese grupo",IF(COUNTIFS($A$2:$A$3001,A83,$B$2:$B$3001,B83)&gt;1,"Registro repetido",""))))</f>
        <v/>
      </c>
    </row>
    <row r="84" customFormat="false" ht="15" hidden="false" customHeight="false" outlineLevel="0" collapsed="false">
      <c r="A84" s="13" t="s">
        <v>283</v>
      </c>
      <c r="B84" s="13" t="s">
        <v>173</v>
      </c>
      <c r="C84" s="13" t="s">
        <v>3</v>
      </c>
      <c r="D84" s="13" t="str">
        <f aca="false">IF(A84="","",IFERROR(INDEX(Sesiones!$B$2:$B$401,MATCH(A84,Sesiones!$A$2:$A$401,0)),"Sesión no existe"))</f>
        <v>LE-01</v>
      </c>
      <c r="E84" s="40" t="n">
        <f aca="false">IF(A84="","",IFERROR(INDEX(Sesiones!$C$2:$C$401,MATCH(A84,Sesiones!$A$2:$A$401,0)),""))</f>
        <v>45451</v>
      </c>
      <c r="F84" s="13" t="str">
        <f aca="false">IF(A84="","",IF(D84="Sesión no existe","Sesión no existe",IF(COUNTIFS(Matrículas!$A$2:$A$201,B84,Matrículas!$B$2:$B$201,D84)=0,"No está matriculado en ese grupo",IF(COUNTIFS($A$2:$A$3001,A84,$B$2:$B$3001,B84)&gt;1,"Registro repetido",""))))</f>
        <v/>
      </c>
    </row>
    <row r="85" customFormat="false" ht="15" hidden="false" customHeight="false" outlineLevel="0" collapsed="false">
      <c r="A85" s="13" t="s">
        <v>283</v>
      </c>
      <c r="B85" s="13" t="s">
        <v>169</v>
      </c>
      <c r="C85" s="13" t="s">
        <v>0</v>
      </c>
      <c r="D85" s="13" t="str">
        <f aca="false">IF(A85="","",IFERROR(INDEX(Sesiones!$B$2:$B$401,MATCH(A85,Sesiones!$A$2:$A$401,0)),"Sesión no existe"))</f>
        <v>LE-01</v>
      </c>
      <c r="E85" s="40" t="n">
        <f aca="false">IF(A85="","",IFERROR(INDEX(Sesiones!$C$2:$C$401,MATCH(A85,Sesiones!$A$2:$A$401,0)),""))</f>
        <v>45451</v>
      </c>
      <c r="F85" s="13" t="str">
        <f aca="false">IF(A85="","",IF(D85="Sesión no existe","Sesión no existe",IF(COUNTIFS(Matrículas!$A$2:$A$201,B85,Matrículas!$B$2:$B$201,D85)=0,"No está matriculado en ese grupo",IF(COUNTIFS($A$2:$A$3001,A85,$B$2:$B$3001,B85)&gt;1,"Registro repetido",""))))</f>
        <v/>
      </c>
    </row>
    <row r="86" customFormat="false" ht="15" hidden="false" customHeight="false" outlineLevel="0" collapsed="false">
      <c r="A86" s="13" t="s">
        <v>283</v>
      </c>
      <c r="B86" s="13" t="s">
        <v>131</v>
      </c>
      <c r="C86" s="13" t="s">
        <v>0</v>
      </c>
      <c r="D86" s="13" t="str">
        <f aca="false">IF(A86="","",IFERROR(INDEX(Sesiones!$B$2:$B$401,MATCH(A86,Sesiones!$A$2:$A$401,0)),"Sesión no existe"))</f>
        <v>LE-01</v>
      </c>
      <c r="E86" s="40" t="n">
        <f aca="false">IF(A86="","",IFERROR(INDEX(Sesiones!$C$2:$C$401,MATCH(A86,Sesiones!$A$2:$A$401,0)),""))</f>
        <v>45451</v>
      </c>
      <c r="F86" s="13" t="str">
        <f aca="false">IF(A86="","",IF(D86="Sesión no existe","Sesión no existe",IF(COUNTIFS(Matrículas!$A$2:$A$201,B86,Matrículas!$B$2:$B$201,D86)=0,"No está matriculado en ese grupo",IF(COUNTIFS($A$2:$A$3001,A86,$B$2:$B$3001,B86)&gt;1,"Registro repetido",""))))</f>
        <v/>
      </c>
    </row>
    <row r="87" customFormat="false" ht="15" hidden="false" customHeight="false" outlineLevel="0" collapsed="false">
      <c r="A87" s="13" t="s">
        <v>283</v>
      </c>
      <c r="B87" s="13" t="s">
        <v>113</v>
      </c>
      <c r="C87" s="13" t="s">
        <v>0</v>
      </c>
      <c r="D87" s="13" t="str">
        <f aca="false">IF(A87="","",IFERROR(INDEX(Sesiones!$B$2:$B$401,MATCH(A87,Sesiones!$A$2:$A$401,0)),"Sesión no existe"))</f>
        <v>LE-01</v>
      </c>
      <c r="E87" s="40" t="n">
        <f aca="false">IF(A87="","",IFERROR(INDEX(Sesiones!$C$2:$C$401,MATCH(A87,Sesiones!$A$2:$A$401,0)),""))</f>
        <v>45451</v>
      </c>
      <c r="F87" s="13" t="str">
        <f aca="false">IF(A87="","",IF(D87="Sesión no existe","Sesión no existe",IF(COUNTIFS(Matrículas!$A$2:$A$201,B87,Matrículas!$B$2:$B$201,D87)=0,"No está matriculado en ese grupo",IF(COUNTIFS($A$2:$A$3001,A87,$B$2:$B$3001,B87)&gt;1,"Registro repetido",""))))</f>
        <v/>
      </c>
    </row>
    <row r="88" customFormat="false" ht="15" hidden="false" customHeight="false" outlineLevel="0" collapsed="false">
      <c r="A88" s="13" t="s">
        <v>284</v>
      </c>
      <c r="B88" s="13" t="s">
        <v>156</v>
      </c>
      <c r="C88" s="13" t="s">
        <v>7</v>
      </c>
      <c r="D88" s="13" t="str">
        <f aca="false">IF(A88="","",IFERROR(INDEX(Sesiones!$B$2:$B$401,MATCH(A88,Sesiones!$A$2:$A$401,0)),"Sesión no existe"))</f>
        <v>TB-01</v>
      </c>
      <c r="E88" s="40" t="n">
        <f aca="false">IF(A88="","",IFERROR(INDEX(Sesiones!$C$2:$C$401,MATCH(A88,Sesiones!$A$2:$A$401,0)),""))</f>
        <v>45454</v>
      </c>
      <c r="F88" s="13" t="str">
        <f aca="false">IF(A88="","",IF(D88="Sesión no existe","Sesión no existe",IF(COUNTIFS(Matrículas!$A$2:$A$201,B88,Matrículas!$B$2:$B$201,D88)=0,"No está matriculado en ese grupo",IF(COUNTIFS($A$2:$A$3001,A88,$B$2:$B$3001,B88)&gt;1,"Registro repetido",""))))</f>
        <v/>
      </c>
    </row>
    <row r="89" customFormat="false" ht="15" hidden="false" customHeight="false" outlineLevel="0" collapsed="false">
      <c r="A89" s="13" t="s">
        <v>284</v>
      </c>
      <c r="B89" s="13" t="s">
        <v>160</v>
      </c>
      <c r="C89" s="13" t="s">
        <v>7</v>
      </c>
      <c r="D89" s="13" t="str">
        <f aca="false">IF(A89="","",IFERROR(INDEX(Sesiones!$B$2:$B$401,MATCH(A89,Sesiones!$A$2:$A$401,0)),"Sesión no existe"))</f>
        <v>TB-01</v>
      </c>
      <c r="E89" s="40" t="n">
        <f aca="false">IF(A89="","",IFERROR(INDEX(Sesiones!$C$2:$C$401,MATCH(A89,Sesiones!$A$2:$A$401,0)),""))</f>
        <v>45454</v>
      </c>
      <c r="F89" s="13" t="str">
        <f aca="false">IF(A89="","",IF(D89="Sesión no existe","Sesión no existe",IF(COUNTIFS(Matrículas!$A$2:$A$201,B89,Matrículas!$B$2:$B$201,D89)=0,"No está matriculado en ese grupo",IF(COUNTIFS($A$2:$A$3001,A89,$B$2:$B$3001,B89)&gt;1,"Registro repetido",""))))</f>
        <v/>
      </c>
    </row>
    <row r="90" customFormat="false" ht="15" hidden="false" customHeight="false" outlineLevel="0" collapsed="false">
      <c r="A90" s="13" t="s">
        <v>284</v>
      </c>
      <c r="B90" s="13" t="s">
        <v>164</v>
      </c>
      <c r="C90" s="13" t="s">
        <v>0</v>
      </c>
      <c r="D90" s="13" t="str">
        <f aca="false">IF(A90="","",IFERROR(INDEX(Sesiones!$B$2:$B$401,MATCH(A90,Sesiones!$A$2:$A$401,0)),"Sesión no existe"))</f>
        <v>TB-01</v>
      </c>
      <c r="E90" s="40" t="n">
        <f aca="false">IF(A90="","",IFERROR(INDEX(Sesiones!$C$2:$C$401,MATCH(A90,Sesiones!$A$2:$A$401,0)),""))</f>
        <v>45454</v>
      </c>
      <c r="F90" s="13" t="str">
        <f aca="false">IF(A90="","",IF(D90="Sesión no existe","Sesión no existe",IF(COUNTIFS(Matrículas!$A$2:$A$201,B90,Matrículas!$B$2:$B$201,D90)=0,"No está matriculado en ese grupo",IF(COUNTIFS($A$2:$A$3001,A90,$B$2:$B$3001,B90)&gt;1,"Registro repetido",""))))</f>
        <v/>
      </c>
    </row>
    <row r="91" customFormat="false" ht="15" hidden="false" customHeight="false" outlineLevel="0" collapsed="false">
      <c r="A91" s="13" t="s">
        <v>284</v>
      </c>
      <c r="B91" s="13" t="s">
        <v>158</v>
      </c>
      <c r="C91" s="13" t="s">
        <v>3</v>
      </c>
      <c r="D91" s="13" t="str">
        <f aca="false">IF(A91="","",IFERROR(INDEX(Sesiones!$B$2:$B$401,MATCH(A91,Sesiones!$A$2:$A$401,0)),"Sesión no existe"))</f>
        <v>TB-01</v>
      </c>
      <c r="E91" s="40" t="n">
        <f aca="false">IF(A91="","",IFERROR(INDEX(Sesiones!$C$2:$C$401,MATCH(A91,Sesiones!$A$2:$A$401,0)),""))</f>
        <v>45454</v>
      </c>
      <c r="F91" s="13" t="str">
        <f aca="false">IF(A91="","",IF(D91="Sesión no existe","Sesión no existe",IF(COUNTIFS(Matrículas!$A$2:$A$201,B91,Matrículas!$B$2:$B$201,D91)=0,"No está matriculado en ese grupo",IF(COUNTIFS($A$2:$A$3001,A91,$B$2:$B$3001,B91)&gt;1,"Registro repetido",""))))</f>
        <v/>
      </c>
    </row>
    <row r="92" customFormat="false" ht="15" hidden="false" customHeight="false" outlineLevel="0" collapsed="false">
      <c r="A92" s="13" t="s">
        <v>285</v>
      </c>
      <c r="B92" s="13" t="s">
        <v>146</v>
      </c>
      <c r="C92" s="13" t="s">
        <v>0</v>
      </c>
      <c r="D92" s="13" t="str">
        <f aca="false">IF(A92="","",IFERROR(INDEX(Sesiones!$B$2:$B$401,MATCH(A92,Sesiones!$A$2:$A$401,0)),"Sesión no existe"))</f>
        <v>TL-T</v>
      </c>
      <c r="E92" s="40" t="n">
        <f aca="false">IF(A92="","",IFERROR(INDEX(Sesiones!$C$2:$C$401,MATCH(A92,Sesiones!$A$2:$A$401,0)),""))</f>
        <v>45454</v>
      </c>
      <c r="F92" s="13" t="str">
        <f aca="false">IF(A92="","",IF(D92="Sesión no existe","Sesión no existe",IF(COUNTIFS(Matrículas!$A$2:$A$201,B92,Matrículas!$B$2:$B$201,D92)=0,"No está matriculado en ese grupo",IF(COUNTIFS($A$2:$A$3001,A92,$B$2:$B$3001,B92)&gt;1,"Registro repetido",""))))</f>
        <v/>
      </c>
    </row>
    <row r="93" customFormat="false" ht="15" hidden="false" customHeight="false" outlineLevel="0" collapsed="false">
      <c r="A93" s="13" t="s">
        <v>285</v>
      </c>
      <c r="B93" s="13" t="s">
        <v>142</v>
      </c>
      <c r="C93" s="13" t="s">
        <v>0</v>
      </c>
      <c r="D93" s="13" t="str">
        <f aca="false">IF(A93="","",IFERROR(INDEX(Sesiones!$B$2:$B$401,MATCH(A93,Sesiones!$A$2:$A$401,0)),"Sesión no existe"))</f>
        <v>TL-T</v>
      </c>
      <c r="E93" s="40" t="n">
        <f aca="false">IF(A93="","",IFERROR(INDEX(Sesiones!$C$2:$C$401,MATCH(A93,Sesiones!$A$2:$A$401,0)),""))</f>
        <v>45454</v>
      </c>
      <c r="F93" s="13" t="str">
        <f aca="false">IF(A93="","",IF(D93="Sesión no existe","Sesión no existe",IF(COUNTIFS(Matrículas!$A$2:$A$201,B93,Matrículas!$B$2:$B$201,D93)=0,"No está matriculado en ese grupo",IF(COUNTIFS($A$2:$A$3001,A93,$B$2:$B$3001,B93)&gt;1,"Registro repetido",""))))</f>
        <v/>
      </c>
    </row>
    <row r="94" customFormat="false" ht="15" hidden="false" customHeight="false" outlineLevel="0" collapsed="false">
      <c r="A94" s="13" t="s">
        <v>285</v>
      </c>
      <c r="B94" s="13" t="s">
        <v>110</v>
      </c>
      <c r="C94" s="13" t="s">
        <v>0</v>
      </c>
      <c r="D94" s="13" t="str">
        <f aca="false">IF(A94="","",IFERROR(INDEX(Sesiones!$B$2:$B$401,MATCH(A94,Sesiones!$A$2:$A$401,0)),"Sesión no existe"))</f>
        <v>TL-T</v>
      </c>
      <c r="E94" s="40" t="n">
        <f aca="false">IF(A94="","",IFERROR(INDEX(Sesiones!$C$2:$C$401,MATCH(A94,Sesiones!$A$2:$A$401,0)),""))</f>
        <v>45454</v>
      </c>
      <c r="F94" s="13" t="str">
        <f aca="false">IF(A94="","",IF(D94="Sesión no existe","Sesión no existe",IF(COUNTIFS(Matrículas!$A$2:$A$201,B94,Matrículas!$B$2:$B$201,D94)=0,"No está matriculado en ese grupo",IF(COUNTIFS($A$2:$A$3001,A94,$B$2:$B$3001,B94)&gt;1,"Registro repetido",""))))</f>
        <v/>
      </c>
    </row>
    <row r="95" customFormat="false" ht="15" hidden="false" customHeight="false" outlineLevel="0" collapsed="false">
      <c r="A95" s="13" t="s">
        <v>285</v>
      </c>
      <c r="B95" s="13" t="s">
        <v>62</v>
      </c>
      <c r="C95" s="13" t="s">
        <v>0</v>
      </c>
      <c r="D95" s="13" t="str">
        <f aca="false">IF(A95="","",IFERROR(INDEX(Sesiones!$B$2:$B$401,MATCH(A95,Sesiones!$A$2:$A$401,0)),"Sesión no existe"))</f>
        <v>TL-T</v>
      </c>
      <c r="E95" s="40" t="n">
        <f aca="false">IF(A95="","",IFERROR(INDEX(Sesiones!$C$2:$C$401,MATCH(A95,Sesiones!$A$2:$A$401,0)),""))</f>
        <v>45454</v>
      </c>
      <c r="F95" s="13" t="str">
        <f aca="false">IF(A95="","",IF(D95="Sesión no existe","Sesión no existe",IF(COUNTIFS(Matrículas!$A$2:$A$201,B95,Matrículas!$B$2:$B$201,D95)=0,"No está matriculado en ese grupo",IF(COUNTIFS($A$2:$A$3001,A95,$B$2:$B$3001,B95)&gt;1,"Registro repetido",""))))</f>
        <v/>
      </c>
    </row>
    <row r="96" customFormat="false" ht="15" hidden="false" customHeight="false" outlineLevel="0" collapsed="false">
      <c r="A96" s="13" t="s">
        <v>285</v>
      </c>
      <c r="B96" s="13" t="s">
        <v>149</v>
      </c>
      <c r="C96" s="13" t="s">
        <v>0</v>
      </c>
      <c r="D96" s="13" t="str">
        <f aca="false">IF(A96="","",IFERROR(INDEX(Sesiones!$B$2:$B$401,MATCH(A96,Sesiones!$A$2:$A$401,0)),"Sesión no existe"))</f>
        <v>TL-T</v>
      </c>
      <c r="E96" s="40" t="n">
        <f aca="false">IF(A96="","",IFERROR(INDEX(Sesiones!$C$2:$C$401,MATCH(A96,Sesiones!$A$2:$A$401,0)),""))</f>
        <v>45454</v>
      </c>
      <c r="F96" s="13" t="str">
        <f aca="false">IF(A96="","",IF(D96="Sesión no existe","Sesión no existe",IF(COUNTIFS(Matrículas!$A$2:$A$201,B96,Matrículas!$B$2:$B$201,D96)=0,"No está matriculado en ese grupo",IF(COUNTIFS($A$2:$A$3001,A96,$B$2:$B$3001,B96)&gt;1,"Registro repetido",""))))</f>
        <v/>
      </c>
    </row>
    <row r="97" customFormat="false" ht="15" hidden="false" customHeight="false" outlineLevel="0" collapsed="false">
      <c r="A97" s="13" t="s">
        <v>285</v>
      </c>
      <c r="B97" s="13" t="s">
        <v>119</v>
      </c>
      <c r="C97" s="13" t="s">
        <v>0</v>
      </c>
      <c r="D97" s="13" t="str">
        <f aca="false">IF(A97="","",IFERROR(INDEX(Sesiones!$B$2:$B$401,MATCH(A97,Sesiones!$A$2:$A$401,0)),"Sesión no existe"))</f>
        <v>TL-T</v>
      </c>
      <c r="E97" s="40" t="n">
        <f aca="false">IF(A97="","",IFERROR(INDEX(Sesiones!$C$2:$C$401,MATCH(A97,Sesiones!$A$2:$A$401,0)),""))</f>
        <v>45454</v>
      </c>
      <c r="F97" s="13" t="str">
        <f aca="false">IF(A97="","",IF(D97="Sesión no existe","Sesión no existe",IF(COUNTIFS(Matrículas!$A$2:$A$201,B97,Matrículas!$B$2:$B$201,D97)=0,"No está matriculado en ese grupo",IF(COUNTIFS($A$2:$A$3001,A97,$B$2:$B$3001,B97)&gt;1,"Registro repetido",""))))</f>
        <v/>
      </c>
    </row>
    <row r="98" customFormat="false" ht="15" hidden="false" customHeight="false" outlineLevel="0" collapsed="false">
      <c r="A98" s="13" t="s">
        <v>285</v>
      </c>
      <c r="B98" s="13" t="s">
        <v>139</v>
      </c>
      <c r="C98" s="13" t="s">
        <v>0</v>
      </c>
      <c r="D98" s="13" t="str">
        <f aca="false">IF(A98="","",IFERROR(INDEX(Sesiones!$B$2:$B$401,MATCH(A98,Sesiones!$A$2:$A$401,0)),"Sesión no existe"))</f>
        <v>TL-T</v>
      </c>
      <c r="E98" s="40" t="n">
        <f aca="false">IF(A98="","",IFERROR(INDEX(Sesiones!$C$2:$C$401,MATCH(A98,Sesiones!$A$2:$A$401,0)),""))</f>
        <v>45454</v>
      </c>
      <c r="F98" s="13" t="str">
        <f aca="false">IF(A98="","",IF(D98="Sesión no existe","Sesión no existe",IF(COUNTIFS(Matrículas!$A$2:$A$201,B98,Matrículas!$B$2:$B$201,D98)=0,"No está matriculado en ese grupo",IF(COUNTIFS($A$2:$A$3001,A98,$B$2:$B$3001,B98)&gt;1,"Registro repetido",""))))</f>
        <v/>
      </c>
    </row>
    <row r="99" customFormat="false" ht="15" hidden="false" customHeight="false" outlineLevel="0" collapsed="false">
      <c r="A99" s="13" t="s">
        <v>285</v>
      </c>
      <c r="B99" s="13" t="s">
        <v>136</v>
      </c>
      <c r="C99" s="13" t="s">
        <v>0</v>
      </c>
      <c r="D99" s="13" t="str">
        <f aca="false">IF(A99="","",IFERROR(INDEX(Sesiones!$B$2:$B$401,MATCH(A99,Sesiones!$A$2:$A$401,0)),"Sesión no existe"))</f>
        <v>TL-T</v>
      </c>
      <c r="E99" s="40" t="n">
        <f aca="false">IF(A99="","",IFERROR(INDEX(Sesiones!$C$2:$C$401,MATCH(A99,Sesiones!$A$2:$A$401,0)),""))</f>
        <v>45454</v>
      </c>
      <c r="F99" s="13" t="str">
        <f aca="false">IF(A99="","",IF(D99="Sesión no existe","Sesión no existe",IF(COUNTIFS(Matrículas!$A$2:$A$201,B99,Matrículas!$B$2:$B$201,D99)=0,"No está matriculado en ese grupo",IF(COUNTIFS($A$2:$A$3001,A99,$B$2:$B$3001,B99)&gt;1,"Registro repetido",""))))</f>
        <v/>
      </c>
    </row>
    <row r="100" customFormat="false" ht="15" hidden="false" customHeight="false" outlineLevel="0" collapsed="false">
      <c r="A100" s="13" t="s">
        <v>285</v>
      </c>
      <c r="B100" s="13" t="s">
        <v>154</v>
      </c>
      <c r="C100" s="13" t="s">
        <v>0</v>
      </c>
      <c r="D100" s="13" t="str">
        <f aca="false">IF(A100="","",IFERROR(INDEX(Sesiones!$B$2:$B$401,MATCH(A100,Sesiones!$A$2:$A$401,0)),"Sesión no existe"))</f>
        <v>TL-T</v>
      </c>
      <c r="E100" s="40" t="n">
        <f aca="false">IF(A100="","",IFERROR(INDEX(Sesiones!$C$2:$C$401,MATCH(A100,Sesiones!$A$2:$A$401,0)),""))</f>
        <v>45454</v>
      </c>
      <c r="F100" s="13" t="str">
        <f aca="false">IF(A100="","",IF(D100="Sesión no existe","Sesión no existe",IF(COUNTIFS(Matrículas!$A$2:$A$201,B100,Matrículas!$B$2:$B$201,D100)=0,"No está matriculado en ese grupo",IF(COUNTIFS($A$2:$A$3001,A100,$B$2:$B$3001,B100)&gt;1,"Registro repetido",""))))</f>
        <v/>
      </c>
    </row>
    <row r="101" customFormat="false" ht="15" hidden="false" customHeight="false" outlineLevel="0" collapsed="false">
      <c r="A101" s="13" t="s">
        <v>285</v>
      </c>
      <c r="B101" s="13" t="s">
        <v>134</v>
      </c>
      <c r="C101" s="13" t="s">
        <v>7</v>
      </c>
      <c r="D101" s="13" t="str">
        <f aca="false">IF(A101="","",IFERROR(INDEX(Sesiones!$B$2:$B$401,MATCH(A101,Sesiones!$A$2:$A$401,0)),"Sesión no existe"))</f>
        <v>TL-T</v>
      </c>
      <c r="E101" s="40" t="n">
        <f aca="false">IF(A101="","",IFERROR(INDEX(Sesiones!$C$2:$C$401,MATCH(A101,Sesiones!$A$2:$A$401,0)),""))</f>
        <v>45454</v>
      </c>
      <c r="F101" s="13" t="str">
        <f aca="false">IF(A101="","",IF(D101="Sesión no existe","Sesión no existe",IF(COUNTIFS(Matrículas!$A$2:$A$201,B101,Matrículas!$B$2:$B$201,D101)=0,"No está matriculado en ese grupo",IF(COUNTIFS($A$2:$A$3001,A101,$B$2:$B$3001,B101)&gt;1,"Registro repetido",""))))</f>
        <v/>
      </c>
    </row>
    <row r="102" customFormat="false" ht="15" hidden="false" customHeight="false" outlineLevel="0" collapsed="false">
      <c r="A102" s="13" t="s">
        <v>286</v>
      </c>
      <c r="B102" s="13" t="s">
        <v>108</v>
      </c>
      <c r="C102" s="13" t="s">
        <v>0</v>
      </c>
      <c r="D102" s="13" t="str">
        <f aca="false">IF(A102="","",IFERROR(INDEX(Sesiones!$B$2:$B$401,MATCH(A102,Sesiones!$A$2:$A$401,0)),"Sesión no existe"))</f>
        <v>TL-M</v>
      </c>
      <c r="E102" s="40" t="n">
        <f aca="false">IF(A102="","",IFERROR(INDEX(Sesiones!$C$2:$C$401,MATCH(A102,Sesiones!$A$2:$A$401,0)),""))</f>
        <v>45455</v>
      </c>
      <c r="F102" s="13" t="str">
        <f aca="false">IF(A102="","",IF(D102="Sesión no existe","Sesión no existe",IF(COUNTIFS(Matrículas!$A$2:$A$201,B102,Matrículas!$B$2:$B$201,D102)=0,"No está matriculado en ese grupo",IF(COUNTIFS($A$2:$A$3001,A102,$B$2:$B$3001,B102)&gt;1,"Registro repetido",""))))</f>
        <v/>
      </c>
    </row>
    <row r="103" customFormat="false" ht="15" hidden="false" customHeight="false" outlineLevel="0" collapsed="false">
      <c r="A103" s="13" t="s">
        <v>286</v>
      </c>
      <c r="B103" s="13" t="s">
        <v>128</v>
      </c>
      <c r="C103" s="13" t="s">
        <v>0</v>
      </c>
      <c r="D103" s="13" t="str">
        <f aca="false">IF(A103="","",IFERROR(INDEX(Sesiones!$B$2:$B$401,MATCH(A103,Sesiones!$A$2:$A$401,0)),"Sesión no existe"))</f>
        <v>TL-M</v>
      </c>
      <c r="E103" s="40" t="n">
        <f aca="false">IF(A103="","",IFERROR(INDEX(Sesiones!$C$2:$C$401,MATCH(A103,Sesiones!$A$2:$A$401,0)),""))</f>
        <v>45455</v>
      </c>
      <c r="F103" s="13" t="str">
        <f aca="false">IF(A103="","",IF(D103="Sesión no existe","Sesión no existe",IF(COUNTIFS(Matrículas!$A$2:$A$201,B103,Matrículas!$B$2:$B$201,D103)=0,"No está matriculado en ese grupo",IF(COUNTIFS($A$2:$A$3001,A103,$B$2:$B$3001,B103)&gt;1,"Registro repetido",""))))</f>
        <v/>
      </c>
    </row>
    <row r="104" customFormat="false" ht="15" hidden="false" customHeight="false" outlineLevel="0" collapsed="false">
      <c r="A104" s="13" t="s">
        <v>286</v>
      </c>
      <c r="B104" s="13" t="s">
        <v>131</v>
      </c>
      <c r="C104" s="13" t="s">
        <v>0</v>
      </c>
      <c r="D104" s="13" t="str">
        <f aca="false">IF(A104="","",IFERROR(INDEX(Sesiones!$B$2:$B$401,MATCH(A104,Sesiones!$A$2:$A$401,0)),"Sesión no existe"))</f>
        <v>TL-M</v>
      </c>
      <c r="E104" s="40" t="n">
        <f aca="false">IF(A104="","",IFERROR(INDEX(Sesiones!$C$2:$C$401,MATCH(A104,Sesiones!$A$2:$A$401,0)),""))</f>
        <v>45455</v>
      </c>
      <c r="F104" s="13" t="str">
        <f aca="false">IF(A104="","",IF(D104="Sesión no existe","Sesión no existe",IF(COUNTIFS(Matrículas!$A$2:$A$201,B104,Matrículas!$B$2:$B$201,D104)=0,"No está matriculado en ese grupo",IF(COUNTIFS($A$2:$A$3001,A104,$B$2:$B$3001,B104)&gt;1,"Registro repetido",""))))</f>
        <v/>
      </c>
    </row>
    <row r="105" customFormat="false" ht="15" hidden="false" customHeight="false" outlineLevel="0" collapsed="false">
      <c r="A105" s="13" t="s">
        <v>286</v>
      </c>
      <c r="B105" s="13" t="s">
        <v>113</v>
      </c>
      <c r="C105" s="13" t="s">
        <v>0</v>
      </c>
      <c r="D105" s="13" t="str">
        <f aca="false">IF(A105="","",IFERROR(INDEX(Sesiones!$B$2:$B$401,MATCH(A105,Sesiones!$A$2:$A$401,0)),"Sesión no existe"))</f>
        <v>TL-M</v>
      </c>
      <c r="E105" s="40" t="n">
        <f aca="false">IF(A105="","",IFERROR(INDEX(Sesiones!$C$2:$C$401,MATCH(A105,Sesiones!$A$2:$A$401,0)),""))</f>
        <v>45455</v>
      </c>
      <c r="F105" s="13" t="str">
        <f aca="false">IF(A105="","",IF(D105="Sesión no existe","Sesión no existe",IF(COUNTIFS(Matrículas!$A$2:$A$201,B105,Matrículas!$B$2:$B$201,D105)=0,"No está matriculado en ese grupo",IF(COUNTIFS($A$2:$A$3001,A105,$B$2:$B$3001,B105)&gt;1,"Registro repetido",""))))</f>
        <v/>
      </c>
    </row>
    <row r="106" customFormat="false" ht="15" hidden="false" customHeight="false" outlineLevel="0" collapsed="false">
      <c r="A106" s="13" t="s">
        <v>286</v>
      </c>
      <c r="B106" s="13" t="s">
        <v>124</v>
      </c>
      <c r="C106" s="13" t="s">
        <v>0</v>
      </c>
      <c r="D106" s="13" t="str">
        <f aca="false">IF(A106="","",IFERROR(INDEX(Sesiones!$B$2:$B$401,MATCH(A106,Sesiones!$A$2:$A$401,0)),"Sesión no existe"))</f>
        <v>TL-M</v>
      </c>
      <c r="E106" s="40" t="n">
        <f aca="false">IF(A106="","",IFERROR(INDEX(Sesiones!$C$2:$C$401,MATCH(A106,Sesiones!$A$2:$A$401,0)),""))</f>
        <v>45455</v>
      </c>
      <c r="F106" s="13" t="str">
        <f aca="false">IF(A106="","",IF(D106="Sesión no existe","Sesión no existe",IF(COUNTIFS(Matrículas!$A$2:$A$201,B106,Matrículas!$B$2:$B$201,D106)=0,"No está matriculado en ese grupo",IF(COUNTIFS($A$2:$A$3001,A106,$B$2:$B$3001,B106)&gt;1,"Registro repetido",""))))</f>
        <v/>
      </c>
    </row>
    <row r="107" customFormat="false" ht="15" hidden="false" customHeight="false" outlineLevel="0" collapsed="false">
      <c r="A107" s="13" t="s">
        <v>286</v>
      </c>
      <c r="B107" s="13" t="s">
        <v>151</v>
      </c>
      <c r="C107" s="13" t="s">
        <v>0</v>
      </c>
      <c r="D107" s="13" t="str">
        <f aca="false">IF(A107="","",IFERROR(INDEX(Sesiones!$B$2:$B$401,MATCH(A107,Sesiones!$A$2:$A$401,0)),"Sesión no existe"))</f>
        <v>TL-M</v>
      </c>
      <c r="E107" s="40" t="n">
        <f aca="false">IF(A107="","",IFERROR(INDEX(Sesiones!$C$2:$C$401,MATCH(A107,Sesiones!$A$2:$A$401,0)),""))</f>
        <v>45455</v>
      </c>
      <c r="F107" s="13" t="str">
        <f aca="false">IF(A107="","",IF(D107="Sesión no existe","Sesión no existe",IF(COUNTIFS(Matrículas!$A$2:$A$201,B107,Matrículas!$B$2:$B$201,D107)=0,"No está matriculado en ese grupo",IF(COUNTIFS($A$2:$A$3001,A107,$B$2:$B$3001,B107)&gt;1,"Registro repetido",""))))</f>
        <v/>
      </c>
    </row>
    <row r="108" customFormat="false" ht="15" hidden="false" customHeight="false" outlineLevel="0" collapsed="false">
      <c r="A108" s="13" t="s">
        <v>286</v>
      </c>
      <c r="B108" s="13" t="s">
        <v>116</v>
      </c>
      <c r="C108" s="13" t="s">
        <v>0</v>
      </c>
      <c r="D108" s="13" t="str">
        <f aca="false">IF(A108="","",IFERROR(INDEX(Sesiones!$B$2:$B$401,MATCH(A108,Sesiones!$A$2:$A$401,0)),"Sesión no existe"))</f>
        <v>TL-M</v>
      </c>
      <c r="E108" s="40" t="n">
        <f aca="false">IF(A108="","",IFERROR(INDEX(Sesiones!$C$2:$C$401,MATCH(A108,Sesiones!$A$2:$A$401,0)),""))</f>
        <v>45455</v>
      </c>
      <c r="F108" s="13" t="str">
        <f aca="false">IF(A108="","",IF(D108="Sesión no existe","Sesión no existe",IF(COUNTIFS(Matrículas!$A$2:$A$201,B108,Matrículas!$B$2:$B$201,D108)=0,"No está matriculado en ese grupo",IF(COUNTIFS($A$2:$A$3001,A108,$B$2:$B$3001,B108)&gt;1,"Registro repetido",""))))</f>
        <v/>
      </c>
    </row>
    <row r="109" customFormat="false" ht="15" hidden="false" customHeight="false" outlineLevel="0" collapsed="false">
      <c r="A109" s="13" t="s">
        <v>286</v>
      </c>
      <c r="B109" s="13" t="s">
        <v>102</v>
      </c>
      <c r="C109" s="13" t="s">
        <v>0</v>
      </c>
      <c r="D109" s="13" t="str">
        <f aca="false">IF(A109="","",IFERROR(INDEX(Sesiones!$B$2:$B$401,MATCH(A109,Sesiones!$A$2:$A$401,0)),"Sesión no existe"))</f>
        <v>TL-M</v>
      </c>
      <c r="E109" s="40" t="n">
        <f aca="false">IF(A109="","",IFERROR(INDEX(Sesiones!$C$2:$C$401,MATCH(A109,Sesiones!$A$2:$A$401,0)),""))</f>
        <v>45455</v>
      </c>
      <c r="F109" s="13" t="str">
        <f aca="false">IF(A109="","",IF(D109="Sesión no existe","Sesión no existe",IF(COUNTIFS(Matrículas!$A$2:$A$201,B109,Matrículas!$B$2:$B$201,D109)=0,"No está matriculado en ese grupo",IF(COUNTIFS($A$2:$A$3001,A109,$B$2:$B$3001,B109)&gt;1,"Registro repetido",""))))</f>
        <v/>
      </c>
    </row>
    <row r="110" customFormat="false" ht="15" hidden="false" customHeight="false" outlineLevel="0" collapsed="false">
      <c r="A110" s="13" t="s">
        <v>286</v>
      </c>
      <c r="B110" s="13" t="s">
        <v>126</v>
      </c>
      <c r="C110" s="13" t="s">
        <v>0</v>
      </c>
      <c r="D110" s="13" t="str">
        <f aca="false">IF(A110="","",IFERROR(INDEX(Sesiones!$B$2:$B$401,MATCH(A110,Sesiones!$A$2:$A$401,0)),"Sesión no existe"))</f>
        <v>TL-M</v>
      </c>
      <c r="E110" s="40" t="n">
        <f aca="false">IF(A110="","",IFERROR(INDEX(Sesiones!$C$2:$C$401,MATCH(A110,Sesiones!$A$2:$A$401,0)),""))</f>
        <v>45455</v>
      </c>
      <c r="F110" s="13" t="str">
        <f aca="false">IF(A110="","",IF(D110="Sesión no existe","Sesión no existe",IF(COUNTIFS(Matrículas!$A$2:$A$201,B110,Matrículas!$B$2:$B$201,D110)=0,"No está matriculado en ese grupo",IF(COUNTIFS($A$2:$A$3001,A110,$B$2:$B$3001,B110)&gt;1,"Registro repetido",""))))</f>
        <v/>
      </c>
    </row>
    <row r="111" customFormat="false" ht="15" hidden="false" customHeight="false" outlineLevel="0" collapsed="false">
      <c r="A111" s="13" t="s">
        <v>286</v>
      </c>
      <c r="B111" s="13" t="s">
        <v>144</v>
      </c>
      <c r="C111" s="13" t="s">
        <v>0</v>
      </c>
      <c r="D111" s="13" t="str">
        <f aca="false">IF(A111="","",IFERROR(INDEX(Sesiones!$B$2:$B$401,MATCH(A111,Sesiones!$A$2:$A$401,0)),"Sesión no existe"))</f>
        <v>TL-M</v>
      </c>
      <c r="E111" s="40" t="n">
        <f aca="false">IF(A111="","",IFERROR(INDEX(Sesiones!$C$2:$C$401,MATCH(A111,Sesiones!$A$2:$A$401,0)),""))</f>
        <v>45455</v>
      </c>
      <c r="F111" s="13" t="str">
        <f aca="false">IF(A111="","",IF(D111="Sesión no existe","Sesión no existe",IF(COUNTIFS(Matrículas!$A$2:$A$201,B111,Matrículas!$B$2:$B$201,D111)=0,"No está matriculado en ese grupo",IF(COUNTIFS($A$2:$A$3001,A111,$B$2:$B$3001,B111)&gt;1,"Registro repetido",""))))</f>
        <v/>
      </c>
    </row>
    <row r="112" customFormat="false" ht="15" hidden="false" customHeight="false" outlineLevel="0" collapsed="false">
      <c r="A112" s="13" t="s">
        <v>286</v>
      </c>
      <c r="B112" s="13" t="s">
        <v>122</v>
      </c>
      <c r="C112" s="13" t="s">
        <v>0</v>
      </c>
      <c r="D112" s="13" t="str">
        <f aca="false">IF(A112="","",IFERROR(INDEX(Sesiones!$B$2:$B$401,MATCH(A112,Sesiones!$A$2:$A$401,0)),"Sesión no existe"))</f>
        <v>TL-M</v>
      </c>
      <c r="E112" s="40" t="n">
        <f aca="false">IF(A112="","",IFERROR(INDEX(Sesiones!$C$2:$C$401,MATCH(A112,Sesiones!$A$2:$A$401,0)),""))</f>
        <v>45455</v>
      </c>
      <c r="F112" s="13" t="str">
        <f aca="false">IF(A112="","",IF(D112="Sesión no existe","Sesión no existe",IF(COUNTIFS(Matrículas!$A$2:$A$201,B112,Matrículas!$B$2:$B$201,D112)=0,"No está matriculado en ese grupo",IF(COUNTIFS($A$2:$A$3001,A112,$B$2:$B$3001,B112)&gt;1,"Registro repetido",""))))</f>
        <v/>
      </c>
    </row>
    <row r="113" customFormat="false" ht="15" hidden="false" customHeight="false" outlineLevel="0" collapsed="false">
      <c r="A113" s="13" t="s">
        <v>286</v>
      </c>
      <c r="B113" s="13" t="s">
        <v>105</v>
      </c>
      <c r="C113" s="13" t="s">
        <v>3</v>
      </c>
      <c r="D113" s="13" t="str">
        <f aca="false">IF(A113="","",IFERROR(INDEX(Sesiones!$B$2:$B$401,MATCH(A113,Sesiones!$A$2:$A$401,0)),"Sesión no existe"))</f>
        <v>TL-M</v>
      </c>
      <c r="E113" s="40" t="n">
        <f aca="false">IF(A113="","",IFERROR(INDEX(Sesiones!$C$2:$C$401,MATCH(A113,Sesiones!$A$2:$A$401,0)),""))</f>
        <v>45455</v>
      </c>
      <c r="F113" s="13" t="str">
        <f aca="false">IF(A113="","",IF(D113="Sesión no existe","Sesión no existe",IF(COUNTIFS(Matrículas!$A$2:$A$201,B113,Matrículas!$B$2:$B$201,D113)=0,"No está matriculado en ese grupo",IF(COUNTIFS($A$2:$A$3001,A113,$B$2:$B$3001,B113)&gt;1,"Registro repetido",""))))</f>
        <v/>
      </c>
    </row>
    <row r="114" customFormat="false" ht="15" hidden="false" customHeight="false" outlineLevel="0" collapsed="false">
      <c r="A114" s="13" t="s">
        <v>287</v>
      </c>
      <c r="B114" s="13" t="s">
        <v>175</v>
      </c>
      <c r="C114" s="13" t="s">
        <v>0</v>
      </c>
      <c r="D114" s="13" t="str">
        <f aca="false">IF(A114="","",IFERROR(INDEX(Sesiones!$B$2:$B$401,MATCH(A114,Sesiones!$A$2:$A$401,0)),"Sesión no existe"))</f>
        <v>VA-01</v>
      </c>
      <c r="E114" s="40" t="n">
        <f aca="false">IF(A114="","",IFERROR(INDEX(Sesiones!$C$2:$C$401,MATCH(A114,Sesiones!$A$2:$A$401,0)),""))</f>
        <v>45455</v>
      </c>
      <c r="F114" s="13" t="str">
        <f aca="false">IF(A114="","",IF(D114="Sesión no existe","Sesión no existe",IF(COUNTIFS(Matrículas!$A$2:$A$201,B114,Matrículas!$B$2:$B$201,D114)=0,"No está matriculado en ese grupo",IF(COUNTIFS($A$2:$A$3001,A114,$B$2:$B$3001,B114)&gt;1,"Registro repetido",""))))</f>
        <v/>
      </c>
    </row>
    <row r="115" customFormat="false" ht="15" hidden="false" customHeight="false" outlineLevel="0" collapsed="false">
      <c r="A115" s="13" t="s">
        <v>287</v>
      </c>
      <c r="B115" s="13" t="s">
        <v>179</v>
      </c>
      <c r="C115" s="13" t="s">
        <v>0</v>
      </c>
      <c r="D115" s="13" t="str">
        <f aca="false">IF(A115="","",IFERROR(INDEX(Sesiones!$B$2:$B$401,MATCH(A115,Sesiones!$A$2:$A$401,0)),"Sesión no existe"))</f>
        <v>VA-01</v>
      </c>
      <c r="E115" s="40" t="n">
        <f aca="false">IF(A115="","",IFERROR(INDEX(Sesiones!$C$2:$C$401,MATCH(A115,Sesiones!$A$2:$A$401,0)),""))</f>
        <v>45455</v>
      </c>
      <c r="F115" s="13" t="str">
        <f aca="false">IF(A115="","",IF(D115="Sesión no existe","Sesión no existe",IF(COUNTIFS(Matrículas!$A$2:$A$201,B115,Matrículas!$B$2:$B$201,D115)=0,"No está matriculado en ese grupo",IF(COUNTIFS($A$2:$A$3001,A115,$B$2:$B$3001,B115)&gt;1,"Registro repetido",""))))</f>
        <v/>
      </c>
    </row>
    <row r="116" customFormat="false" ht="15" hidden="false" customHeight="false" outlineLevel="0" collapsed="false">
      <c r="A116" s="13" t="s">
        <v>287</v>
      </c>
      <c r="B116" s="13" t="s">
        <v>181</v>
      </c>
      <c r="C116" s="13" t="s">
        <v>0</v>
      </c>
      <c r="D116" s="13" t="str">
        <f aca="false">IF(A116="","",IFERROR(INDEX(Sesiones!$B$2:$B$401,MATCH(A116,Sesiones!$A$2:$A$401,0)),"Sesión no existe"))</f>
        <v>VA-01</v>
      </c>
      <c r="E116" s="40" t="n">
        <f aca="false">IF(A116="","",IFERROR(INDEX(Sesiones!$C$2:$C$401,MATCH(A116,Sesiones!$A$2:$A$401,0)),""))</f>
        <v>45455</v>
      </c>
      <c r="F116" s="13" t="str">
        <f aca="false">IF(A116="","",IF(D116="Sesión no existe","Sesión no existe",IF(COUNTIFS(Matrículas!$A$2:$A$201,B116,Matrículas!$B$2:$B$201,D116)=0,"No está matriculado en ese grupo",IF(COUNTIFS($A$2:$A$3001,A116,$B$2:$B$3001,B116)&gt;1,"Registro repetido",""))))</f>
        <v/>
      </c>
    </row>
    <row r="117" customFormat="false" ht="15" hidden="false" customHeight="false" outlineLevel="0" collapsed="false">
      <c r="A117" s="13" t="s">
        <v>287</v>
      </c>
      <c r="B117" s="13" t="s">
        <v>185</v>
      </c>
      <c r="C117" s="13" t="s">
        <v>0</v>
      </c>
      <c r="D117" s="13" t="str">
        <f aca="false">IF(A117="","",IFERROR(INDEX(Sesiones!$B$2:$B$401,MATCH(A117,Sesiones!$A$2:$A$401,0)),"Sesión no existe"))</f>
        <v>VA-01</v>
      </c>
      <c r="E117" s="40" t="n">
        <f aca="false">IF(A117="","",IFERROR(INDEX(Sesiones!$C$2:$C$401,MATCH(A117,Sesiones!$A$2:$A$401,0)),""))</f>
        <v>45455</v>
      </c>
      <c r="F117" s="13" t="str">
        <f aca="false">IF(A117="","",IF(D117="Sesión no existe","Sesión no existe",IF(COUNTIFS(Matrículas!$A$2:$A$201,B117,Matrículas!$B$2:$B$201,D117)=0,"No está matriculado en ese grupo",IF(COUNTIFS($A$2:$A$3001,A117,$B$2:$B$3001,B117)&gt;1,"Registro repetido",""))))</f>
        <v/>
      </c>
    </row>
    <row r="118" customFormat="false" ht="15" hidden="false" customHeight="false" outlineLevel="0" collapsed="false">
      <c r="A118" s="13" t="s">
        <v>287</v>
      </c>
      <c r="B118" s="13" t="s">
        <v>191</v>
      </c>
      <c r="C118" s="13" t="s">
        <v>0</v>
      </c>
      <c r="D118" s="13" t="str">
        <f aca="false">IF(A118="","",IFERROR(INDEX(Sesiones!$B$2:$B$401,MATCH(A118,Sesiones!$A$2:$A$401,0)),"Sesión no existe"))</f>
        <v>VA-01</v>
      </c>
      <c r="E118" s="40" t="n">
        <f aca="false">IF(A118="","",IFERROR(INDEX(Sesiones!$C$2:$C$401,MATCH(A118,Sesiones!$A$2:$A$401,0)),""))</f>
        <v>45455</v>
      </c>
      <c r="F118" s="13" t="str">
        <f aca="false">IF(A118="","",IF(D118="Sesión no existe","Sesión no existe",IF(COUNTIFS(Matrículas!$A$2:$A$201,B118,Matrículas!$B$2:$B$201,D118)=0,"No está matriculado en ese grupo",IF(COUNTIFS($A$2:$A$3001,A118,$B$2:$B$3001,B118)&gt;1,"Registro repetido",""))))</f>
        <v/>
      </c>
    </row>
    <row r="119" customFormat="false" ht="15" hidden="false" customHeight="false" outlineLevel="0" collapsed="false">
      <c r="A119" s="13" t="s">
        <v>287</v>
      </c>
      <c r="B119" s="13" t="s">
        <v>183</v>
      </c>
      <c r="C119" s="13" t="s">
        <v>0</v>
      </c>
      <c r="D119" s="13" t="str">
        <f aca="false">IF(A119="","",IFERROR(INDEX(Sesiones!$B$2:$B$401,MATCH(A119,Sesiones!$A$2:$A$401,0)),"Sesión no existe"))</f>
        <v>VA-01</v>
      </c>
      <c r="E119" s="40" t="n">
        <f aca="false">IF(A119="","",IFERROR(INDEX(Sesiones!$C$2:$C$401,MATCH(A119,Sesiones!$A$2:$A$401,0)),""))</f>
        <v>45455</v>
      </c>
      <c r="F119" s="13" t="str">
        <f aca="false">IF(A119="","",IF(D119="Sesión no existe","Sesión no existe",IF(COUNTIFS(Matrículas!$A$2:$A$201,B119,Matrículas!$B$2:$B$201,D119)=0,"No está matriculado en ese grupo",IF(COUNTIFS($A$2:$A$3001,A119,$B$2:$B$3001,B119)&gt;1,"Registro repetido",""))))</f>
        <v/>
      </c>
    </row>
    <row r="120" customFormat="false" ht="15" hidden="false" customHeight="false" outlineLevel="0" collapsed="false">
      <c r="A120" s="13" t="s">
        <v>287</v>
      </c>
      <c r="B120" s="13" t="s">
        <v>177</v>
      </c>
      <c r="C120" s="13" t="s">
        <v>0</v>
      </c>
      <c r="D120" s="13" t="str">
        <f aca="false">IF(A120="","",IFERROR(INDEX(Sesiones!$B$2:$B$401,MATCH(A120,Sesiones!$A$2:$A$401,0)),"Sesión no existe"))</f>
        <v>VA-01</v>
      </c>
      <c r="E120" s="40" t="n">
        <f aca="false">IF(A120="","",IFERROR(INDEX(Sesiones!$C$2:$C$401,MATCH(A120,Sesiones!$A$2:$A$401,0)),""))</f>
        <v>45455</v>
      </c>
      <c r="F120" s="13" t="str">
        <f aca="false">IF(A120="","",IF(D120="Sesión no existe","Sesión no existe",IF(COUNTIFS(Matrículas!$A$2:$A$201,B120,Matrículas!$B$2:$B$201,D120)=0,"No está matriculado en ese grupo",IF(COUNTIFS($A$2:$A$3001,A120,$B$2:$B$3001,B120)&gt;1,"Registro repetido",""))))</f>
        <v/>
      </c>
    </row>
    <row r="121" customFormat="false" ht="15" hidden="false" customHeight="false" outlineLevel="0" collapsed="false">
      <c r="A121" s="13" t="s">
        <v>287</v>
      </c>
      <c r="B121" s="13" t="s">
        <v>187</v>
      </c>
      <c r="C121" s="13" t="s">
        <v>0</v>
      </c>
      <c r="D121" s="13" t="str">
        <f aca="false">IF(A121="","",IFERROR(INDEX(Sesiones!$B$2:$B$401,MATCH(A121,Sesiones!$A$2:$A$401,0)),"Sesión no existe"))</f>
        <v>VA-01</v>
      </c>
      <c r="E121" s="40" t="n">
        <f aca="false">IF(A121="","",IFERROR(INDEX(Sesiones!$C$2:$C$401,MATCH(A121,Sesiones!$A$2:$A$401,0)),""))</f>
        <v>45455</v>
      </c>
      <c r="F121" s="13" t="str">
        <f aca="false">IF(A121="","",IF(D121="Sesión no existe","Sesión no existe",IF(COUNTIFS(Matrículas!$A$2:$A$201,B121,Matrículas!$B$2:$B$201,D121)=0,"No está matriculado en ese grupo",IF(COUNTIFS($A$2:$A$3001,A121,$B$2:$B$3001,B121)&gt;1,"Registro repetido",""))))</f>
        <v/>
      </c>
    </row>
    <row r="122" customFormat="false" ht="15" hidden="false" customHeight="false" outlineLevel="0" collapsed="false">
      <c r="A122" s="13" t="s">
        <v>288</v>
      </c>
      <c r="B122" s="13" t="s">
        <v>171</v>
      </c>
      <c r="C122" s="13" t="s">
        <v>7</v>
      </c>
      <c r="D122" s="13" t="str">
        <f aca="false">IF(A122="","",IFERROR(INDEX(Sesiones!$B$2:$B$401,MATCH(A122,Sesiones!$A$2:$A$401,0)),"Sesión no existe"))</f>
        <v>LE-01</v>
      </c>
      <c r="E122" s="40" t="n">
        <f aca="false">IF(A122="","",IFERROR(INDEX(Sesiones!$C$2:$C$401,MATCH(A122,Sesiones!$A$2:$A$401,0)),""))</f>
        <v>45455</v>
      </c>
      <c r="F122" s="13" t="str">
        <f aca="false">IF(A122="","",IF(D122="Sesión no existe","Sesión no existe",IF(COUNTIFS(Matrículas!$A$2:$A$201,B122,Matrículas!$B$2:$B$201,D122)=0,"No está matriculado en ese grupo",IF(COUNTIFS($A$2:$A$3001,A122,$B$2:$B$3001,B122)&gt;1,"Registro repetido",""))))</f>
        <v/>
      </c>
    </row>
    <row r="123" customFormat="false" ht="15" hidden="false" customHeight="false" outlineLevel="0" collapsed="false">
      <c r="A123" s="13" t="s">
        <v>288</v>
      </c>
      <c r="B123" s="13" t="s">
        <v>166</v>
      </c>
      <c r="C123" s="13" t="s">
        <v>0</v>
      </c>
      <c r="D123" s="13" t="str">
        <f aca="false">IF(A123="","",IFERROR(INDEX(Sesiones!$B$2:$B$401,MATCH(A123,Sesiones!$A$2:$A$401,0)),"Sesión no existe"))</f>
        <v>LE-01</v>
      </c>
      <c r="E123" s="40" t="n">
        <f aca="false">IF(A123="","",IFERROR(INDEX(Sesiones!$C$2:$C$401,MATCH(A123,Sesiones!$A$2:$A$401,0)),""))</f>
        <v>45455</v>
      </c>
      <c r="F123" s="13" t="str">
        <f aca="false">IF(A123="","",IF(D123="Sesión no existe","Sesión no existe",IF(COUNTIFS(Matrículas!$A$2:$A$201,B123,Matrículas!$B$2:$B$201,D123)=0,"No está matriculado en ese grupo",IF(COUNTIFS($A$2:$A$3001,A123,$B$2:$B$3001,B123)&gt;1,"Registro repetido",""))))</f>
        <v/>
      </c>
    </row>
    <row r="124" customFormat="false" ht="15" hidden="false" customHeight="false" outlineLevel="0" collapsed="false">
      <c r="A124" s="13" t="s">
        <v>288</v>
      </c>
      <c r="B124" s="13" t="s">
        <v>173</v>
      </c>
      <c r="C124" s="13" t="s">
        <v>3</v>
      </c>
      <c r="D124" s="13" t="str">
        <f aca="false">IF(A124="","",IFERROR(INDEX(Sesiones!$B$2:$B$401,MATCH(A124,Sesiones!$A$2:$A$401,0)),"Sesión no existe"))</f>
        <v>LE-01</v>
      </c>
      <c r="E124" s="40" t="n">
        <f aca="false">IF(A124="","",IFERROR(INDEX(Sesiones!$C$2:$C$401,MATCH(A124,Sesiones!$A$2:$A$401,0)),""))</f>
        <v>45455</v>
      </c>
      <c r="F124" s="13" t="str">
        <f aca="false">IF(A124="","",IF(D124="Sesión no existe","Sesión no existe",IF(COUNTIFS(Matrículas!$A$2:$A$201,B124,Matrículas!$B$2:$B$201,D124)=0,"No está matriculado en ese grupo",IF(COUNTIFS($A$2:$A$3001,A124,$B$2:$B$3001,B124)&gt;1,"Registro repetido",""))))</f>
        <v/>
      </c>
    </row>
    <row r="125" customFormat="false" ht="15" hidden="false" customHeight="false" outlineLevel="0" collapsed="false">
      <c r="A125" s="13" t="s">
        <v>288</v>
      </c>
      <c r="B125" s="13" t="s">
        <v>169</v>
      </c>
      <c r="C125" s="13" t="s">
        <v>0</v>
      </c>
      <c r="D125" s="13" t="str">
        <f aca="false">IF(A125="","",IFERROR(INDEX(Sesiones!$B$2:$B$401,MATCH(A125,Sesiones!$A$2:$A$401,0)),"Sesión no existe"))</f>
        <v>LE-01</v>
      </c>
      <c r="E125" s="40" t="n">
        <f aca="false">IF(A125="","",IFERROR(INDEX(Sesiones!$C$2:$C$401,MATCH(A125,Sesiones!$A$2:$A$401,0)),""))</f>
        <v>45455</v>
      </c>
      <c r="F125" s="13" t="str">
        <f aca="false">IF(A125="","",IF(D125="Sesión no existe","Sesión no existe",IF(COUNTIFS(Matrículas!$A$2:$A$201,B125,Matrículas!$B$2:$B$201,D125)=0,"No está matriculado en ese grupo",IF(COUNTIFS($A$2:$A$3001,A125,$B$2:$B$3001,B125)&gt;1,"Registro repetido",""))))</f>
        <v/>
      </c>
    </row>
    <row r="126" customFormat="false" ht="15" hidden="false" customHeight="false" outlineLevel="0" collapsed="false">
      <c r="A126" s="13" t="s">
        <v>288</v>
      </c>
      <c r="B126" s="13" t="s">
        <v>131</v>
      </c>
      <c r="C126" s="13" t="s">
        <v>0</v>
      </c>
      <c r="D126" s="13" t="str">
        <f aca="false">IF(A126="","",IFERROR(INDEX(Sesiones!$B$2:$B$401,MATCH(A126,Sesiones!$A$2:$A$401,0)),"Sesión no existe"))</f>
        <v>LE-01</v>
      </c>
      <c r="E126" s="40" t="n">
        <f aca="false">IF(A126="","",IFERROR(INDEX(Sesiones!$C$2:$C$401,MATCH(A126,Sesiones!$A$2:$A$401,0)),""))</f>
        <v>45455</v>
      </c>
      <c r="F126" s="13" t="str">
        <f aca="false">IF(A126="","",IF(D126="Sesión no existe","Sesión no existe",IF(COUNTIFS(Matrículas!$A$2:$A$201,B126,Matrículas!$B$2:$B$201,D126)=0,"No está matriculado en ese grupo",IF(COUNTIFS($A$2:$A$3001,A126,$B$2:$B$3001,B126)&gt;1,"Registro repetido",""))))</f>
        <v/>
      </c>
    </row>
    <row r="127" customFormat="false" ht="15" hidden="false" customHeight="false" outlineLevel="0" collapsed="false">
      <c r="A127" s="13" t="s">
        <v>288</v>
      </c>
      <c r="B127" s="13" t="s">
        <v>113</v>
      </c>
      <c r="C127" s="13" t="s">
        <v>0</v>
      </c>
      <c r="D127" s="13" t="str">
        <f aca="false">IF(A127="","",IFERROR(INDEX(Sesiones!$B$2:$B$401,MATCH(A127,Sesiones!$A$2:$A$401,0)),"Sesión no existe"))</f>
        <v>LE-01</v>
      </c>
      <c r="E127" s="40" t="n">
        <f aca="false">IF(A127="","",IFERROR(INDEX(Sesiones!$C$2:$C$401,MATCH(A127,Sesiones!$A$2:$A$401,0)),""))</f>
        <v>45455</v>
      </c>
      <c r="F127" s="13" t="str">
        <f aca="false">IF(A127="","",IF(D127="Sesión no existe","Sesión no existe",IF(COUNTIFS(Matrículas!$A$2:$A$201,B127,Matrículas!$B$2:$B$201,D127)=0,"No está matriculado en ese grupo",IF(COUNTIFS($A$2:$A$3001,A127,$B$2:$B$3001,B127)&gt;1,"Registro repetido",""))))</f>
        <v/>
      </c>
    </row>
    <row r="128" customFormat="false" ht="15" hidden="false" customHeight="false" outlineLevel="0" collapsed="false">
      <c r="A128" s="13" t="s">
        <v>289</v>
      </c>
      <c r="B128" s="13" t="s">
        <v>156</v>
      </c>
      <c r="C128" s="13" t="s">
        <v>0</v>
      </c>
      <c r="D128" s="13" t="str">
        <f aca="false">IF(A128="","",IFERROR(INDEX(Sesiones!$B$2:$B$401,MATCH(A128,Sesiones!$A$2:$A$401,0)),"Sesión no existe"))</f>
        <v>TB-01</v>
      </c>
      <c r="E128" s="40" t="n">
        <f aca="false">IF(A128="","",IFERROR(INDEX(Sesiones!$C$2:$C$401,MATCH(A128,Sesiones!$A$2:$A$401,0)),""))</f>
        <v>45456</v>
      </c>
      <c r="F128" s="13" t="str">
        <f aca="false">IF(A128="","",IF(D128="Sesión no existe","Sesión no existe",IF(COUNTIFS(Matrículas!$A$2:$A$201,B128,Matrículas!$B$2:$B$201,D128)=0,"No está matriculado en ese grupo",IF(COUNTIFS($A$2:$A$3001,A128,$B$2:$B$3001,B128)&gt;1,"Registro repetido",""))))</f>
        <v/>
      </c>
    </row>
    <row r="129" customFormat="false" ht="15" hidden="false" customHeight="false" outlineLevel="0" collapsed="false">
      <c r="A129" s="13" t="s">
        <v>289</v>
      </c>
      <c r="B129" s="13" t="s">
        <v>160</v>
      </c>
      <c r="C129" s="13" t="s">
        <v>0</v>
      </c>
      <c r="D129" s="13" t="str">
        <f aca="false">IF(A129="","",IFERROR(INDEX(Sesiones!$B$2:$B$401,MATCH(A129,Sesiones!$A$2:$A$401,0)),"Sesión no existe"))</f>
        <v>TB-01</v>
      </c>
      <c r="E129" s="40" t="n">
        <f aca="false">IF(A129="","",IFERROR(INDEX(Sesiones!$C$2:$C$401,MATCH(A129,Sesiones!$A$2:$A$401,0)),""))</f>
        <v>45456</v>
      </c>
      <c r="F129" s="13" t="str">
        <f aca="false">IF(A129="","",IF(D129="Sesión no existe","Sesión no existe",IF(COUNTIFS(Matrículas!$A$2:$A$201,B129,Matrículas!$B$2:$B$201,D129)=0,"No está matriculado en ese grupo",IF(COUNTIFS($A$2:$A$3001,A129,$B$2:$B$3001,B129)&gt;1,"Registro repetido",""))))</f>
        <v/>
      </c>
    </row>
    <row r="130" customFormat="false" ht="15" hidden="false" customHeight="false" outlineLevel="0" collapsed="false">
      <c r="A130" s="13" t="s">
        <v>289</v>
      </c>
      <c r="B130" s="13" t="s">
        <v>164</v>
      </c>
      <c r="C130" s="13" t="s">
        <v>0</v>
      </c>
      <c r="D130" s="13" t="str">
        <f aca="false">IF(A130="","",IFERROR(INDEX(Sesiones!$B$2:$B$401,MATCH(A130,Sesiones!$A$2:$A$401,0)),"Sesión no existe"))</f>
        <v>TB-01</v>
      </c>
      <c r="E130" s="40" t="n">
        <f aca="false">IF(A130="","",IFERROR(INDEX(Sesiones!$C$2:$C$401,MATCH(A130,Sesiones!$A$2:$A$401,0)),""))</f>
        <v>45456</v>
      </c>
      <c r="F130" s="13" t="str">
        <f aca="false">IF(A130="","",IF(D130="Sesión no existe","Sesión no existe",IF(COUNTIFS(Matrículas!$A$2:$A$201,B130,Matrículas!$B$2:$B$201,D130)=0,"No está matriculado en ese grupo",IF(COUNTIFS($A$2:$A$3001,A130,$B$2:$B$3001,B130)&gt;1,"Registro repetido",""))))</f>
        <v/>
      </c>
    </row>
    <row r="131" customFormat="false" ht="15" hidden="false" customHeight="false" outlineLevel="0" collapsed="false">
      <c r="A131" s="13" t="s">
        <v>289</v>
      </c>
      <c r="B131" s="13" t="s">
        <v>158</v>
      </c>
      <c r="C131" s="13" t="s">
        <v>0</v>
      </c>
      <c r="D131" s="13" t="str">
        <f aca="false">IF(A131="","",IFERROR(INDEX(Sesiones!$B$2:$B$401,MATCH(A131,Sesiones!$A$2:$A$401,0)),"Sesión no existe"))</f>
        <v>TB-01</v>
      </c>
      <c r="E131" s="40" t="n">
        <f aca="false">IF(A131="","",IFERROR(INDEX(Sesiones!$C$2:$C$401,MATCH(A131,Sesiones!$A$2:$A$401,0)),""))</f>
        <v>45456</v>
      </c>
      <c r="F131" s="13" t="str">
        <f aca="false">IF(A131="","",IF(D131="Sesión no existe","Sesión no existe",IF(COUNTIFS(Matrículas!$A$2:$A$201,B131,Matrículas!$B$2:$B$201,D131)=0,"No está matriculado en ese grupo",IF(COUNTIFS($A$2:$A$3001,A131,$B$2:$B$3001,B131)&gt;1,"Registro repetido",""))))</f>
        <v/>
      </c>
    </row>
    <row r="132" customFormat="false" ht="15" hidden="false" customHeight="false" outlineLevel="0" collapsed="false">
      <c r="A132" s="13" t="s">
        <v>290</v>
      </c>
      <c r="B132" s="13" t="s">
        <v>108</v>
      </c>
      <c r="C132" s="13" t="s">
        <v>0</v>
      </c>
      <c r="D132" s="13" t="str">
        <f aca="false">IF(A132="","",IFERROR(INDEX(Sesiones!$B$2:$B$401,MATCH(A132,Sesiones!$A$2:$A$401,0)),"Sesión no existe"))</f>
        <v>TL-M</v>
      </c>
      <c r="E132" s="40" t="n">
        <f aca="false">IF(A132="","",IFERROR(INDEX(Sesiones!$C$2:$C$401,MATCH(A132,Sesiones!$A$2:$A$401,0)),""))</f>
        <v>45456</v>
      </c>
      <c r="F132" s="13" t="str">
        <f aca="false">IF(A132="","",IF(D132="Sesión no existe","Sesión no existe",IF(COUNTIFS(Matrículas!$A$2:$A$201,B132,Matrículas!$B$2:$B$201,D132)=0,"No está matriculado en ese grupo",IF(COUNTIFS($A$2:$A$3001,A132,$B$2:$B$3001,B132)&gt;1,"Registro repetido",""))))</f>
        <v/>
      </c>
    </row>
    <row r="133" customFormat="false" ht="15" hidden="false" customHeight="false" outlineLevel="0" collapsed="false">
      <c r="A133" s="13" t="s">
        <v>290</v>
      </c>
      <c r="B133" s="13" t="s">
        <v>128</v>
      </c>
      <c r="C133" s="13" t="s">
        <v>0</v>
      </c>
      <c r="D133" s="13" t="str">
        <f aca="false">IF(A133="","",IFERROR(INDEX(Sesiones!$B$2:$B$401,MATCH(A133,Sesiones!$A$2:$A$401,0)),"Sesión no existe"))</f>
        <v>TL-M</v>
      </c>
      <c r="E133" s="40" t="n">
        <f aca="false">IF(A133="","",IFERROR(INDEX(Sesiones!$C$2:$C$401,MATCH(A133,Sesiones!$A$2:$A$401,0)),""))</f>
        <v>45456</v>
      </c>
      <c r="F133" s="13" t="str">
        <f aca="false">IF(A133="","",IF(D133="Sesión no existe","Sesión no existe",IF(COUNTIFS(Matrículas!$A$2:$A$201,B133,Matrículas!$B$2:$B$201,D133)=0,"No está matriculado en ese grupo",IF(COUNTIFS($A$2:$A$3001,A133,$B$2:$B$3001,B133)&gt;1,"Registro repetido",""))))</f>
        <v/>
      </c>
    </row>
    <row r="134" customFormat="false" ht="15" hidden="false" customHeight="false" outlineLevel="0" collapsed="false">
      <c r="A134" s="13" t="s">
        <v>290</v>
      </c>
      <c r="B134" s="13" t="s">
        <v>131</v>
      </c>
      <c r="C134" s="13" t="s">
        <v>0</v>
      </c>
      <c r="D134" s="13" t="str">
        <f aca="false">IF(A134="","",IFERROR(INDEX(Sesiones!$B$2:$B$401,MATCH(A134,Sesiones!$A$2:$A$401,0)),"Sesión no existe"))</f>
        <v>TL-M</v>
      </c>
      <c r="E134" s="40" t="n">
        <f aca="false">IF(A134="","",IFERROR(INDEX(Sesiones!$C$2:$C$401,MATCH(A134,Sesiones!$A$2:$A$401,0)),""))</f>
        <v>45456</v>
      </c>
      <c r="F134" s="13" t="str">
        <f aca="false">IF(A134="","",IF(D134="Sesión no existe","Sesión no existe",IF(COUNTIFS(Matrículas!$A$2:$A$201,B134,Matrículas!$B$2:$B$201,D134)=0,"No está matriculado en ese grupo",IF(COUNTIFS($A$2:$A$3001,A134,$B$2:$B$3001,B134)&gt;1,"Registro repetido",""))))</f>
        <v/>
      </c>
    </row>
    <row r="135" customFormat="false" ht="15" hidden="false" customHeight="false" outlineLevel="0" collapsed="false">
      <c r="A135" s="13" t="s">
        <v>290</v>
      </c>
      <c r="B135" s="13" t="s">
        <v>113</v>
      </c>
      <c r="C135" s="13" t="s">
        <v>0</v>
      </c>
      <c r="D135" s="13" t="str">
        <f aca="false">IF(A135="","",IFERROR(INDEX(Sesiones!$B$2:$B$401,MATCH(A135,Sesiones!$A$2:$A$401,0)),"Sesión no existe"))</f>
        <v>TL-M</v>
      </c>
      <c r="E135" s="40" t="n">
        <f aca="false">IF(A135="","",IFERROR(INDEX(Sesiones!$C$2:$C$401,MATCH(A135,Sesiones!$A$2:$A$401,0)),""))</f>
        <v>45456</v>
      </c>
      <c r="F135" s="13" t="str">
        <f aca="false">IF(A135="","",IF(D135="Sesión no existe","Sesión no existe",IF(COUNTIFS(Matrículas!$A$2:$A$201,B135,Matrículas!$B$2:$B$201,D135)=0,"No está matriculado en ese grupo",IF(COUNTIFS($A$2:$A$3001,A135,$B$2:$B$3001,B135)&gt;1,"Registro repetido",""))))</f>
        <v/>
      </c>
    </row>
    <row r="136" customFormat="false" ht="15" hidden="false" customHeight="false" outlineLevel="0" collapsed="false">
      <c r="A136" s="13" t="s">
        <v>290</v>
      </c>
      <c r="B136" s="13" t="s">
        <v>124</v>
      </c>
      <c r="C136" s="13" t="s">
        <v>0</v>
      </c>
      <c r="D136" s="13" t="str">
        <f aca="false">IF(A136="","",IFERROR(INDEX(Sesiones!$B$2:$B$401,MATCH(A136,Sesiones!$A$2:$A$401,0)),"Sesión no existe"))</f>
        <v>TL-M</v>
      </c>
      <c r="E136" s="40" t="n">
        <f aca="false">IF(A136="","",IFERROR(INDEX(Sesiones!$C$2:$C$401,MATCH(A136,Sesiones!$A$2:$A$401,0)),""))</f>
        <v>45456</v>
      </c>
      <c r="F136" s="13" t="str">
        <f aca="false">IF(A136="","",IF(D136="Sesión no existe","Sesión no existe",IF(COUNTIFS(Matrículas!$A$2:$A$201,B136,Matrículas!$B$2:$B$201,D136)=0,"No está matriculado en ese grupo",IF(COUNTIFS($A$2:$A$3001,A136,$B$2:$B$3001,B136)&gt;1,"Registro repetido",""))))</f>
        <v/>
      </c>
    </row>
    <row r="137" customFormat="false" ht="15" hidden="false" customHeight="false" outlineLevel="0" collapsed="false">
      <c r="A137" s="13" t="s">
        <v>290</v>
      </c>
      <c r="B137" s="13" t="s">
        <v>151</v>
      </c>
      <c r="C137" s="13" t="s">
        <v>0</v>
      </c>
      <c r="D137" s="13" t="str">
        <f aca="false">IF(A137="","",IFERROR(INDEX(Sesiones!$B$2:$B$401,MATCH(A137,Sesiones!$A$2:$A$401,0)),"Sesión no existe"))</f>
        <v>TL-M</v>
      </c>
      <c r="E137" s="40" t="n">
        <f aca="false">IF(A137="","",IFERROR(INDEX(Sesiones!$C$2:$C$401,MATCH(A137,Sesiones!$A$2:$A$401,0)),""))</f>
        <v>45456</v>
      </c>
      <c r="F137" s="13" t="str">
        <f aca="false">IF(A137="","",IF(D137="Sesión no existe","Sesión no existe",IF(COUNTIFS(Matrículas!$A$2:$A$201,B137,Matrículas!$B$2:$B$201,D137)=0,"No está matriculado en ese grupo",IF(COUNTIFS($A$2:$A$3001,A137,$B$2:$B$3001,B137)&gt;1,"Registro repetido",""))))</f>
        <v/>
      </c>
    </row>
    <row r="138" customFormat="false" ht="15" hidden="false" customHeight="false" outlineLevel="0" collapsed="false">
      <c r="A138" s="13" t="s">
        <v>290</v>
      </c>
      <c r="B138" s="13" t="s">
        <v>116</v>
      </c>
      <c r="C138" s="13" t="s">
        <v>0</v>
      </c>
      <c r="D138" s="13" t="str">
        <f aca="false">IF(A138="","",IFERROR(INDEX(Sesiones!$B$2:$B$401,MATCH(A138,Sesiones!$A$2:$A$401,0)),"Sesión no existe"))</f>
        <v>TL-M</v>
      </c>
      <c r="E138" s="40" t="n">
        <f aca="false">IF(A138="","",IFERROR(INDEX(Sesiones!$C$2:$C$401,MATCH(A138,Sesiones!$A$2:$A$401,0)),""))</f>
        <v>45456</v>
      </c>
      <c r="F138" s="13" t="str">
        <f aca="false">IF(A138="","",IF(D138="Sesión no existe","Sesión no existe",IF(COUNTIFS(Matrículas!$A$2:$A$201,B138,Matrículas!$B$2:$B$201,D138)=0,"No está matriculado en ese grupo",IF(COUNTIFS($A$2:$A$3001,A138,$B$2:$B$3001,B138)&gt;1,"Registro repetido",""))))</f>
        <v/>
      </c>
    </row>
    <row r="139" customFormat="false" ht="15" hidden="false" customHeight="false" outlineLevel="0" collapsed="false">
      <c r="A139" s="13" t="s">
        <v>290</v>
      </c>
      <c r="B139" s="13" t="s">
        <v>102</v>
      </c>
      <c r="C139" s="13" t="s">
        <v>0</v>
      </c>
      <c r="D139" s="13" t="str">
        <f aca="false">IF(A139="","",IFERROR(INDEX(Sesiones!$B$2:$B$401,MATCH(A139,Sesiones!$A$2:$A$401,0)),"Sesión no existe"))</f>
        <v>TL-M</v>
      </c>
      <c r="E139" s="40" t="n">
        <f aca="false">IF(A139="","",IFERROR(INDEX(Sesiones!$C$2:$C$401,MATCH(A139,Sesiones!$A$2:$A$401,0)),""))</f>
        <v>45456</v>
      </c>
      <c r="F139" s="13" t="str">
        <f aca="false">IF(A139="","",IF(D139="Sesión no existe","Sesión no existe",IF(COUNTIFS(Matrículas!$A$2:$A$201,B139,Matrículas!$B$2:$B$201,D139)=0,"No está matriculado en ese grupo",IF(COUNTIFS($A$2:$A$3001,A139,$B$2:$B$3001,B139)&gt;1,"Registro repetido",""))))</f>
        <v/>
      </c>
    </row>
    <row r="140" customFormat="false" ht="15" hidden="false" customHeight="false" outlineLevel="0" collapsed="false">
      <c r="A140" s="13" t="s">
        <v>290</v>
      </c>
      <c r="B140" s="13" t="s">
        <v>126</v>
      </c>
      <c r="C140" s="13" t="s">
        <v>0</v>
      </c>
      <c r="D140" s="13" t="str">
        <f aca="false">IF(A140="","",IFERROR(INDEX(Sesiones!$B$2:$B$401,MATCH(A140,Sesiones!$A$2:$A$401,0)),"Sesión no existe"))</f>
        <v>TL-M</v>
      </c>
      <c r="E140" s="40" t="n">
        <f aca="false">IF(A140="","",IFERROR(INDEX(Sesiones!$C$2:$C$401,MATCH(A140,Sesiones!$A$2:$A$401,0)),""))</f>
        <v>45456</v>
      </c>
      <c r="F140" s="13" t="str">
        <f aca="false">IF(A140="","",IF(D140="Sesión no existe","Sesión no existe",IF(COUNTIFS(Matrículas!$A$2:$A$201,B140,Matrículas!$B$2:$B$201,D140)=0,"No está matriculado en ese grupo",IF(COUNTIFS($A$2:$A$3001,A140,$B$2:$B$3001,B140)&gt;1,"Registro repetido",""))))</f>
        <v/>
      </c>
    </row>
    <row r="141" customFormat="false" ht="15" hidden="false" customHeight="false" outlineLevel="0" collapsed="false">
      <c r="A141" s="13" t="s">
        <v>290</v>
      </c>
      <c r="B141" s="13" t="s">
        <v>144</v>
      </c>
      <c r="C141" s="13" t="s">
        <v>0</v>
      </c>
      <c r="D141" s="13" t="str">
        <f aca="false">IF(A141="","",IFERROR(INDEX(Sesiones!$B$2:$B$401,MATCH(A141,Sesiones!$A$2:$A$401,0)),"Sesión no existe"))</f>
        <v>TL-M</v>
      </c>
      <c r="E141" s="40" t="n">
        <f aca="false">IF(A141="","",IFERROR(INDEX(Sesiones!$C$2:$C$401,MATCH(A141,Sesiones!$A$2:$A$401,0)),""))</f>
        <v>45456</v>
      </c>
      <c r="F141" s="13" t="str">
        <f aca="false">IF(A141="","",IF(D141="Sesión no existe","Sesión no existe",IF(COUNTIFS(Matrículas!$A$2:$A$201,B141,Matrículas!$B$2:$B$201,D141)=0,"No está matriculado en ese grupo",IF(COUNTIFS($A$2:$A$3001,A141,$B$2:$B$3001,B141)&gt;1,"Registro repetido",""))))</f>
        <v/>
      </c>
    </row>
    <row r="142" customFormat="false" ht="15" hidden="false" customHeight="false" outlineLevel="0" collapsed="false">
      <c r="A142" s="13" t="s">
        <v>290</v>
      </c>
      <c r="B142" s="13" t="s">
        <v>122</v>
      </c>
      <c r="C142" s="13" t="s">
        <v>3</v>
      </c>
      <c r="D142" s="13" t="str">
        <f aca="false">IF(A142="","",IFERROR(INDEX(Sesiones!$B$2:$B$401,MATCH(A142,Sesiones!$A$2:$A$401,0)),"Sesión no existe"))</f>
        <v>TL-M</v>
      </c>
      <c r="E142" s="40" t="n">
        <f aca="false">IF(A142="","",IFERROR(INDEX(Sesiones!$C$2:$C$401,MATCH(A142,Sesiones!$A$2:$A$401,0)),""))</f>
        <v>45456</v>
      </c>
      <c r="F142" s="13" t="str">
        <f aca="false">IF(A142="","",IF(D142="Sesión no existe","Sesión no existe",IF(COUNTIFS(Matrículas!$A$2:$A$201,B142,Matrículas!$B$2:$B$201,D142)=0,"No está matriculado en ese grupo",IF(COUNTIFS($A$2:$A$3001,A142,$B$2:$B$3001,B142)&gt;1,"Registro repetido",""))))</f>
        <v/>
      </c>
    </row>
    <row r="143" customFormat="false" ht="15" hidden="false" customHeight="false" outlineLevel="0" collapsed="false">
      <c r="A143" s="13" t="s">
        <v>290</v>
      </c>
      <c r="B143" s="13" t="s">
        <v>105</v>
      </c>
      <c r="C143" s="13" t="s">
        <v>3</v>
      </c>
      <c r="D143" s="13" t="str">
        <f aca="false">IF(A143="","",IFERROR(INDEX(Sesiones!$B$2:$B$401,MATCH(A143,Sesiones!$A$2:$A$401,0)),"Sesión no existe"))</f>
        <v>TL-M</v>
      </c>
      <c r="E143" s="40" t="n">
        <f aca="false">IF(A143="","",IFERROR(INDEX(Sesiones!$C$2:$C$401,MATCH(A143,Sesiones!$A$2:$A$401,0)),""))</f>
        <v>45456</v>
      </c>
      <c r="F143" s="13" t="str">
        <f aca="false">IF(A143="","",IF(D143="Sesión no existe","Sesión no existe",IF(COUNTIFS(Matrículas!$A$2:$A$201,B143,Matrículas!$B$2:$B$201,D143)=0,"No está matriculado en ese grupo",IF(COUNTIFS($A$2:$A$3001,A143,$B$2:$B$3001,B143)&gt;1,"Registro repetido",""))))</f>
        <v/>
      </c>
    </row>
    <row r="144" customFormat="false" ht="15" hidden="false" customHeight="false" outlineLevel="0" collapsed="false">
      <c r="A144" s="13" t="s">
        <v>292</v>
      </c>
      <c r="B144" s="13" t="s">
        <v>146</v>
      </c>
      <c r="C144" s="13" t="s">
        <v>0</v>
      </c>
      <c r="D144" s="13" t="str">
        <f aca="false">IF(A144="","",IFERROR(INDEX(Sesiones!$B$2:$B$401,MATCH(A144,Sesiones!$A$2:$A$401,0)),"Sesión no existe"))</f>
        <v>TL-T</v>
      </c>
      <c r="E144" s="40" t="n">
        <f aca="false">IF(A144="","",IFERROR(INDEX(Sesiones!$C$2:$C$401,MATCH(A144,Sesiones!$A$2:$A$401,0)),""))</f>
        <v>45456</v>
      </c>
      <c r="F144" s="13" t="str">
        <f aca="false">IF(A144="","",IF(D144="Sesión no existe","Sesión no existe",IF(COUNTIFS(Matrículas!$A$2:$A$201,B144,Matrículas!$B$2:$B$201,D144)=0,"No está matriculado en ese grupo",IF(COUNTIFS($A$2:$A$3001,A144,$B$2:$B$3001,B144)&gt;1,"Registro repetido",""))))</f>
        <v/>
      </c>
    </row>
    <row r="145" customFormat="false" ht="15" hidden="false" customHeight="false" outlineLevel="0" collapsed="false">
      <c r="A145" s="13" t="s">
        <v>292</v>
      </c>
      <c r="B145" s="13" t="s">
        <v>142</v>
      </c>
      <c r="C145" s="13" t="s">
        <v>7</v>
      </c>
      <c r="D145" s="13" t="str">
        <f aca="false">IF(A145="","",IFERROR(INDEX(Sesiones!$B$2:$B$401,MATCH(A145,Sesiones!$A$2:$A$401,0)),"Sesión no existe"))</f>
        <v>TL-T</v>
      </c>
      <c r="E145" s="40" t="n">
        <f aca="false">IF(A145="","",IFERROR(INDEX(Sesiones!$C$2:$C$401,MATCH(A145,Sesiones!$A$2:$A$401,0)),""))</f>
        <v>45456</v>
      </c>
      <c r="F145" s="13" t="str">
        <f aca="false">IF(A145="","",IF(D145="Sesión no existe","Sesión no existe",IF(COUNTIFS(Matrículas!$A$2:$A$201,B145,Matrículas!$B$2:$B$201,D145)=0,"No está matriculado en ese grupo",IF(COUNTIFS($A$2:$A$3001,A145,$B$2:$B$3001,B145)&gt;1,"Registro repetido",""))))</f>
        <v/>
      </c>
    </row>
    <row r="146" customFormat="false" ht="15" hidden="false" customHeight="false" outlineLevel="0" collapsed="false">
      <c r="A146" s="13" t="s">
        <v>292</v>
      </c>
      <c r="B146" s="13" t="s">
        <v>110</v>
      </c>
      <c r="C146" s="13" t="s">
        <v>0</v>
      </c>
      <c r="D146" s="13" t="str">
        <f aca="false">IF(A146="","",IFERROR(INDEX(Sesiones!$B$2:$B$401,MATCH(A146,Sesiones!$A$2:$A$401,0)),"Sesión no existe"))</f>
        <v>TL-T</v>
      </c>
      <c r="E146" s="40" t="n">
        <f aca="false">IF(A146="","",IFERROR(INDEX(Sesiones!$C$2:$C$401,MATCH(A146,Sesiones!$A$2:$A$401,0)),""))</f>
        <v>45456</v>
      </c>
      <c r="F146" s="13" t="str">
        <f aca="false">IF(A146="","",IF(D146="Sesión no existe","Sesión no existe",IF(COUNTIFS(Matrículas!$A$2:$A$201,B146,Matrículas!$B$2:$B$201,D146)=0,"No está matriculado en ese grupo",IF(COUNTIFS($A$2:$A$3001,A146,$B$2:$B$3001,B146)&gt;1,"Registro repetido",""))))</f>
        <v/>
      </c>
    </row>
    <row r="147" customFormat="false" ht="15" hidden="false" customHeight="false" outlineLevel="0" collapsed="false">
      <c r="A147" s="13" t="s">
        <v>292</v>
      </c>
      <c r="B147" s="13" t="s">
        <v>62</v>
      </c>
      <c r="C147" s="13" t="s">
        <v>7</v>
      </c>
      <c r="D147" s="13" t="str">
        <f aca="false">IF(A147="","",IFERROR(INDEX(Sesiones!$B$2:$B$401,MATCH(A147,Sesiones!$A$2:$A$401,0)),"Sesión no existe"))</f>
        <v>TL-T</v>
      </c>
      <c r="E147" s="40" t="n">
        <f aca="false">IF(A147="","",IFERROR(INDEX(Sesiones!$C$2:$C$401,MATCH(A147,Sesiones!$A$2:$A$401,0)),""))</f>
        <v>45456</v>
      </c>
      <c r="F147" s="13" t="str">
        <f aca="false">IF(A147="","",IF(D147="Sesión no existe","Sesión no existe",IF(COUNTIFS(Matrículas!$A$2:$A$201,B147,Matrículas!$B$2:$B$201,D147)=0,"No está matriculado en ese grupo",IF(COUNTIFS($A$2:$A$3001,A147,$B$2:$B$3001,B147)&gt;1,"Registro repetido",""))))</f>
        <v/>
      </c>
    </row>
    <row r="148" customFormat="false" ht="15" hidden="false" customHeight="false" outlineLevel="0" collapsed="false">
      <c r="A148" s="13" t="s">
        <v>292</v>
      </c>
      <c r="B148" s="13" t="s">
        <v>149</v>
      </c>
      <c r="C148" s="13" t="s">
        <v>7</v>
      </c>
      <c r="D148" s="13" t="str">
        <f aca="false">IF(A148="","",IFERROR(INDEX(Sesiones!$B$2:$B$401,MATCH(A148,Sesiones!$A$2:$A$401,0)),"Sesión no existe"))</f>
        <v>TL-T</v>
      </c>
      <c r="E148" s="40" t="n">
        <f aca="false">IF(A148="","",IFERROR(INDEX(Sesiones!$C$2:$C$401,MATCH(A148,Sesiones!$A$2:$A$401,0)),""))</f>
        <v>45456</v>
      </c>
      <c r="F148" s="13" t="str">
        <f aca="false">IF(A148="","",IF(D148="Sesión no existe","Sesión no existe",IF(COUNTIFS(Matrículas!$A$2:$A$201,B148,Matrículas!$B$2:$B$201,D148)=0,"No está matriculado en ese grupo",IF(COUNTIFS($A$2:$A$3001,A148,$B$2:$B$3001,B148)&gt;1,"Registro repetido",""))))</f>
        <v/>
      </c>
    </row>
    <row r="149" customFormat="false" ht="15" hidden="false" customHeight="false" outlineLevel="0" collapsed="false">
      <c r="A149" s="13" t="s">
        <v>292</v>
      </c>
      <c r="B149" s="13" t="s">
        <v>119</v>
      </c>
      <c r="C149" s="13" t="s">
        <v>0</v>
      </c>
      <c r="D149" s="13" t="str">
        <f aca="false">IF(A149="","",IFERROR(INDEX(Sesiones!$B$2:$B$401,MATCH(A149,Sesiones!$A$2:$A$401,0)),"Sesión no existe"))</f>
        <v>TL-T</v>
      </c>
      <c r="E149" s="40" t="n">
        <f aca="false">IF(A149="","",IFERROR(INDEX(Sesiones!$C$2:$C$401,MATCH(A149,Sesiones!$A$2:$A$401,0)),""))</f>
        <v>45456</v>
      </c>
      <c r="F149" s="13" t="str">
        <f aca="false">IF(A149="","",IF(D149="Sesión no existe","Sesión no existe",IF(COUNTIFS(Matrículas!$A$2:$A$201,B149,Matrículas!$B$2:$B$201,D149)=0,"No está matriculado en ese grupo",IF(COUNTIFS($A$2:$A$3001,A149,$B$2:$B$3001,B149)&gt;1,"Registro repetido",""))))</f>
        <v/>
      </c>
    </row>
    <row r="150" customFormat="false" ht="15" hidden="false" customHeight="false" outlineLevel="0" collapsed="false">
      <c r="A150" s="13" t="s">
        <v>292</v>
      </c>
      <c r="B150" s="13" t="s">
        <v>139</v>
      </c>
      <c r="C150" s="13" t="s">
        <v>0</v>
      </c>
      <c r="D150" s="13" t="str">
        <f aca="false">IF(A150="","",IFERROR(INDEX(Sesiones!$B$2:$B$401,MATCH(A150,Sesiones!$A$2:$A$401,0)),"Sesión no existe"))</f>
        <v>TL-T</v>
      </c>
      <c r="E150" s="40" t="n">
        <f aca="false">IF(A150="","",IFERROR(INDEX(Sesiones!$C$2:$C$401,MATCH(A150,Sesiones!$A$2:$A$401,0)),""))</f>
        <v>45456</v>
      </c>
      <c r="F150" s="13" t="str">
        <f aca="false">IF(A150="","",IF(D150="Sesión no existe","Sesión no existe",IF(COUNTIFS(Matrículas!$A$2:$A$201,B150,Matrículas!$B$2:$B$201,D150)=0,"No está matriculado en ese grupo",IF(COUNTIFS($A$2:$A$3001,A150,$B$2:$B$3001,B150)&gt;1,"Registro repetido",""))))</f>
        <v/>
      </c>
    </row>
    <row r="151" customFormat="false" ht="15" hidden="false" customHeight="false" outlineLevel="0" collapsed="false">
      <c r="A151" s="13" t="s">
        <v>292</v>
      </c>
      <c r="B151" s="13" t="s">
        <v>136</v>
      </c>
      <c r="C151" s="13" t="s">
        <v>0</v>
      </c>
      <c r="D151" s="13" t="str">
        <f aca="false">IF(A151="","",IFERROR(INDEX(Sesiones!$B$2:$B$401,MATCH(A151,Sesiones!$A$2:$A$401,0)),"Sesión no existe"))</f>
        <v>TL-T</v>
      </c>
      <c r="E151" s="40" t="n">
        <f aca="false">IF(A151="","",IFERROR(INDEX(Sesiones!$C$2:$C$401,MATCH(A151,Sesiones!$A$2:$A$401,0)),""))</f>
        <v>45456</v>
      </c>
      <c r="F151" s="13" t="str">
        <f aca="false">IF(A151="","",IF(D151="Sesión no existe","Sesión no existe",IF(COUNTIFS(Matrículas!$A$2:$A$201,B151,Matrículas!$B$2:$B$201,D151)=0,"No está matriculado en ese grupo",IF(COUNTIFS($A$2:$A$3001,A151,$B$2:$B$3001,B151)&gt;1,"Registro repetido",""))))</f>
        <v/>
      </c>
    </row>
    <row r="152" customFormat="false" ht="15" hidden="false" customHeight="false" outlineLevel="0" collapsed="false">
      <c r="A152" s="13" t="s">
        <v>292</v>
      </c>
      <c r="B152" s="13" t="s">
        <v>154</v>
      </c>
      <c r="C152" s="13" t="s">
        <v>0</v>
      </c>
      <c r="D152" s="13" t="str">
        <f aca="false">IF(A152="","",IFERROR(INDEX(Sesiones!$B$2:$B$401,MATCH(A152,Sesiones!$A$2:$A$401,0)),"Sesión no existe"))</f>
        <v>TL-T</v>
      </c>
      <c r="E152" s="40" t="n">
        <f aca="false">IF(A152="","",IFERROR(INDEX(Sesiones!$C$2:$C$401,MATCH(A152,Sesiones!$A$2:$A$401,0)),""))</f>
        <v>45456</v>
      </c>
      <c r="F152" s="13" t="str">
        <f aca="false">IF(A152="","",IF(D152="Sesión no existe","Sesión no existe",IF(COUNTIFS(Matrículas!$A$2:$A$201,B152,Matrículas!$B$2:$B$201,D152)=0,"No está matriculado en ese grupo",IF(COUNTIFS($A$2:$A$3001,A152,$B$2:$B$3001,B152)&gt;1,"Registro repetido",""))))</f>
        <v/>
      </c>
    </row>
    <row r="153" customFormat="false" ht="15" hidden="false" customHeight="false" outlineLevel="0" collapsed="false">
      <c r="A153" s="13" t="s">
        <v>292</v>
      </c>
      <c r="B153" s="13" t="s">
        <v>134</v>
      </c>
      <c r="C153" s="13" t="s">
        <v>3</v>
      </c>
      <c r="D153" s="13" t="str">
        <f aca="false">IF(A153="","",IFERROR(INDEX(Sesiones!$B$2:$B$401,MATCH(A153,Sesiones!$A$2:$A$401,0)),"Sesión no existe"))</f>
        <v>TL-T</v>
      </c>
      <c r="E153" s="40" t="n">
        <f aca="false">IF(A153="","",IFERROR(INDEX(Sesiones!$C$2:$C$401,MATCH(A153,Sesiones!$A$2:$A$401,0)),""))</f>
        <v>45456</v>
      </c>
      <c r="F153" s="13" t="str">
        <f aca="false">IF(A153="","",IF(D153="Sesión no existe","Sesión no existe",IF(COUNTIFS(Matrículas!$A$2:$A$201,B153,Matrículas!$B$2:$B$201,D153)=0,"No está matriculado en ese grupo",IF(COUNTIFS($A$2:$A$3001,A153,$B$2:$B$3001,B153)&gt;1,"Registro repetido",""))))</f>
        <v/>
      </c>
    </row>
    <row r="154" customFormat="false" ht="15" hidden="false" customHeight="false" outlineLevel="0" collapsed="false">
      <c r="A154" s="13" t="s">
        <v>293</v>
      </c>
      <c r="B154" s="13" t="s">
        <v>108</v>
      </c>
      <c r="C154" s="13" t="s">
        <v>3</v>
      </c>
      <c r="D154" s="13" t="str">
        <f aca="false">IF(A154="","",IFERROR(INDEX(Sesiones!$B$2:$B$401,MATCH(A154,Sesiones!$A$2:$A$401,0)),"Sesión no existe"))</f>
        <v>TL-M</v>
      </c>
      <c r="E154" s="40" t="n">
        <f aca="false">IF(A154="","",IFERROR(INDEX(Sesiones!$C$2:$C$401,MATCH(A154,Sesiones!$A$2:$A$401,0)),""))</f>
        <v>45457</v>
      </c>
      <c r="F154" s="13" t="str">
        <f aca="false">IF(A154="","",IF(D154="Sesión no existe","Sesión no existe",IF(COUNTIFS(Matrículas!$A$2:$A$201,B154,Matrículas!$B$2:$B$201,D154)=0,"No está matriculado en ese grupo",IF(COUNTIFS($A$2:$A$3001,A154,$B$2:$B$3001,B154)&gt;1,"Registro repetido",""))))</f>
        <v/>
      </c>
    </row>
    <row r="155" customFormat="false" ht="15" hidden="false" customHeight="false" outlineLevel="0" collapsed="false">
      <c r="A155" s="13" t="s">
        <v>293</v>
      </c>
      <c r="B155" s="13" t="s">
        <v>128</v>
      </c>
      <c r="C155" s="13" t="s">
        <v>0</v>
      </c>
      <c r="D155" s="13" t="str">
        <f aca="false">IF(A155="","",IFERROR(INDEX(Sesiones!$B$2:$B$401,MATCH(A155,Sesiones!$A$2:$A$401,0)),"Sesión no existe"))</f>
        <v>TL-M</v>
      </c>
      <c r="E155" s="40" t="n">
        <f aca="false">IF(A155="","",IFERROR(INDEX(Sesiones!$C$2:$C$401,MATCH(A155,Sesiones!$A$2:$A$401,0)),""))</f>
        <v>45457</v>
      </c>
      <c r="F155" s="13" t="str">
        <f aca="false">IF(A155="","",IF(D155="Sesión no existe","Sesión no existe",IF(COUNTIFS(Matrículas!$A$2:$A$201,B155,Matrículas!$B$2:$B$201,D155)=0,"No está matriculado en ese grupo",IF(COUNTIFS($A$2:$A$3001,A155,$B$2:$B$3001,B155)&gt;1,"Registro repetido",""))))</f>
        <v/>
      </c>
    </row>
    <row r="156" customFormat="false" ht="15" hidden="false" customHeight="false" outlineLevel="0" collapsed="false">
      <c r="A156" s="13" t="s">
        <v>293</v>
      </c>
      <c r="B156" s="13" t="s">
        <v>131</v>
      </c>
      <c r="C156" s="13" t="s">
        <v>0</v>
      </c>
      <c r="D156" s="13" t="str">
        <f aca="false">IF(A156="","",IFERROR(INDEX(Sesiones!$B$2:$B$401,MATCH(A156,Sesiones!$A$2:$A$401,0)),"Sesión no existe"))</f>
        <v>TL-M</v>
      </c>
      <c r="E156" s="40" t="n">
        <f aca="false">IF(A156="","",IFERROR(INDEX(Sesiones!$C$2:$C$401,MATCH(A156,Sesiones!$A$2:$A$401,0)),""))</f>
        <v>45457</v>
      </c>
      <c r="F156" s="13" t="str">
        <f aca="false">IF(A156="","",IF(D156="Sesión no existe","Sesión no existe",IF(COUNTIFS(Matrículas!$A$2:$A$201,B156,Matrículas!$B$2:$B$201,D156)=0,"No está matriculado en ese grupo",IF(COUNTIFS($A$2:$A$3001,A156,$B$2:$B$3001,B156)&gt;1,"Registro repetido",""))))</f>
        <v/>
      </c>
    </row>
    <row r="157" customFormat="false" ht="15" hidden="false" customHeight="false" outlineLevel="0" collapsed="false">
      <c r="A157" s="13" t="s">
        <v>293</v>
      </c>
      <c r="B157" s="13" t="s">
        <v>113</v>
      </c>
      <c r="C157" s="13" t="s">
        <v>0</v>
      </c>
      <c r="D157" s="13" t="str">
        <f aca="false">IF(A157="","",IFERROR(INDEX(Sesiones!$B$2:$B$401,MATCH(A157,Sesiones!$A$2:$A$401,0)),"Sesión no existe"))</f>
        <v>TL-M</v>
      </c>
      <c r="E157" s="40" t="n">
        <f aca="false">IF(A157="","",IFERROR(INDEX(Sesiones!$C$2:$C$401,MATCH(A157,Sesiones!$A$2:$A$401,0)),""))</f>
        <v>45457</v>
      </c>
      <c r="F157" s="13" t="str">
        <f aca="false">IF(A157="","",IF(D157="Sesión no existe","Sesión no existe",IF(COUNTIFS(Matrículas!$A$2:$A$201,B157,Matrículas!$B$2:$B$201,D157)=0,"No está matriculado en ese grupo",IF(COUNTIFS($A$2:$A$3001,A157,$B$2:$B$3001,B157)&gt;1,"Registro repetido",""))))</f>
        <v/>
      </c>
    </row>
    <row r="158" customFormat="false" ht="15" hidden="false" customHeight="false" outlineLevel="0" collapsed="false">
      <c r="A158" s="13" t="s">
        <v>293</v>
      </c>
      <c r="B158" s="13" t="s">
        <v>124</v>
      </c>
      <c r="C158" s="13" t="s">
        <v>0</v>
      </c>
      <c r="D158" s="13" t="str">
        <f aca="false">IF(A158="","",IFERROR(INDEX(Sesiones!$B$2:$B$401,MATCH(A158,Sesiones!$A$2:$A$401,0)),"Sesión no existe"))</f>
        <v>TL-M</v>
      </c>
      <c r="E158" s="40" t="n">
        <f aca="false">IF(A158="","",IFERROR(INDEX(Sesiones!$C$2:$C$401,MATCH(A158,Sesiones!$A$2:$A$401,0)),""))</f>
        <v>45457</v>
      </c>
      <c r="F158" s="13" t="str">
        <f aca="false">IF(A158="","",IF(D158="Sesión no existe","Sesión no existe",IF(COUNTIFS(Matrículas!$A$2:$A$201,B158,Matrículas!$B$2:$B$201,D158)=0,"No está matriculado en ese grupo",IF(COUNTIFS($A$2:$A$3001,A158,$B$2:$B$3001,B158)&gt;1,"Registro repetido",""))))</f>
        <v/>
      </c>
    </row>
    <row r="159" customFormat="false" ht="15" hidden="false" customHeight="false" outlineLevel="0" collapsed="false">
      <c r="A159" s="13" t="s">
        <v>293</v>
      </c>
      <c r="B159" s="13" t="s">
        <v>151</v>
      </c>
      <c r="C159" s="13" t="s">
        <v>0</v>
      </c>
      <c r="D159" s="13" t="str">
        <f aca="false">IF(A159="","",IFERROR(INDEX(Sesiones!$B$2:$B$401,MATCH(A159,Sesiones!$A$2:$A$401,0)),"Sesión no existe"))</f>
        <v>TL-M</v>
      </c>
      <c r="E159" s="40" t="n">
        <f aca="false">IF(A159="","",IFERROR(INDEX(Sesiones!$C$2:$C$401,MATCH(A159,Sesiones!$A$2:$A$401,0)),""))</f>
        <v>45457</v>
      </c>
      <c r="F159" s="13" t="str">
        <f aca="false">IF(A159="","",IF(D159="Sesión no existe","Sesión no existe",IF(COUNTIFS(Matrículas!$A$2:$A$201,B159,Matrículas!$B$2:$B$201,D159)=0,"No está matriculado en ese grupo",IF(COUNTIFS($A$2:$A$3001,A159,$B$2:$B$3001,B159)&gt;1,"Registro repetido",""))))</f>
        <v/>
      </c>
    </row>
    <row r="160" customFormat="false" ht="15" hidden="false" customHeight="false" outlineLevel="0" collapsed="false">
      <c r="A160" s="13" t="s">
        <v>293</v>
      </c>
      <c r="B160" s="13" t="s">
        <v>116</v>
      </c>
      <c r="C160" s="13" t="s">
        <v>0</v>
      </c>
      <c r="D160" s="13" t="str">
        <f aca="false">IF(A160="","",IFERROR(INDEX(Sesiones!$B$2:$B$401,MATCH(A160,Sesiones!$A$2:$A$401,0)),"Sesión no existe"))</f>
        <v>TL-M</v>
      </c>
      <c r="E160" s="40" t="n">
        <f aca="false">IF(A160="","",IFERROR(INDEX(Sesiones!$C$2:$C$401,MATCH(A160,Sesiones!$A$2:$A$401,0)),""))</f>
        <v>45457</v>
      </c>
      <c r="F160" s="13" t="str">
        <f aca="false">IF(A160="","",IF(D160="Sesión no existe","Sesión no existe",IF(COUNTIFS(Matrículas!$A$2:$A$201,B160,Matrículas!$B$2:$B$201,D160)=0,"No está matriculado en ese grupo",IF(COUNTIFS($A$2:$A$3001,A160,$B$2:$B$3001,B160)&gt;1,"Registro repetido",""))))</f>
        <v/>
      </c>
    </row>
    <row r="161" customFormat="false" ht="15" hidden="false" customHeight="false" outlineLevel="0" collapsed="false">
      <c r="A161" s="13" t="s">
        <v>293</v>
      </c>
      <c r="B161" s="13" t="s">
        <v>102</v>
      </c>
      <c r="C161" s="13" t="s">
        <v>0</v>
      </c>
      <c r="D161" s="13" t="str">
        <f aca="false">IF(A161="","",IFERROR(INDEX(Sesiones!$B$2:$B$401,MATCH(A161,Sesiones!$A$2:$A$401,0)),"Sesión no existe"))</f>
        <v>TL-M</v>
      </c>
      <c r="E161" s="40" t="n">
        <f aca="false">IF(A161="","",IFERROR(INDEX(Sesiones!$C$2:$C$401,MATCH(A161,Sesiones!$A$2:$A$401,0)),""))</f>
        <v>45457</v>
      </c>
      <c r="F161" s="13" t="str">
        <f aca="false">IF(A161="","",IF(D161="Sesión no existe","Sesión no existe",IF(COUNTIFS(Matrículas!$A$2:$A$201,B161,Matrículas!$B$2:$B$201,D161)=0,"No está matriculado en ese grupo",IF(COUNTIFS($A$2:$A$3001,A161,$B$2:$B$3001,B161)&gt;1,"Registro repetido",""))))</f>
        <v/>
      </c>
    </row>
    <row r="162" customFormat="false" ht="15" hidden="false" customHeight="false" outlineLevel="0" collapsed="false">
      <c r="A162" s="13" t="s">
        <v>293</v>
      </c>
      <c r="B162" s="13" t="s">
        <v>126</v>
      </c>
      <c r="C162" s="13" t="s">
        <v>3</v>
      </c>
      <c r="D162" s="13" t="str">
        <f aca="false">IF(A162="","",IFERROR(INDEX(Sesiones!$B$2:$B$401,MATCH(A162,Sesiones!$A$2:$A$401,0)),"Sesión no existe"))</f>
        <v>TL-M</v>
      </c>
      <c r="E162" s="40" t="n">
        <f aca="false">IF(A162="","",IFERROR(INDEX(Sesiones!$C$2:$C$401,MATCH(A162,Sesiones!$A$2:$A$401,0)),""))</f>
        <v>45457</v>
      </c>
      <c r="F162" s="13" t="str">
        <f aca="false">IF(A162="","",IF(D162="Sesión no existe","Sesión no existe",IF(COUNTIFS(Matrículas!$A$2:$A$201,B162,Matrículas!$B$2:$B$201,D162)=0,"No está matriculado en ese grupo",IF(COUNTIFS($A$2:$A$3001,A162,$B$2:$B$3001,B162)&gt;1,"Registro repetido",""))))</f>
        <v/>
      </c>
    </row>
    <row r="163" customFormat="false" ht="15" hidden="false" customHeight="false" outlineLevel="0" collapsed="false">
      <c r="A163" s="13" t="s">
        <v>293</v>
      </c>
      <c r="B163" s="13" t="s">
        <v>144</v>
      </c>
      <c r="C163" s="13" t="s">
        <v>0</v>
      </c>
      <c r="D163" s="13" t="str">
        <f aca="false">IF(A163="","",IFERROR(INDEX(Sesiones!$B$2:$B$401,MATCH(A163,Sesiones!$A$2:$A$401,0)),"Sesión no existe"))</f>
        <v>TL-M</v>
      </c>
      <c r="E163" s="40" t="n">
        <f aca="false">IF(A163="","",IFERROR(INDEX(Sesiones!$C$2:$C$401,MATCH(A163,Sesiones!$A$2:$A$401,0)),""))</f>
        <v>45457</v>
      </c>
      <c r="F163" s="13" t="str">
        <f aca="false">IF(A163="","",IF(D163="Sesión no existe","Sesión no existe",IF(COUNTIFS(Matrículas!$A$2:$A$201,B163,Matrículas!$B$2:$B$201,D163)=0,"No está matriculado en ese grupo",IF(COUNTIFS($A$2:$A$3001,A163,$B$2:$B$3001,B163)&gt;1,"Registro repetido",""))))</f>
        <v/>
      </c>
    </row>
    <row r="164" customFormat="false" ht="15" hidden="false" customHeight="false" outlineLevel="0" collapsed="false">
      <c r="A164" s="13" t="s">
        <v>293</v>
      </c>
      <c r="B164" s="13" t="s">
        <v>122</v>
      </c>
      <c r="C164" s="13" t="s">
        <v>0</v>
      </c>
      <c r="D164" s="13" t="str">
        <f aca="false">IF(A164="","",IFERROR(INDEX(Sesiones!$B$2:$B$401,MATCH(A164,Sesiones!$A$2:$A$401,0)),"Sesión no existe"))</f>
        <v>TL-M</v>
      </c>
      <c r="E164" s="40" t="n">
        <f aca="false">IF(A164="","",IFERROR(INDEX(Sesiones!$C$2:$C$401,MATCH(A164,Sesiones!$A$2:$A$401,0)),""))</f>
        <v>45457</v>
      </c>
      <c r="F164" s="13" t="str">
        <f aca="false">IF(A164="","",IF(D164="Sesión no existe","Sesión no existe",IF(COUNTIFS(Matrículas!$A$2:$A$201,B164,Matrículas!$B$2:$B$201,D164)=0,"No está matriculado en ese grupo",IF(COUNTIFS($A$2:$A$3001,A164,$B$2:$B$3001,B164)&gt;1,"Registro repetido",""))))</f>
        <v/>
      </c>
    </row>
    <row r="165" customFormat="false" ht="15" hidden="false" customHeight="false" outlineLevel="0" collapsed="false">
      <c r="A165" s="13" t="s">
        <v>293</v>
      </c>
      <c r="B165" s="13" t="s">
        <v>105</v>
      </c>
      <c r="C165" s="13" t="s">
        <v>7</v>
      </c>
      <c r="D165" s="13" t="str">
        <f aca="false">IF(A165="","",IFERROR(INDEX(Sesiones!$B$2:$B$401,MATCH(A165,Sesiones!$A$2:$A$401,0)),"Sesión no existe"))</f>
        <v>TL-M</v>
      </c>
      <c r="E165" s="40" t="n">
        <f aca="false">IF(A165="","",IFERROR(INDEX(Sesiones!$C$2:$C$401,MATCH(A165,Sesiones!$A$2:$A$401,0)),""))</f>
        <v>45457</v>
      </c>
      <c r="F165" s="13" t="str">
        <f aca="false">IF(A165="","",IF(D165="Sesión no existe","Sesión no existe",IF(COUNTIFS(Matrículas!$A$2:$A$201,B165,Matrículas!$B$2:$B$201,D165)=0,"No está matriculado en ese grupo",IF(COUNTIFS($A$2:$A$3001,A165,$B$2:$B$3001,B165)&gt;1,"Registro repetido",""))))</f>
        <v/>
      </c>
    </row>
    <row r="166" customFormat="false" ht="15" hidden="false" customHeight="false" outlineLevel="0" collapsed="false">
      <c r="A166" s="13" t="s">
        <v>294</v>
      </c>
      <c r="B166" s="13" t="s">
        <v>175</v>
      </c>
      <c r="C166" s="13" t="s">
        <v>0</v>
      </c>
      <c r="D166" s="13" t="str">
        <f aca="false">IF(A166="","",IFERROR(INDEX(Sesiones!$B$2:$B$401,MATCH(A166,Sesiones!$A$2:$A$401,0)),"Sesión no existe"))</f>
        <v>VA-01</v>
      </c>
      <c r="E166" s="40" t="n">
        <f aca="false">IF(A166="","",IFERROR(INDEX(Sesiones!$C$2:$C$401,MATCH(A166,Sesiones!$A$2:$A$401,0)),""))</f>
        <v>45457</v>
      </c>
      <c r="F166" s="13" t="str">
        <f aca="false">IF(A166="","",IF(D166="Sesión no existe","Sesión no existe",IF(COUNTIFS(Matrículas!$A$2:$A$201,B166,Matrículas!$B$2:$B$201,D166)=0,"No está matriculado en ese grupo",IF(COUNTIFS($A$2:$A$3001,A166,$B$2:$B$3001,B166)&gt;1,"Registro repetido",""))))</f>
        <v/>
      </c>
    </row>
    <row r="167" customFormat="false" ht="15" hidden="false" customHeight="false" outlineLevel="0" collapsed="false">
      <c r="A167" s="13" t="s">
        <v>294</v>
      </c>
      <c r="B167" s="13" t="s">
        <v>179</v>
      </c>
      <c r="C167" s="13" t="s">
        <v>0</v>
      </c>
      <c r="D167" s="13" t="str">
        <f aca="false">IF(A167="","",IFERROR(INDEX(Sesiones!$B$2:$B$401,MATCH(A167,Sesiones!$A$2:$A$401,0)),"Sesión no existe"))</f>
        <v>VA-01</v>
      </c>
      <c r="E167" s="40" t="n">
        <f aca="false">IF(A167="","",IFERROR(INDEX(Sesiones!$C$2:$C$401,MATCH(A167,Sesiones!$A$2:$A$401,0)),""))</f>
        <v>45457</v>
      </c>
      <c r="F167" s="13" t="str">
        <f aca="false">IF(A167="","",IF(D167="Sesión no existe","Sesión no existe",IF(COUNTIFS(Matrículas!$A$2:$A$201,B167,Matrículas!$B$2:$B$201,D167)=0,"No está matriculado en ese grupo",IF(COUNTIFS($A$2:$A$3001,A167,$B$2:$B$3001,B167)&gt;1,"Registro repetido",""))))</f>
        <v/>
      </c>
    </row>
    <row r="168" customFormat="false" ht="15" hidden="false" customHeight="false" outlineLevel="0" collapsed="false">
      <c r="A168" s="13" t="s">
        <v>294</v>
      </c>
      <c r="B168" s="13" t="s">
        <v>181</v>
      </c>
      <c r="C168" s="13" t="s">
        <v>0</v>
      </c>
      <c r="D168" s="13" t="str">
        <f aca="false">IF(A168="","",IFERROR(INDEX(Sesiones!$B$2:$B$401,MATCH(A168,Sesiones!$A$2:$A$401,0)),"Sesión no existe"))</f>
        <v>VA-01</v>
      </c>
      <c r="E168" s="40" t="n">
        <f aca="false">IF(A168="","",IFERROR(INDEX(Sesiones!$C$2:$C$401,MATCH(A168,Sesiones!$A$2:$A$401,0)),""))</f>
        <v>45457</v>
      </c>
      <c r="F168" s="13" t="str">
        <f aca="false">IF(A168="","",IF(D168="Sesión no existe","Sesión no existe",IF(COUNTIFS(Matrículas!$A$2:$A$201,B168,Matrículas!$B$2:$B$201,D168)=0,"No está matriculado en ese grupo",IF(COUNTIFS($A$2:$A$3001,A168,$B$2:$B$3001,B168)&gt;1,"Registro repetido",""))))</f>
        <v/>
      </c>
    </row>
    <row r="169" customFormat="false" ht="15" hidden="false" customHeight="false" outlineLevel="0" collapsed="false">
      <c r="A169" s="13" t="s">
        <v>294</v>
      </c>
      <c r="B169" s="13" t="s">
        <v>185</v>
      </c>
      <c r="C169" s="13" t="s">
        <v>0</v>
      </c>
      <c r="D169" s="13" t="str">
        <f aca="false">IF(A169="","",IFERROR(INDEX(Sesiones!$B$2:$B$401,MATCH(A169,Sesiones!$A$2:$A$401,0)),"Sesión no existe"))</f>
        <v>VA-01</v>
      </c>
      <c r="E169" s="40" t="n">
        <f aca="false">IF(A169="","",IFERROR(INDEX(Sesiones!$C$2:$C$401,MATCH(A169,Sesiones!$A$2:$A$401,0)),""))</f>
        <v>45457</v>
      </c>
      <c r="F169" s="13" t="str">
        <f aca="false">IF(A169="","",IF(D169="Sesión no existe","Sesión no existe",IF(COUNTIFS(Matrículas!$A$2:$A$201,B169,Matrículas!$B$2:$B$201,D169)=0,"No está matriculado en ese grupo",IF(COUNTIFS($A$2:$A$3001,A169,$B$2:$B$3001,B169)&gt;1,"Registro repetido",""))))</f>
        <v/>
      </c>
    </row>
    <row r="170" customFormat="false" ht="15" hidden="false" customHeight="false" outlineLevel="0" collapsed="false">
      <c r="A170" s="13" t="s">
        <v>294</v>
      </c>
      <c r="B170" s="13" t="s">
        <v>191</v>
      </c>
      <c r="C170" s="13" t="s">
        <v>0</v>
      </c>
      <c r="D170" s="13" t="str">
        <f aca="false">IF(A170="","",IFERROR(INDEX(Sesiones!$B$2:$B$401,MATCH(A170,Sesiones!$A$2:$A$401,0)),"Sesión no existe"))</f>
        <v>VA-01</v>
      </c>
      <c r="E170" s="40" t="n">
        <f aca="false">IF(A170="","",IFERROR(INDEX(Sesiones!$C$2:$C$401,MATCH(A170,Sesiones!$A$2:$A$401,0)),""))</f>
        <v>45457</v>
      </c>
      <c r="F170" s="13" t="str">
        <f aca="false">IF(A170="","",IF(D170="Sesión no existe","Sesión no existe",IF(COUNTIFS(Matrículas!$A$2:$A$201,B170,Matrículas!$B$2:$B$201,D170)=0,"No está matriculado en ese grupo",IF(COUNTIFS($A$2:$A$3001,A170,$B$2:$B$3001,B170)&gt;1,"Registro repetido",""))))</f>
        <v/>
      </c>
    </row>
    <row r="171" customFormat="false" ht="15" hidden="false" customHeight="false" outlineLevel="0" collapsed="false">
      <c r="A171" s="13" t="s">
        <v>294</v>
      </c>
      <c r="B171" s="13" t="s">
        <v>183</v>
      </c>
      <c r="C171" s="13" t="s">
        <v>0</v>
      </c>
      <c r="D171" s="13" t="str">
        <f aca="false">IF(A171="","",IFERROR(INDEX(Sesiones!$B$2:$B$401,MATCH(A171,Sesiones!$A$2:$A$401,0)),"Sesión no existe"))</f>
        <v>VA-01</v>
      </c>
      <c r="E171" s="40" t="n">
        <f aca="false">IF(A171="","",IFERROR(INDEX(Sesiones!$C$2:$C$401,MATCH(A171,Sesiones!$A$2:$A$401,0)),""))</f>
        <v>45457</v>
      </c>
      <c r="F171" s="13" t="str">
        <f aca="false">IF(A171="","",IF(D171="Sesión no existe","Sesión no existe",IF(COUNTIFS(Matrículas!$A$2:$A$201,B171,Matrículas!$B$2:$B$201,D171)=0,"No está matriculado en ese grupo",IF(COUNTIFS($A$2:$A$3001,A171,$B$2:$B$3001,B171)&gt;1,"Registro repetido",""))))</f>
        <v/>
      </c>
    </row>
    <row r="172" customFormat="false" ht="15" hidden="false" customHeight="false" outlineLevel="0" collapsed="false">
      <c r="A172" s="13" t="s">
        <v>294</v>
      </c>
      <c r="B172" s="13" t="s">
        <v>177</v>
      </c>
      <c r="C172" s="13" t="s">
        <v>0</v>
      </c>
      <c r="D172" s="13" t="str">
        <f aca="false">IF(A172="","",IFERROR(INDEX(Sesiones!$B$2:$B$401,MATCH(A172,Sesiones!$A$2:$A$401,0)),"Sesión no existe"))</f>
        <v>VA-01</v>
      </c>
      <c r="E172" s="40" t="n">
        <f aca="false">IF(A172="","",IFERROR(INDEX(Sesiones!$C$2:$C$401,MATCH(A172,Sesiones!$A$2:$A$401,0)),""))</f>
        <v>45457</v>
      </c>
      <c r="F172" s="13" t="str">
        <f aca="false">IF(A172="","",IF(D172="Sesión no existe","Sesión no existe",IF(COUNTIFS(Matrículas!$A$2:$A$201,B172,Matrículas!$B$2:$B$201,D172)=0,"No está matriculado en ese grupo",IF(COUNTIFS($A$2:$A$3001,A172,$B$2:$B$3001,B172)&gt;1,"Registro repetido",""))))</f>
        <v/>
      </c>
    </row>
    <row r="173" customFormat="false" ht="15" hidden="false" customHeight="false" outlineLevel="0" collapsed="false">
      <c r="A173" s="13" t="s">
        <v>294</v>
      </c>
      <c r="B173" s="13" t="s">
        <v>187</v>
      </c>
      <c r="C173" s="13" t="s">
        <v>0</v>
      </c>
      <c r="D173" s="13" t="str">
        <f aca="false">IF(A173="","",IFERROR(INDEX(Sesiones!$B$2:$B$401,MATCH(A173,Sesiones!$A$2:$A$401,0)),"Sesión no existe"))</f>
        <v>VA-01</v>
      </c>
      <c r="E173" s="40" t="n">
        <f aca="false">IF(A173="","",IFERROR(INDEX(Sesiones!$C$2:$C$401,MATCH(A173,Sesiones!$A$2:$A$401,0)),""))</f>
        <v>45457</v>
      </c>
      <c r="F173" s="13" t="str">
        <f aca="false">IF(A173="","",IF(D173="Sesión no existe","Sesión no existe",IF(COUNTIFS(Matrículas!$A$2:$A$201,B173,Matrículas!$B$2:$B$201,D173)=0,"No está matriculado en ese grupo",IF(COUNTIFS($A$2:$A$3001,A173,$B$2:$B$3001,B173)&gt;1,"Registro repetido",""))))</f>
        <v/>
      </c>
    </row>
    <row r="174" customFormat="false" ht="15" hidden="false" customHeight="false" outlineLevel="0" collapsed="false">
      <c r="A174" s="13" t="s">
        <v>295</v>
      </c>
      <c r="B174" s="13" t="s">
        <v>146</v>
      </c>
      <c r="C174" s="13" t="s">
        <v>0</v>
      </c>
      <c r="D174" s="13" t="str">
        <f aca="false">IF(A174="","",IFERROR(INDEX(Sesiones!$B$2:$B$401,MATCH(A174,Sesiones!$A$2:$A$401,0)),"Sesión no existe"))</f>
        <v>TL-T</v>
      </c>
      <c r="E174" s="40" t="n">
        <f aca="false">IF(A174="","",IFERROR(INDEX(Sesiones!$C$2:$C$401,MATCH(A174,Sesiones!$A$2:$A$401,0)),""))</f>
        <v>45458</v>
      </c>
      <c r="F174" s="13" t="str">
        <f aca="false">IF(A174="","",IF(D174="Sesión no existe","Sesión no existe",IF(COUNTIFS(Matrículas!$A$2:$A$201,B174,Matrículas!$B$2:$B$201,D174)=0,"No está matriculado en ese grupo",IF(COUNTIFS($A$2:$A$3001,A174,$B$2:$B$3001,B174)&gt;1,"Registro repetido",""))))</f>
        <v/>
      </c>
    </row>
    <row r="175" customFormat="false" ht="15" hidden="false" customHeight="false" outlineLevel="0" collapsed="false">
      <c r="A175" s="13" t="s">
        <v>295</v>
      </c>
      <c r="B175" s="13" t="s">
        <v>142</v>
      </c>
      <c r="C175" s="13" t="s">
        <v>3</v>
      </c>
      <c r="D175" s="13" t="str">
        <f aca="false">IF(A175="","",IFERROR(INDEX(Sesiones!$B$2:$B$401,MATCH(A175,Sesiones!$A$2:$A$401,0)),"Sesión no existe"))</f>
        <v>TL-T</v>
      </c>
      <c r="E175" s="40" t="n">
        <f aca="false">IF(A175="","",IFERROR(INDEX(Sesiones!$C$2:$C$401,MATCH(A175,Sesiones!$A$2:$A$401,0)),""))</f>
        <v>45458</v>
      </c>
      <c r="F175" s="13" t="str">
        <f aca="false">IF(A175="","",IF(D175="Sesión no existe","Sesión no existe",IF(COUNTIFS(Matrículas!$A$2:$A$201,B175,Matrículas!$B$2:$B$201,D175)=0,"No está matriculado en ese grupo",IF(COUNTIFS($A$2:$A$3001,A175,$B$2:$B$3001,B175)&gt;1,"Registro repetido",""))))</f>
        <v/>
      </c>
    </row>
    <row r="176" customFormat="false" ht="15" hidden="false" customHeight="false" outlineLevel="0" collapsed="false">
      <c r="A176" s="13" t="s">
        <v>295</v>
      </c>
      <c r="B176" s="13" t="s">
        <v>110</v>
      </c>
      <c r="C176" s="13" t="s">
        <v>0</v>
      </c>
      <c r="D176" s="13" t="str">
        <f aca="false">IF(A176="","",IFERROR(INDEX(Sesiones!$B$2:$B$401,MATCH(A176,Sesiones!$A$2:$A$401,0)),"Sesión no existe"))</f>
        <v>TL-T</v>
      </c>
      <c r="E176" s="40" t="n">
        <f aca="false">IF(A176="","",IFERROR(INDEX(Sesiones!$C$2:$C$401,MATCH(A176,Sesiones!$A$2:$A$401,0)),""))</f>
        <v>45458</v>
      </c>
      <c r="F176" s="13" t="str">
        <f aca="false">IF(A176="","",IF(D176="Sesión no existe","Sesión no existe",IF(COUNTIFS(Matrículas!$A$2:$A$201,B176,Matrículas!$B$2:$B$201,D176)=0,"No está matriculado en ese grupo",IF(COUNTIFS($A$2:$A$3001,A176,$B$2:$B$3001,B176)&gt;1,"Registro repetido",""))))</f>
        <v/>
      </c>
    </row>
    <row r="177" customFormat="false" ht="15" hidden="false" customHeight="false" outlineLevel="0" collapsed="false">
      <c r="A177" s="13" t="s">
        <v>295</v>
      </c>
      <c r="B177" s="13" t="s">
        <v>62</v>
      </c>
      <c r="C177" s="13" t="s">
        <v>3</v>
      </c>
      <c r="D177" s="13" t="str">
        <f aca="false">IF(A177="","",IFERROR(INDEX(Sesiones!$B$2:$B$401,MATCH(A177,Sesiones!$A$2:$A$401,0)),"Sesión no existe"))</f>
        <v>TL-T</v>
      </c>
      <c r="E177" s="40" t="n">
        <f aca="false">IF(A177="","",IFERROR(INDEX(Sesiones!$C$2:$C$401,MATCH(A177,Sesiones!$A$2:$A$401,0)),""))</f>
        <v>45458</v>
      </c>
      <c r="F177" s="13" t="str">
        <f aca="false">IF(A177="","",IF(D177="Sesión no existe","Sesión no existe",IF(COUNTIFS(Matrículas!$A$2:$A$201,B177,Matrículas!$B$2:$B$201,D177)=0,"No está matriculado en ese grupo",IF(COUNTIFS($A$2:$A$3001,A177,$B$2:$B$3001,B177)&gt;1,"Registro repetido",""))))</f>
        <v/>
      </c>
    </row>
    <row r="178" customFormat="false" ht="15" hidden="false" customHeight="false" outlineLevel="0" collapsed="false">
      <c r="A178" s="13" t="s">
        <v>295</v>
      </c>
      <c r="B178" s="13" t="s">
        <v>149</v>
      </c>
      <c r="C178" s="13" t="s">
        <v>0</v>
      </c>
      <c r="D178" s="13" t="str">
        <f aca="false">IF(A178="","",IFERROR(INDEX(Sesiones!$B$2:$B$401,MATCH(A178,Sesiones!$A$2:$A$401,0)),"Sesión no existe"))</f>
        <v>TL-T</v>
      </c>
      <c r="E178" s="40" t="n">
        <f aca="false">IF(A178="","",IFERROR(INDEX(Sesiones!$C$2:$C$401,MATCH(A178,Sesiones!$A$2:$A$401,0)),""))</f>
        <v>45458</v>
      </c>
      <c r="F178" s="13" t="str">
        <f aca="false">IF(A178="","",IF(D178="Sesión no existe","Sesión no existe",IF(COUNTIFS(Matrículas!$A$2:$A$201,B178,Matrículas!$B$2:$B$201,D178)=0,"No está matriculado en ese grupo",IF(COUNTIFS($A$2:$A$3001,A178,$B$2:$B$3001,B178)&gt;1,"Registro repetido",""))))</f>
        <v/>
      </c>
    </row>
    <row r="179" customFormat="false" ht="15" hidden="false" customHeight="false" outlineLevel="0" collapsed="false">
      <c r="A179" s="13" t="s">
        <v>295</v>
      </c>
      <c r="B179" s="13" t="s">
        <v>119</v>
      </c>
      <c r="C179" s="13" t="s">
        <v>0</v>
      </c>
      <c r="D179" s="13" t="str">
        <f aca="false">IF(A179="","",IFERROR(INDEX(Sesiones!$B$2:$B$401,MATCH(A179,Sesiones!$A$2:$A$401,0)),"Sesión no existe"))</f>
        <v>TL-T</v>
      </c>
      <c r="E179" s="40" t="n">
        <f aca="false">IF(A179="","",IFERROR(INDEX(Sesiones!$C$2:$C$401,MATCH(A179,Sesiones!$A$2:$A$401,0)),""))</f>
        <v>45458</v>
      </c>
      <c r="F179" s="13" t="str">
        <f aca="false">IF(A179="","",IF(D179="Sesión no existe","Sesión no existe",IF(COUNTIFS(Matrículas!$A$2:$A$201,B179,Matrículas!$B$2:$B$201,D179)=0,"No está matriculado en ese grupo",IF(COUNTIFS($A$2:$A$3001,A179,$B$2:$B$3001,B179)&gt;1,"Registro repetido",""))))</f>
        <v/>
      </c>
    </row>
    <row r="180" customFormat="false" ht="15" hidden="false" customHeight="false" outlineLevel="0" collapsed="false">
      <c r="A180" s="13" t="s">
        <v>295</v>
      </c>
      <c r="B180" s="13" t="s">
        <v>139</v>
      </c>
      <c r="C180" s="13" t="s">
        <v>7</v>
      </c>
      <c r="D180" s="13" t="str">
        <f aca="false">IF(A180="","",IFERROR(INDEX(Sesiones!$B$2:$B$401,MATCH(A180,Sesiones!$A$2:$A$401,0)),"Sesión no existe"))</f>
        <v>TL-T</v>
      </c>
      <c r="E180" s="40" t="n">
        <f aca="false">IF(A180="","",IFERROR(INDEX(Sesiones!$C$2:$C$401,MATCH(A180,Sesiones!$A$2:$A$401,0)),""))</f>
        <v>45458</v>
      </c>
      <c r="F180" s="13" t="str">
        <f aca="false">IF(A180="","",IF(D180="Sesión no existe","Sesión no existe",IF(COUNTIFS(Matrículas!$A$2:$A$201,B180,Matrículas!$B$2:$B$201,D180)=0,"No está matriculado en ese grupo",IF(COUNTIFS($A$2:$A$3001,A180,$B$2:$B$3001,B180)&gt;1,"Registro repetido",""))))</f>
        <v/>
      </c>
    </row>
    <row r="181" customFormat="false" ht="15" hidden="false" customHeight="false" outlineLevel="0" collapsed="false">
      <c r="A181" s="13" t="s">
        <v>295</v>
      </c>
      <c r="B181" s="13" t="s">
        <v>136</v>
      </c>
      <c r="C181" s="13" t="s">
        <v>0</v>
      </c>
      <c r="D181" s="13" t="str">
        <f aca="false">IF(A181="","",IFERROR(INDEX(Sesiones!$B$2:$B$401,MATCH(A181,Sesiones!$A$2:$A$401,0)),"Sesión no existe"))</f>
        <v>TL-T</v>
      </c>
      <c r="E181" s="40" t="n">
        <f aca="false">IF(A181="","",IFERROR(INDEX(Sesiones!$C$2:$C$401,MATCH(A181,Sesiones!$A$2:$A$401,0)),""))</f>
        <v>45458</v>
      </c>
      <c r="F181" s="13" t="str">
        <f aca="false">IF(A181="","",IF(D181="Sesión no existe","Sesión no existe",IF(COUNTIFS(Matrículas!$A$2:$A$201,B181,Matrículas!$B$2:$B$201,D181)=0,"No está matriculado en ese grupo",IF(COUNTIFS($A$2:$A$3001,A181,$B$2:$B$3001,B181)&gt;1,"Registro repetido",""))))</f>
        <v/>
      </c>
    </row>
    <row r="182" customFormat="false" ht="15" hidden="false" customHeight="false" outlineLevel="0" collapsed="false">
      <c r="A182" s="13" t="s">
        <v>295</v>
      </c>
      <c r="B182" s="13" t="s">
        <v>154</v>
      </c>
      <c r="C182" s="13" t="s">
        <v>0</v>
      </c>
      <c r="D182" s="13" t="str">
        <f aca="false">IF(A182="","",IFERROR(INDEX(Sesiones!$B$2:$B$401,MATCH(A182,Sesiones!$A$2:$A$401,0)),"Sesión no existe"))</f>
        <v>TL-T</v>
      </c>
      <c r="E182" s="40" t="n">
        <f aca="false">IF(A182="","",IFERROR(INDEX(Sesiones!$C$2:$C$401,MATCH(A182,Sesiones!$A$2:$A$401,0)),""))</f>
        <v>45458</v>
      </c>
      <c r="F182" s="13" t="str">
        <f aca="false">IF(A182="","",IF(D182="Sesión no existe","Sesión no existe",IF(COUNTIFS(Matrículas!$A$2:$A$201,B182,Matrículas!$B$2:$B$201,D182)=0,"No está matriculado en ese grupo",IF(COUNTIFS($A$2:$A$3001,A182,$B$2:$B$3001,B182)&gt;1,"Registro repetido",""))))</f>
        <v/>
      </c>
    </row>
    <row r="183" customFormat="false" ht="15" hidden="false" customHeight="false" outlineLevel="0" collapsed="false">
      <c r="A183" s="13" t="s">
        <v>295</v>
      </c>
      <c r="B183" s="13" t="s">
        <v>134</v>
      </c>
      <c r="C183" s="13" t="s">
        <v>7</v>
      </c>
      <c r="D183" s="13" t="str">
        <f aca="false">IF(A183="","",IFERROR(INDEX(Sesiones!$B$2:$B$401,MATCH(A183,Sesiones!$A$2:$A$401,0)),"Sesión no existe"))</f>
        <v>TL-T</v>
      </c>
      <c r="E183" s="40" t="n">
        <f aca="false">IF(A183="","",IFERROR(INDEX(Sesiones!$C$2:$C$401,MATCH(A183,Sesiones!$A$2:$A$401,0)),""))</f>
        <v>45458</v>
      </c>
      <c r="F183" s="13" t="str">
        <f aca="false">IF(A183="","",IF(D183="Sesión no existe","Sesión no existe",IF(COUNTIFS(Matrículas!$A$2:$A$201,B183,Matrículas!$B$2:$B$201,D183)=0,"No está matriculado en ese grupo",IF(COUNTIFS($A$2:$A$3001,A183,$B$2:$B$3001,B183)&gt;1,"Registro repetido",""))))</f>
        <v/>
      </c>
    </row>
    <row r="184" customFormat="false" ht="15" hidden="false" customHeight="false" outlineLevel="0" collapsed="false">
      <c r="A184" s="13" t="s">
        <v>296</v>
      </c>
      <c r="B184" s="13" t="s">
        <v>171</v>
      </c>
      <c r="C184" s="13" t="s">
        <v>3</v>
      </c>
      <c r="D184" s="13" t="str">
        <f aca="false">IF(A184="","",IFERROR(INDEX(Sesiones!$B$2:$B$401,MATCH(A184,Sesiones!$A$2:$A$401,0)),"Sesión no existe"))</f>
        <v>LE-01</v>
      </c>
      <c r="E184" s="40" t="n">
        <f aca="false">IF(A184="","",IFERROR(INDEX(Sesiones!$C$2:$C$401,MATCH(A184,Sesiones!$A$2:$A$401,0)),""))</f>
        <v>45458</v>
      </c>
      <c r="F184" s="13" t="str">
        <f aca="false">IF(A184="","",IF(D184="Sesión no existe","Sesión no existe",IF(COUNTIFS(Matrículas!$A$2:$A$201,B184,Matrículas!$B$2:$B$201,D184)=0,"No está matriculado en ese grupo",IF(COUNTIFS($A$2:$A$3001,A184,$B$2:$B$3001,B184)&gt;1,"Registro repetido",""))))</f>
        <v/>
      </c>
    </row>
    <row r="185" customFormat="false" ht="15" hidden="false" customHeight="false" outlineLevel="0" collapsed="false">
      <c r="A185" s="13" t="s">
        <v>296</v>
      </c>
      <c r="B185" s="13" t="s">
        <v>166</v>
      </c>
      <c r="C185" s="13" t="s">
        <v>0</v>
      </c>
      <c r="D185" s="13" t="str">
        <f aca="false">IF(A185="","",IFERROR(INDEX(Sesiones!$B$2:$B$401,MATCH(A185,Sesiones!$A$2:$A$401,0)),"Sesión no existe"))</f>
        <v>LE-01</v>
      </c>
      <c r="E185" s="40" t="n">
        <f aca="false">IF(A185="","",IFERROR(INDEX(Sesiones!$C$2:$C$401,MATCH(A185,Sesiones!$A$2:$A$401,0)),""))</f>
        <v>45458</v>
      </c>
      <c r="F185" s="13" t="str">
        <f aca="false">IF(A185="","",IF(D185="Sesión no existe","Sesión no existe",IF(COUNTIFS(Matrículas!$A$2:$A$201,B185,Matrículas!$B$2:$B$201,D185)=0,"No está matriculado en ese grupo",IF(COUNTIFS($A$2:$A$3001,A185,$B$2:$B$3001,B185)&gt;1,"Registro repetido",""))))</f>
        <v/>
      </c>
    </row>
    <row r="186" customFormat="false" ht="15" hidden="false" customHeight="false" outlineLevel="0" collapsed="false">
      <c r="A186" s="13" t="s">
        <v>296</v>
      </c>
      <c r="B186" s="13" t="s">
        <v>173</v>
      </c>
      <c r="C186" s="13" t="s">
        <v>0</v>
      </c>
      <c r="D186" s="13" t="str">
        <f aca="false">IF(A186="","",IFERROR(INDEX(Sesiones!$B$2:$B$401,MATCH(A186,Sesiones!$A$2:$A$401,0)),"Sesión no existe"))</f>
        <v>LE-01</v>
      </c>
      <c r="E186" s="40" t="n">
        <f aca="false">IF(A186="","",IFERROR(INDEX(Sesiones!$C$2:$C$401,MATCH(A186,Sesiones!$A$2:$A$401,0)),""))</f>
        <v>45458</v>
      </c>
      <c r="F186" s="13" t="str">
        <f aca="false">IF(A186="","",IF(D186="Sesión no existe","Sesión no existe",IF(COUNTIFS(Matrículas!$A$2:$A$201,B186,Matrículas!$B$2:$B$201,D186)=0,"No está matriculado en ese grupo",IF(COUNTIFS($A$2:$A$3001,A186,$B$2:$B$3001,B186)&gt;1,"Registro repetido",""))))</f>
        <v/>
      </c>
    </row>
    <row r="187" customFormat="false" ht="15" hidden="false" customHeight="false" outlineLevel="0" collapsed="false">
      <c r="A187" s="13" t="s">
        <v>296</v>
      </c>
      <c r="B187" s="13" t="s">
        <v>169</v>
      </c>
      <c r="C187" s="13" t="s">
        <v>0</v>
      </c>
      <c r="D187" s="13" t="str">
        <f aca="false">IF(A187="","",IFERROR(INDEX(Sesiones!$B$2:$B$401,MATCH(A187,Sesiones!$A$2:$A$401,0)),"Sesión no existe"))</f>
        <v>LE-01</v>
      </c>
      <c r="E187" s="40" t="n">
        <f aca="false">IF(A187="","",IFERROR(INDEX(Sesiones!$C$2:$C$401,MATCH(A187,Sesiones!$A$2:$A$401,0)),""))</f>
        <v>45458</v>
      </c>
      <c r="F187" s="13" t="str">
        <f aca="false">IF(A187="","",IF(D187="Sesión no existe","Sesión no existe",IF(COUNTIFS(Matrículas!$A$2:$A$201,B187,Matrículas!$B$2:$B$201,D187)=0,"No está matriculado en ese grupo",IF(COUNTIFS($A$2:$A$3001,A187,$B$2:$B$3001,B187)&gt;1,"Registro repetido",""))))</f>
        <v/>
      </c>
    </row>
    <row r="188" customFormat="false" ht="15" hidden="false" customHeight="false" outlineLevel="0" collapsed="false">
      <c r="A188" s="13" t="s">
        <v>296</v>
      </c>
      <c r="B188" s="13" t="s">
        <v>131</v>
      </c>
      <c r="C188" s="13" t="s">
        <v>7</v>
      </c>
      <c r="D188" s="13" t="str">
        <f aca="false">IF(A188="","",IFERROR(INDEX(Sesiones!$B$2:$B$401,MATCH(A188,Sesiones!$A$2:$A$401,0)),"Sesión no existe"))</f>
        <v>LE-01</v>
      </c>
      <c r="E188" s="40" t="n">
        <f aca="false">IF(A188="","",IFERROR(INDEX(Sesiones!$C$2:$C$401,MATCH(A188,Sesiones!$A$2:$A$401,0)),""))</f>
        <v>45458</v>
      </c>
      <c r="F188" s="13" t="str">
        <f aca="false">IF(A188="","",IF(D188="Sesión no existe","Sesión no existe",IF(COUNTIFS(Matrículas!$A$2:$A$201,B188,Matrículas!$B$2:$B$201,D188)=0,"No está matriculado en ese grupo",IF(COUNTIFS($A$2:$A$3001,A188,$B$2:$B$3001,B188)&gt;1,"Registro repetido",""))))</f>
        <v/>
      </c>
    </row>
    <row r="189" customFormat="false" ht="15" hidden="false" customHeight="false" outlineLevel="0" collapsed="false">
      <c r="A189" s="13" t="s">
        <v>296</v>
      </c>
      <c r="B189" s="13" t="s">
        <v>113</v>
      </c>
      <c r="C189" s="13" t="s">
        <v>0</v>
      </c>
      <c r="D189" s="13" t="str">
        <f aca="false">IF(A189="","",IFERROR(INDEX(Sesiones!$B$2:$B$401,MATCH(A189,Sesiones!$A$2:$A$401,0)),"Sesión no existe"))</f>
        <v>LE-01</v>
      </c>
      <c r="E189" s="40" t="n">
        <f aca="false">IF(A189="","",IFERROR(INDEX(Sesiones!$C$2:$C$401,MATCH(A189,Sesiones!$A$2:$A$401,0)),""))</f>
        <v>45458</v>
      </c>
      <c r="F189" s="13" t="str">
        <f aca="false">IF(A189="","",IF(D189="Sesión no existe","Sesión no existe",IF(COUNTIFS(Matrículas!$A$2:$A$201,B189,Matrículas!$B$2:$B$201,D189)=0,"No está matriculado en ese grupo",IF(COUNTIFS($A$2:$A$3001,A189,$B$2:$B$3001,B189)&gt;1,"Registro repetido",""))))</f>
        <v/>
      </c>
    </row>
    <row r="190" customFormat="false" ht="15" hidden="false" customHeight="false" outlineLevel="0" collapsed="false">
      <c r="A190" s="13" t="s">
        <v>297</v>
      </c>
      <c r="B190" s="13" t="s">
        <v>108</v>
      </c>
      <c r="C190" s="13" t="s">
        <v>0</v>
      </c>
      <c r="D190" s="13" t="str">
        <f aca="false">IF(A190="","",IFERROR(INDEX(Sesiones!$B$2:$B$401,MATCH(A190,Sesiones!$A$2:$A$401,0)),"Sesión no existe"))</f>
        <v>TL-M</v>
      </c>
      <c r="E190" s="40" t="n">
        <f aca="false">IF(A190="","",IFERROR(INDEX(Sesiones!$C$2:$C$401,MATCH(A190,Sesiones!$A$2:$A$401,0)),""))</f>
        <v>45460</v>
      </c>
      <c r="F190" s="13" t="str">
        <f aca="false">IF(A190="","",IF(D190="Sesión no existe","Sesión no existe",IF(COUNTIFS(Matrículas!$A$2:$A$201,B190,Matrículas!$B$2:$B$201,D190)=0,"No está matriculado en ese grupo",IF(COUNTIFS($A$2:$A$3001,A190,$B$2:$B$3001,B190)&gt;1,"Registro repetido",""))))</f>
        <v/>
      </c>
    </row>
    <row r="191" customFormat="false" ht="15" hidden="false" customHeight="false" outlineLevel="0" collapsed="false">
      <c r="A191" s="13" t="s">
        <v>297</v>
      </c>
      <c r="B191" s="13" t="s">
        <v>128</v>
      </c>
      <c r="C191" s="13" t="s">
        <v>0</v>
      </c>
      <c r="D191" s="13" t="str">
        <f aca="false">IF(A191="","",IFERROR(INDEX(Sesiones!$B$2:$B$401,MATCH(A191,Sesiones!$A$2:$A$401,0)),"Sesión no existe"))</f>
        <v>TL-M</v>
      </c>
      <c r="E191" s="40" t="n">
        <f aca="false">IF(A191="","",IFERROR(INDEX(Sesiones!$C$2:$C$401,MATCH(A191,Sesiones!$A$2:$A$401,0)),""))</f>
        <v>45460</v>
      </c>
      <c r="F191" s="13" t="str">
        <f aca="false">IF(A191="","",IF(D191="Sesión no existe","Sesión no existe",IF(COUNTIFS(Matrículas!$A$2:$A$201,B191,Matrículas!$B$2:$B$201,D191)=0,"No está matriculado en ese grupo",IF(COUNTIFS($A$2:$A$3001,A191,$B$2:$B$3001,B191)&gt;1,"Registro repetido",""))))</f>
        <v/>
      </c>
    </row>
    <row r="192" customFormat="false" ht="15" hidden="false" customHeight="false" outlineLevel="0" collapsed="false">
      <c r="A192" s="13" t="s">
        <v>297</v>
      </c>
      <c r="B192" s="13" t="s">
        <v>131</v>
      </c>
      <c r="C192" s="13" t="s">
        <v>0</v>
      </c>
      <c r="D192" s="13" t="str">
        <f aca="false">IF(A192="","",IFERROR(INDEX(Sesiones!$B$2:$B$401,MATCH(A192,Sesiones!$A$2:$A$401,0)),"Sesión no existe"))</f>
        <v>TL-M</v>
      </c>
      <c r="E192" s="40" t="n">
        <f aca="false">IF(A192="","",IFERROR(INDEX(Sesiones!$C$2:$C$401,MATCH(A192,Sesiones!$A$2:$A$401,0)),""))</f>
        <v>45460</v>
      </c>
      <c r="F192" s="13" t="str">
        <f aca="false">IF(A192="","",IF(D192="Sesión no existe","Sesión no existe",IF(COUNTIFS(Matrículas!$A$2:$A$201,B192,Matrículas!$B$2:$B$201,D192)=0,"No está matriculado en ese grupo",IF(COUNTIFS($A$2:$A$3001,A192,$B$2:$B$3001,B192)&gt;1,"Registro repetido",""))))</f>
        <v/>
      </c>
    </row>
    <row r="193" customFormat="false" ht="15" hidden="false" customHeight="false" outlineLevel="0" collapsed="false">
      <c r="A193" s="13" t="s">
        <v>297</v>
      </c>
      <c r="B193" s="13" t="s">
        <v>113</v>
      </c>
      <c r="C193" s="13" t="s">
        <v>0</v>
      </c>
      <c r="D193" s="13" t="str">
        <f aca="false">IF(A193="","",IFERROR(INDEX(Sesiones!$B$2:$B$401,MATCH(A193,Sesiones!$A$2:$A$401,0)),"Sesión no existe"))</f>
        <v>TL-M</v>
      </c>
      <c r="E193" s="40" t="n">
        <f aca="false">IF(A193="","",IFERROR(INDEX(Sesiones!$C$2:$C$401,MATCH(A193,Sesiones!$A$2:$A$401,0)),""))</f>
        <v>45460</v>
      </c>
      <c r="F193" s="13" t="str">
        <f aca="false">IF(A193="","",IF(D193="Sesión no existe","Sesión no existe",IF(COUNTIFS(Matrículas!$A$2:$A$201,B193,Matrículas!$B$2:$B$201,D193)=0,"No está matriculado en ese grupo",IF(COUNTIFS($A$2:$A$3001,A193,$B$2:$B$3001,B193)&gt;1,"Registro repetido",""))))</f>
        <v/>
      </c>
    </row>
    <row r="194" customFormat="false" ht="15" hidden="false" customHeight="false" outlineLevel="0" collapsed="false">
      <c r="A194" s="13" t="s">
        <v>297</v>
      </c>
      <c r="B194" s="13" t="s">
        <v>124</v>
      </c>
      <c r="C194" s="13" t="s">
        <v>0</v>
      </c>
      <c r="D194" s="13" t="str">
        <f aca="false">IF(A194="","",IFERROR(INDEX(Sesiones!$B$2:$B$401,MATCH(A194,Sesiones!$A$2:$A$401,0)),"Sesión no existe"))</f>
        <v>TL-M</v>
      </c>
      <c r="E194" s="40" t="n">
        <f aca="false">IF(A194="","",IFERROR(INDEX(Sesiones!$C$2:$C$401,MATCH(A194,Sesiones!$A$2:$A$401,0)),""))</f>
        <v>45460</v>
      </c>
      <c r="F194" s="13" t="str">
        <f aca="false">IF(A194="","",IF(D194="Sesión no existe","Sesión no existe",IF(COUNTIFS(Matrículas!$A$2:$A$201,B194,Matrículas!$B$2:$B$201,D194)=0,"No está matriculado en ese grupo",IF(COUNTIFS($A$2:$A$3001,A194,$B$2:$B$3001,B194)&gt;1,"Registro repetido",""))))</f>
        <v/>
      </c>
    </row>
    <row r="195" customFormat="false" ht="15" hidden="false" customHeight="false" outlineLevel="0" collapsed="false">
      <c r="A195" s="13" t="s">
        <v>297</v>
      </c>
      <c r="B195" s="13" t="s">
        <v>151</v>
      </c>
      <c r="C195" s="13" t="s">
        <v>0</v>
      </c>
      <c r="D195" s="13" t="str">
        <f aca="false">IF(A195="","",IFERROR(INDEX(Sesiones!$B$2:$B$401,MATCH(A195,Sesiones!$A$2:$A$401,0)),"Sesión no existe"))</f>
        <v>TL-M</v>
      </c>
      <c r="E195" s="40" t="n">
        <f aca="false">IF(A195="","",IFERROR(INDEX(Sesiones!$C$2:$C$401,MATCH(A195,Sesiones!$A$2:$A$401,0)),""))</f>
        <v>45460</v>
      </c>
      <c r="F195" s="13" t="str">
        <f aca="false">IF(A195="","",IF(D195="Sesión no existe","Sesión no existe",IF(COUNTIFS(Matrículas!$A$2:$A$201,B195,Matrículas!$B$2:$B$201,D195)=0,"No está matriculado en ese grupo",IF(COUNTIFS($A$2:$A$3001,A195,$B$2:$B$3001,B195)&gt;1,"Registro repetido",""))))</f>
        <v/>
      </c>
    </row>
    <row r="196" customFormat="false" ht="15" hidden="false" customHeight="false" outlineLevel="0" collapsed="false">
      <c r="A196" s="13" t="s">
        <v>297</v>
      </c>
      <c r="B196" s="13" t="s">
        <v>116</v>
      </c>
      <c r="C196" s="13" t="s">
        <v>7</v>
      </c>
      <c r="D196" s="13" t="str">
        <f aca="false">IF(A196="","",IFERROR(INDEX(Sesiones!$B$2:$B$401,MATCH(A196,Sesiones!$A$2:$A$401,0)),"Sesión no existe"))</f>
        <v>TL-M</v>
      </c>
      <c r="E196" s="40" t="n">
        <f aca="false">IF(A196="","",IFERROR(INDEX(Sesiones!$C$2:$C$401,MATCH(A196,Sesiones!$A$2:$A$401,0)),""))</f>
        <v>45460</v>
      </c>
      <c r="F196" s="13" t="str">
        <f aca="false">IF(A196="","",IF(D196="Sesión no existe","Sesión no existe",IF(COUNTIFS(Matrículas!$A$2:$A$201,B196,Matrículas!$B$2:$B$201,D196)=0,"No está matriculado en ese grupo",IF(COUNTIFS($A$2:$A$3001,A196,$B$2:$B$3001,B196)&gt;1,"Registro repetido",""))))</f>
        <v/>
      </c>
    </row>
    <row r="197" customFormat="false" ht="15" hidden="false" customHeight="false" outlineLevel="0" collapsed="false">
      <c r="A197" s="13" t="s">
        <v>297</v>
      </c>
      <c r="B197" s="13" t="s">
        <v>102</v>
      </c>
      <c r="C197" s="13" t="s">
        <v>0</v>
      </c>
      <c r="D197" s="13" t="str">
        <f aca="false">IF(A197="","",IFERROR(INDEX(Sesiones!$B$2:$B$401,MATCH(A197,Sesiones!$A$2:$A$401,0)),"Sesión no existe"))</f>
        <v>TL-M</v>
      </c>
      <c r="E197" s="40" t="n">
        <f aca="false">IF(A197="","",IFERROR(INDEX(Sesiones!$C$2:$C$401,MATCH(A197,Sesiones!$A$2:$A$401,0)),""))</f>
        <v>45460</v>
      </c>
      <c r="F197" s="13" t="str">
        <f aca="false">IF(A197="","",IF(D197="Sesión no existe","Sesión no existe",IF(COUNTIFS(Matrículas!$A$2:$A$201,B197,Matrículas!$B$2:$B$201,D197)=0,"No está matriculado en ese grupo",IF(COUNTIFS($A$2:$A$3001,A197,$B$2:$B$3001,B197)&gt;1,"Registro repetido",""))))</f>
        <v/>
      </c>
    </row>
    <row r="198" customFormat="false" ht="15" hidden="false" customHeight="false" outlineLevel="0" collapsed="false">
      <c r="A198" s="13" t="s">
        <v>297</v>
      </c>
      <c r="B198" s="13" t="s">
        <v>126</v>
      </c>
      <c r="C198" s="13" t="s">
        <v>0</v>
      </c>
      <c r="D198" s="13" t="str">
        <f aca="false">IF(A198="","",IFERROR(INDEX(Sesiones!$B$2:$B$401,MATCH(A198,Sesiones!$A$2:$A$401,0)),"Sesión no existe"))</f>
        <v>TL-M</v>
      </c>
      <c r="E198" s="40" t="n">
        <f aca="false">IF(A198="","",IFERROR(INDEX(Sesiones!$C$2:$C$401,MATCH(A198,Sesiones!$A$2:$A$401,0)),""))</f>
        <v>45460</v>
      </c>
      <c r="F198" s="13" t="str">
        <f aca="false">IF(A198="","",IF(D198="Sesión no existe","Sesión no existe",IF(COUNTIFS(Matrículas!$A$2:$A$201,B198,Matrículas!$B$2:$B$201,D198)=0,"No está matriculado en ese grupo",IF(COUNTIFS($A$2:$A$3001,A198,$B$2:$B$3001,B198)&gt;1,"Registro repetido",""))))</f>
        <v/>
      </c>
    </row>
    <row r="199" customFormat="false" ht="15" hidden="false" customHeight="false" outlineLevel="0" collapsed="false">
      <c r="A199" s="13" t="s">
        <v>297</v>
      </c>
      <c r="B199" s="13" t="s">
        <v>144</v>
      </c>
      <c r="C199" s="13" t="s">
        <v>0</v>
      </c>
      <c r="D199" s="13" t="str">
        <f aca="false">IF(A199="","",IFERROR(INDEX(Sesiones!$B$2:$B$401,MATCH(A199,Sesiones!$A$2:$A$401,0)),"Sesión no existe"))</f>
        <v>TL-M</v>
      </c>
      <c r="E199" s="40" t="n">
        <f aca="false">IF(A199="","",IFERROR(INDEX(Sesiones!$C$2:$C$401,MATCH(A199,Sesiones!$A$2:$A$401,0)),""))</f>
        <v>45460</v>
      </c>
      <c r="F199" s="13" t="str">
        <f aca="false">IF(A199="","",IF(D199="Sesión no existe","Sesión no existe",IF(COUNTIFS(Matrículas!$A$2:$A$201,B199,Matrículas!$B$2:$B$201,D199)=0,"No está matriculado en ese grupo",IF(COUNTIFS($A$2:$A$3001,A199,$B$2:$B$3001,B199)&gt;1,"Registro repetido",""))))</f>
        <v/>
      </c>
    </row>
    <row r="200" customFormat="false" ht="15" hidden="false" customHeight="false" outlineLevel="0" collapsed="false">
      <c r="A200" s="13" t="s">
        <v>297</v>
      </c>
      <c r="B200" s="13" t="s">
        <v>122</v>
      </c>
      <c r="C200" s="13" t="s">
        <v>0</v>
      </c>
      <c r="D200" s="13" t="str">
        <f aca="false">IF(A200="","",IFERROR(INDEX(Sesiones!$B$2:$B$401,MATCH(A200,Sesiones!$A$2:$A$401,0)),"Sesión no existe"))</f>
        <v>TL-M</v>
      </c>
      <c r="E200" s="40" t="n">
        <f aca="false">IF(A200="","",IFERROR(INDEX(Sesiones!$C$2:$C$401,MATCH(A200,Sesiones!$A$2:$A$401,0)),""))</f>
        <v>45460</v>
      </c>
      <c r="F200" s="13" t="str">
        <f aca="false">IF(A200="","",IF(D200="Sesión no existe","Sesión no existe",IF(COUNTIFS(Matrículas!$A$2:$A$201,B200,Matrículas!$B$2:$B$201,D200)=0,"No está matriculado en ese grupo",IF(COUNTIFS($A$2:$A$3001,A200,$B$2:$B$3001,B200)&gt;1,"Registro repetido",""))))</f>
        <v/>
      </c>
    </row>
    <row r="201" customFormat="false" ht="15" hidden="false" customHeight="false" outlineLevel="0" collapsed="false">
      <c r="A201" s="13" t="s">
        <v>298</v>
      </c>
      <c r="B201" s="13" t="s">
        <v>175</v>
      </c>
      <c r="C201" s="13" t="s">
        <v>0</v>
      </c>
      <c r="D201" s="13" t="str">
        <f aca="false">IF(A201="","",IFERROR(INDEX(Sesiones!$B$2:$B$401,MATCH(A201,Sesiones!$A$2:$A$401,0)),"Sesión no existe"))</f>
        <v>VA-01</v>
      </c>
      <c r="E201" s="40" t="n">
        <f aca="false">IF(A201="","",IFERROR(INDEX(Sesiones!$C$2:$C$401,MATCH(A201,Sesiones!$A$2:$A$401,0)),""))</f>
        <v>45460</v>
      </c>
      <c r="F201" s="13" t="str">
        <f aca="false">IF(A201="","",IF(D201="Sesión no existe","Sesión no existe",IF(COUNTIFS(Matrículas!$A$2:$A$201,B201,Matrículas!$B$2:$B$201,D201)=0,"No está matriculado en ese grupo",IF(COUNTIFS($A$2:$A$3001,A201,$B$2:$B$3001,B201)&gt;1,"Registro repetido",""))))</f>
        <v/>
      </c>
    </row>
    <row r="202" customFormat="false" ht="15" hidden="false" customHeight="false" outlineLevel="0" collapsed="false">
      <c r="A202" s="13" t="s">
        <v>298</v>
      </c>
      <c r="B202" s="13" t="s">
        <v>179</v>
      </c>
      <c r="C202" s="13" t="s">
        <v>0</v>
      </c>
      <c r="D202" s="13" t="str">
        <f aca="false">IF(A202="","",IFERROR(INDEX(Sesiones!$B$2:$B$401,MATCH(A202,Sesiones!$A$2:$A$401,0)),"Sesión no existe"))</f>
        <v>VA-01</v>
      </c>
      <c r="E202" s="40" t="n">
        <f aca="false">IF(A202="","",IFERROR(INDEX(Sesiones!$C$2:$C$401,MATCH(A202,Sesiones!$A$2:$A$401,0)),""))</f>
        <v>45460</v>
      </c>
      <c r="F202" s="13" t="str">
        <f aca="false">IF(A202="","",IF(D202="Sesión no existe","Sesión no existe",IF(COUNTIFS(Matrículas!$A$2:$A$201,B202,Matrículas!$B$2:$B$201,D202)=0,"No está matriculado en ese grupo",IF(COUNTIFS($A$2:$A$3001,A202,$B$2:$B$3001,B202)&gt;1,"Registro repetido",""))))</f>
        <v/>
      </c>
    </row>
    <row r="203" customFormat="false" ht="15" hidden="false" customHeight="false" outlineLevel="0" collapsed="false">
      <c r="A203" s="13" t="s">
        <v>298</v>
      </c>
      <c r="B203" s="13" t="s">
        <v>181</v>
      </c>
      <c r="C203" s="13" t="s">
        <v>0</v>
      </c>
      <c r="D203" s="13" t="str">
        <f aca="false">IF(A203="","",IFERROR(INDEX(Sesiones!$B$2:$B$401,MATCH(A203,Sesiones!$A$2:$A$401,0)),"Sesión no existe"))</f>
        <v>VA-01</v>
      </c>
      <c r="E203" s="40" t="n">
        <f aca="false">IF(A203="","",IFERROR(INDEX(Sesiones!$C$2:$C$401,MATCH(A203,Sesiones!$A$2:$A$401,0)),""))</f>
        <v>45460</v>
      </c>
      <c r="F203" s="13" t="str">
        <f aca="false">IF(A203="","",IF(D203="Sesión no existe","Sesión no existe",IF(COUNTIFS(Matrículas!$A$2:$A$201,B203,Matrículas!$B$2:$B$201,D203)=0,"No está matriculado en ese grupo",IF(COUNTIFS($A$2:$A$3001,A203,$B$2:$B$3001,B203)&gt;1,"Registro repetido",""))))</f>
        <v/>
      </c>
    </row>
    <row r="204" customFormat="false" ht="15" hidden="false" customHeight="false" outlineLevel="0" collapsed="false">
      <c r="A204" s="13" t="s">
        <v>298</v>
      </c>
      <c r="B204" s="13" t="s">
        <v>185</v>
      </c>
      <c r="C204" s="13" t="s">
        <v>0</v>
      </c>
      <c r="D204" s="13" t="str">
        <f aca="false">IF(A204="","",IFERROR(INDEX(Sesiones!$B$2:$B$401,MATCH(A204,Sesiones!$A$2:$A$401,0)),"Sesión no existe"))</f>
        <v>VA-01</v>
      </c>
      <c r="E204" s="40" t="n">
        <f aca="false">IF(A204="","",IFERROR(INDEX(Sesiones!$C$2:$C$401,MATCH(A204,Sesiones!$A$2:$A$401,0)),""))</f>
        <v>45460</v>
      </c>
      <c r="F204" s="13" t="str">
        <f aca="false">IF(A204="","",IF(D204="Sesión no existe","Sesión no existe",IF(COUNTIFS(Matrículas!$A$2:$A$201,B204,Matrículas!$B$2:$B$201,D204)=0,"No está matriculado en ese grupo",IF(COUNTIFS($A$2:$A$3001,A204,$B$2:$B$3001,B204)&gt;1,"Registro repetido",""))))</f>
        <v/>
      </c>
    </row>
    <row r="205" customFormat="false" ht="15" hidden="false" customHeight="false" outlineLevel="0" collapsed="false">
      <c r="A205" s="13" t="s">
        <v>298</v>
      </c>
      <c r="B205" s="13" t="s">
        <v>191</v>
      </c>
      <c r="C205" s="13" t="s">
        <v>0</v>
      </c>
      <c r="D205" s="13" t="str">
        <f aca="false">IF(A205="","",IFERROR(INDEX(Sesiones!$B$2:$B$401,MATCH(A205,Sesiones!$A$2:$A$401,0)),"Sesión no existe"))</f>
        <v>VA-01</v>
      </c>
      <c r="E205" s="40" t="n">
        <f aca="false">IF(A205="","",IFERROR(INDEX(Sesiones!$C$2:$C$401,MATCH(A205,Sesiones!$A$2:$A$401,0)),""))</f>
        <v>45460</v>
      </c>
      <c r="F205" s="13" t="str">
        <f aca="false">IF(A205="","",IF(D205="Sesión no existe","Sesión no existe",IF(COUNTIFS(Matrículas!$A$2:$A$201,B205,Matrículas!$B$2:$B$201,D205)=0,"No está matriculado en ese grupo",IF(COUNTIFS($A$2:$A$3001,A205,$B$2:$B$3001,B205)&gt;1,"Registro repetido",""))))</f>
        <v/>
      </c>
    </row>
    <row r="206" customFormat="false" ht="15" hidden="false" customHeight="false" outlineLevel="0" collapsed="false">
      <c r="A206" s="13" t="s">
        <v>298</v>
      </c>
      <c r="B206" s="13" t="s">
        <v>183</v>
      </c>
      <c r="C206" s="13" t="s">
        <v>0</v>
      </c>
      <c r="D206" s="13" t="str">
        <f aca="false">IF(A206="","",IFERROR(INDEX(Sesiones!$B$2:$B$401,MATCH(A206,Sesiones!$A$2:$A$401,0)),"Sesión no existe"))</f>
        <v>VA-01</v>
      </c>
      <c r="E206" s="40" t="n">
        <f aca="false">IF(A206="","",IFERROR(INDEX(Sesiones!$C$2:$C$401,MATCH(A206,Sesiones!$A$2:$A$401,0)),""))</f>
        <v>45460</v>
      </c>
      <c r="F206" s="13" t="str">
        <f aca="false">IF(A206="","",IF(D206="Sesión no existe","Sesión no existe",IF(COUNTIFS(Matrículas!$A$2:$A$201,B206,Matrículas!$B$2:$B$201,D206)=0,"No está matriculado en ese grupo",IF(COUNTIFS($A$2:$A$3001,A206,$B$2:$B$3001,B206)&gt;1,"Registro repetido",""))))</f>
        <v/>
      </c>
    </row>
    <row r="207" customFormat="false" ht="15" hidden="false" customHeight="false" outlineLevel="0" collapsed="false">
      <c r="A207" s="13" t="s">
        <v>298</v>
      </c>
      <c r="B207" s="13" t="s">
        <v>177</v>
      </c>
      <c r="C207" s="13" t="s">
        <v>0</v>
      </c>
      <c r="D207" s="13" t="str">
        <f aca="false">IF(A207="","",IFERROR(INDEX(Sesiones!$B$2:$B$401,MATCH(A207,Sesiones!$A$2:$A$401,0)),"Sesión no existe"))</f>
        <v>VA-01</v>
      </c>
      <c r="E207" s="40" t="n">
        <f aca="false">IF(A207="","",IFERROR(INDEX(Sesiones!$C$2:$C$401,MATCH(A207,Sesiones!$A$2:$A$401,0)),""))</f>
        <v>45460</v>
      </c>
      <c r="F207" s="13" t="str">
        <f aca="false">IF(A207="","",IF(D207="Sesión no existe","Sesión no existe",IF(COUNTIFS(Matrículas!$A$2:$A$201,B207,Matrículas!$B$2:$B$201,D207)=0,"No está matriculado en ese grupo",IF(COUNTIFS($A$2:$A$3001,A207,$B$2:$B$3001,B207)&gt;1,"Registro repetido",""))))</f>
        <v/>
      </c>
    </row>
    <row r="208" customFormat="false" ht="15" hidden="false" customHeight="false" outlineLevel="0" collapsed="false">
      <c r="A208" s="13" t="s">
        <v>298</v>
      </c>
      <c r="B208" s="13" t="s">
        <v>187</v>
      </c>
      <c r="C208" s="13" t="s">
        <v>0</v>
      </c>
      <c r="D208" s="13" t="str">
        <f aca="false">IF(A208="","",IFERROR(INDEX(Sesiones!$B$2:$B$401,MATCH(A208,Sesiones!$A$2:$A$401,0)),"Sesión no existe"))</f>
        <v>VA-01</v>
      </c>
      <c r="E208" s="40" t="n">
        <f aca="false">IF(A208="","",IFERROR(INDEX(Sesiones!$C$2:$C$401,MATCH(A208,Sesiones!$A$2:$A$401,0)),""))</f>
        <v>45460</v>
      </c>
      <c r="F208" s="13" t="str">
        <f aca="false">IF(A208="","",IF(D208="Sesión no existe","Sesión no existe",IF(COUNTIFS(Matrículas!$A$2:$A$201,B208,Matrículas!$B$2:$B$201,D208)=0,"No está matriculado en ese grupo",IF(COUNTIFS($A$2:$A$3001,A208,$B$2:$B$3001,B208)&gt;1,"Registro repetido",""))))</f>
        <v/>
      </c>
    </row>
    <row r="209" customFormat="false" ht="15" hidden="false" customHeight="false" outlineLevel="0" collapsed="false">
      <c r="A209" s="13" t="s">
        <v>299</v>
      </c>
      <c r="B209" s="13" t="s">
        <v>156</v>
      </c>
      <c r="C209" s="13" t="s">
        <v>0</v>
      </c>
      <c r="D209" s="13" t="str">
        <f aca="false">IF(A209="","",IFERROR(INDEX(Sesiones!$B$2:$B$401,MATCH(A209,Sesiones!$A$2:$A$401,0)),"Sesión no existe"))</f>
        <v>TB-01</v>
      </c>
      <c r="E209" s="40" t="n">
        <f aca="false">IF(A209="","",IFERROR(INDEX(Sesiones!$C$2:$C$401,MATCH(A209,Sesiones!$A$2:$A$401,0)),""))</f>
        <v>45461</v>
      </c>
      <c r="F209" s="13" t="str">
        <f aca="false">IF(A209="","",IF(D209="Sesión no existe","Sesión no existe",IF(COUNTIFS(Matrículas!$A$2:$A$201,B209,Matrículas!$B$2:$B$201,D209)=0,"No está matriculado en ese grupo",IF(COUNTIFS($A$2:$A$3001,A209,$B$2:$B$3001,B209)&gt;1,"Registro repetido",""))))</f>
        <v/>
      </c>
    </row>
    <row r="210" customFormat="false" ht="15" hidden="false" customHeight="false" outlineLevel="0" collapsed="false">
      <c r="A210" s="13" t="s">
        <v>299</v>
      </c>
      <c r="B210" s="13" t="s">
        <v>160</v>
      </c>
      <c r="C210" s="13" t="s">
        <v>0</v>
      </c>
      <c r="D210" s="13" t="str">
        <f aca="false">IF(A210="","",IFERROR(INDEX(Sesiones!$B$2:$B$401,MATCH(A210,Sesiones!$A$2:$A$401,0)),"Sesión no existe"))</f>
        <v>TB-01</v>
      </c>
      <c r="E210" s="40" t="n">
        <f aca="false">IF(A210="","",IFERROR(INDEX(Sesiones!$C$2:$C$401,MATCH(A210,Sesiones!$A$2:$A$401,0)),""))</f>
        <v>45461</v>
      </c>
      <c r="F210" s="13" t="str">
        <f aca="false">IF(A210="","",IF(D210="Sesión no existe","Sesión no existe",IF(COUNTIFS(Matrículas!$A$2:$A$201,B210,Matrículas!$B$2:$B$201,D210)=0,"No está matriculado en ese grupo",IF(COUNTIFS($A$2:$A$3001,A210,$B$2:$B$3001,B210)&gt;1,"Registro repetido",""))))</f>
        <v/>
      </c>
    </row>
    <row r="211" customFormat="false" ht="15" hidden="false" customHeight="false" outlineLevel="0" collapsed="false">
      <c r="A211" s="13" t="s">
        <v>299</v>
      </c>
      <c r="B211" s="13" t="s">
        <v>164</v>
      </c>
      <c r="C211" s="13" t="s">
        <v>3</v>
      </c>
      <c r="D211" s="13" t="str">
        <f aca="false">IF(A211="","",IFERROR(INDEX(Sesiones!$B$2:$B$401,MATCH(A211,Sesiones!$A$2:$A$401,0)),"Sesión no existe"))</f>
        <v>TB-01</v>
      </c>
      <c r="E211" s="40" t="n">
        <f aca="false">IF(A211="","",IFERROR(INDEX(Sesiones!$C$2:$C$401,MATCH(A211,Sesiones!$A$2:$A$401,0)),""))</f>
        <v>45461</v>
      </c>
      <c r="F211" s="13" t="str">
        <f aca="false">IF(A211="","",IF(D211="Sesión no existe","Sesión no existe",IF(COUNTIFS(Matrículas!$A$2:$A$201,B211,Matrículas!$B$2:$B$201,D211)=0,"No está matriculado en ese grupo",IF(COUNTIFS($A$2:$A$3001,A211,$B$2:$B$3001,B211)&gt;1,"Registro repetido",""))))</f>
        <v/>
      </c>
    </row>
    <row r="212" customFormat="false" ht="15" hidden="false" customHeight="false" outlineLevel="0" collapsed="false">
      <c r="A212" s="13" t="s">
        <v>299</v>
      </c>
      <c r="B212" s="13" t="s">
        <v>158</v>
      </c>
      <c r="C212" s="13" t="s">
        <v>0</v>
      </c>
      <c r="D212" s="13" t="str">
        <f aca="false">IF(A212="","",IFERROR(INDEX(Sesiones!$B$2:$B$401,MATCH(A212,Sesiones!$A$2:$A$401,0)),"Sesión no existe"))</f>
        <v>TB-01</v>
      </c>
      <c r="E212" s="40" t="n">
        <f aca="false">IF(A212="","",IFERROR(INDEX(Sesiones!$C$2:$C$401,MATCH(A212,Sesiones!$A$2:$A$401,0)),""))</f>
        <v>45461</v>
      </c>
      <c r="F212" s="13" t="str">
        <f aca="false">IF(A212="","",IF(D212="Sesión no existe","Sesión no existe",IF(COUNTIFS(Matrículas!$A$2:$A$201,B212,Matrículas!$B$2:$B$201,D212)=0,"No está matriculado en ese grupo",IF(COUNTIFS($A$2:$A$3001,A212,$B$2:$B$3001,B212)&gt;1,"Registro repetido",""))))</f>
        <v/>
      </c>
    </row>
    <row r="213" customFormat="false" ht="15" hidden="false" customHeight="false" outlineLevel="0" collapsed="false">
      <c r="A213" s="13" t="s">
        <v>300</v>
      </c>
      <c r="B213" s="13" t="s">
        <v>146</v>
      </c>
      <c r="C213" s="13" t="s">
        <v>0</v>
      </c>
      <c r="D213" s="13" t="str">
        <f aca="false">IF(A213="","",IFERROR(INDEX(Sesiones!$B$2:$B$401,MATCH(A213,Sesiones!$A$2:$A$401,0)),"Sesión no existe"))</f>
        <v>TL-T</v>
      </c>
      <c r="E213" s="40" t="n">
        <f aca="false">IF(A213="","",IFERROR(INDEX(Sesiones!$C$2:$C$401,MATCH(A213,Sesiones!$A$2:$A$401,0)),""))</f>
        <v>45461</v>
      </c>
      <c r="F213" s="13" t="str">
        <f aca="false">IF(A213="","",IF(D213="Sesión no existe","Sesión no existe",IF(COUNTIFS(Matrículas!$A$2:$A$201,B213,Matrículas!$B$2:$B$201,D213)=0,"No está matriculado en ese grupo",IF(COUNTIFS($A$2:$A$3001,A213,$B$2:$B$3001,B213)&gt;1,"Registro repetido",""))))</f>
        <v/>
      </c>
    </row>
    <row r="214" customFormat="false" ht="15" hidden="false" customHeight="false" outlineLevel="0" collapsed="false">
      <c r="A214" s="13" t="s">
        <v>300</v>
      </c>
      <c r="B214" s="13" t="s">
        <v>142</v>
      </c>
      <c r="C214" s="13" t="s">
        <v>3</v>
      </c>
      <c r="D214" s="13" t="str">
        <f aca="false">IF(A214="","",IFERROR(INDEX(Sesiones!$B$2:$B$401,MATCH(A214,Sesiones!$A$2:$A$401,0)),"Sesión no existe"))</f>
        <v>TL-T</v>
      </c>
      <c r="E214" s="40" t="n">
        <f aca="false">IF(A214="","",IFERROR(INDEX(Sesiones!$C$2:$C$401,MATCH(A214,Sesiones!$A$2:$A$401,0)),""))</f>
        <v>45461</v>
      </c>
      <c r="F214" s="13" t="str">
        <f aca="false">IF(A214="","",IF(D214="Sesión no existe","Sesión no existe",IF(COUNTIFS(Matrículas!$A$2:$A$201,B214,Matrículas!$B$2:$B$201,D214)=0,"No está matriculado en ese grupo",IF(COUNTIFS($A$2:$A$3001,A214,$B$2:$B$3001,B214)&gt;1,"Registro repetido",""))))</f>
        <v/>
      </c>
    </row>
    <row r="215" customFormat="false" ht="15" hidden="false" customHeight="false" outlineLevel="0" collapsed="false">
      <c r="A215" s="13" t="s">
        <v>300</v>
      </c>
      <c r="B215" s="13" t="s">
        <v>110</v>
      </c>
      <c r="C215" s="13" t="s">
        <v>0</v>
      </c>
      <c r="D215" s="13" t="str">
        <f aca="false">IF(A215="","",IFERROR(INDEX(Sesiones!$B$2:$B$401,MATCH(A215,Sesiones!$A$2:$A$401,0)),"Sesión no existe"))</f>
        <v>TL-T</v>
      </c>
      <c r="E215" s="40" t="n">
        <f aca="false">IF(A215="","",IFERROR(INDEX(Sesiones!$C$2:$C$401,MATCH(A215,Sesiones!$A$2:$A$401,0)),""))</f>
        <v>45461</v>
      </c>
      <c r="F215" s="13" t="str">
        <f aca="false">IF(A215="","",IF(D215="Sesión no existe","Sesión no existe",IF(COUNTIFS(Matrículas!$A$2:$A$201,B215,Matrículas!$B$2:$B$201,D215)=0,"No está matriculado en ese grupo",IF(COUNTIFS($A$2:$A$3001,A215,$B$2:$B$3001,B215)&gt;1,"Registro repetido",""))))</f>
        <v/>
      </c>
    </row>
    <row r="216" customFormat="false" ht="15" hidden="false" customHeight="false" outlineLevel="0" collapsed="false">
      <c r="A216" s="13" t="s">
        <v>300</v>
      </c>
      <c r="B216" s="13" t="s">
        <v>62</v>
      </c>
      <c r="C216" s="13" t="s">
        <v>0</v>
      </c>
      <c r="D216" s="13" t="str">
        <f aca="false">IF(A216="","",IFERROR(INDEX(Sesiones!$B$2:$B$401,MATCH(A216,Sesiones!$A$2:$A$401,0)),"Sesión no existe"))</f>
        <v>TL-T</v>
      </c>
      <c r="E216" s="40" t="n">
        <f aca="false">IF(A216="","",IFERROR(INDEX(Sesiones!$C$2:$C$401,MATCH(A216,Sesiones!$A$2:$A$401,0)),""))</f>
        <v>45461</v>
      </c>
      <c r="F216" s="13" t="str">
        <f aca="false">IF(A216="","",IF(D216="Sesión no existe","Sesión no existe",IF(COUNTIFS(Matrículas!$A$2:$A$201,B216,Matrículas!$B$2:$B$201,D216)=0,"No está matriculado en ese grupo",IF(COUNTIFS($A$2:$A$3001,A216,$B$2:$B$3001,B216)&gt;1,"Registro repetido",""))))</f>
        <v/>
      </c>
    </row>
    <row r="217" customFormat="false" ht="15" hidden="false" customHeight="false" outlineLevel="0" collapsed="false">
      <c r="A217" s="13" t="s">
        <v>300</v>
      </c>
      <c r="B217" s="13" t="s">
        <v>149</v>
      </c>
      <c r="C217" s="13" t="s">
        <v>3</v>
      </c>
      <c r="D217" s="13" t="str">
        <f aca="false">IF(A217="","",IFERROR(INDEX(Sesiones!$B$2:$B$401,MATCH(A217,Sesiones!$A$2:$A$401,0)),"Sesión no existe"))</f>
        <v>TL-T</v>
      </c>
      <c r="E217" s="40" t="n">
        <f aca="false">IF(A217="","",IFERROR(INDEX(Sesiones!$C$2:$C$401,MATCH(A217,Sesiones!$A$2:$A$401,0)),""))</f>
        <v>45461</v>
      </c>
      <c r="F217" s="13" t="str">
        <f aca="false">IF(A217="","",IF(D217="Sesión no existe","Sesión no existe",IF(COUNTIFS(Matrículas!$A$2:$A$201,B217,Matrículas!$B$2:$B$201,D217)=0,"No está matriculado en ese grupo",IF(COUNTIFS($A$2:$A$3001,A217,$B$2:$B$3001,B217)&gt;1,"Registro repetido",""))))</f>
        <v/>
      </c>
    </row>
    <row r="218" customFormat="false" ht="15" hidden="false" customHeight="false" outlineLevel="0" collapsed="false">
      <c r="A218" s="13" t="s">
        <v>300</v>
      </c>
      <c r="B218" s="13" t="s">
        <v>119</v>
      </c>
      <c r="C218" s="13" t="s">
        <v>0</v>
      </c>
      <c r="D218" s="13" t="str">
        <f aca="false">IF(A218="","",IFERROR(INDEX(Sesiones!$B$2:$B$401,MATCH(A218,Sesiones!$A$2:$A$401,0)),"Sesión no existe"))</f>
        <v>TL-T</v>
      </c>
      <c r="E218" s="40" t="n">
        <f aca="false">IF(A218="","",IFERROR(INDEX(Sesiones!$C$2:$C$401,MATCH(A218,Sesiones!$A$2:$A$401,0)),""))</f>
        <v>45461</v>
      </c>
      <c r="F218" s="13" t="str">
        <f aca="false">IF(A218="","",IF(D218="Sesión no existe","Sesión no existe",IF(COUNTIFS(Matrículas!$A$2:$A$201,B218,Matrículas!$B$2:$B$201,D218)=0,"No está matriculado en ese grupo",IF(COUNTIFS($A$2:$A$3001,A218,$B$2:$B$3001,B218)&gt;1,"Registro repetido",""))))</f>
        <v/>
      </c>
    </row>
    <row r="219" customFormat="false" ht="15" hidden="false" customHeight="false" outlineLevel="0" collapsed="false">
      <c r="A219" s="13" t="s">
        <v>300</v>
      </c>
      <c r="B219" s="13" t="s">
        <v>139</v>
      </c>
      <c r="C219" s="13" t="s">
        <v>0</v>
      </c>
      <c r="D219" s="13" t="str">
        <f aca="false">IF(A219="","",IFERROR(INDEX(Sesiones!$B$2:$B$401,MATCH(A219,Sesiones!$A$2:$A$401,0)),"Sesión no existe"))</f>
        <v>TL-T</v>
      </c>
      <c r="E219" s="40" t="n">
        <f aca="false">IF(A219="","",IFERROR(INDEX(Sesiones!$C$2:$C$401,MATCH(A219,Sesiones!$A$2:$A$401,0)),""))</f>
        <v>45461</v>
      </c>
      <c r="F219" s="13" t="str">
        <f aca="false">IF(A219="","",IF(D219="Sesión no existe","Sesión no existe",IF(COUNTIFS(Matrículas!$A$2:$A$201,B219,Matrículas!$B$2:$B$201,D219)=0,"No está matriculado en ese grupo",IF(COUNTIFS($A$2:$A$3001,A219,$B$2:$B$3001,B219)&gt;1,"Registro repetido",""))))</f>
        <v/>
      </c>
    </row>
    <row r="220" customFormat="false" ht="15" hidden="false" customHeight="false" outlineLevel="0" collapsed="false">
      <c r="A220" s="13" t="s">
        <v>300</v>
      </c>
      <c r="B220" s="13" t="s">
        <v>136</v>
      </c>
      <c r="C220" s="13" t="s">
        <v>0</v>
      </c>
      <c r="D220" s="13" t="str">
        <f aca="false">IF(A220="","",IFERROR(INDEX(Sesiones!$B$2:$B$401,MATCH(A220,Sesiones!$A$2:$A$401,0)),"Sesión no existe"))</f>
        <v>TL-T</v>
      </c>
      <c r="E220" s="40" t="n">
        <f aca="false">IF(A220="","",IFERROR(INDEX(Sesiones!$C$2:$C$401,MATCH(A220,Sesiones!$A$2:$A$401,0)),""))</f>
        <v>45461</v>
      </c>
      <c r="F220" s="13" t="str">
        <f aca="false">IF(A220="","",IF(D220="Sesión no existe","Sesión no existe",IF(COUNTIFS(Matrículas!$A$2:$A$201,B220,Matrículas!$B$2:$B$201,D220)=0,"No está matriculado en ese grupo",IF(COUNTIFS($A$2:$A$3001,A220,$B$2:$B$3001,B220)&gt;1,"Registro repetido",""))))</f>
        <v/>
      </c>
    </row>
    <row r="221" customFormat="false" ht="15" hidden="false" customHeight="false" outlineLevel="0" collapsed="false">
      <c r="A221" s="13" t="s">
        <v>300</v>
      </c>
      <c r="B221" s="13" t="s">
        <v>154</v>
      </c>
      <c r="C221" s="13" t="s">
        <v>0</v>
      </c>
      <c r="D221" s="13" t="str">
        <f aca="false">IF(A221="","",IFERROR(INDEX(Sesiones!$B$2:$B$401,MATCH(A221,Sesiones!$A$2:$A$401,0)),"Sesión no existe"))</f>
        <v>TL-T</v>
      </c>
      <c r="E221" s="40" t="n">
        <f aca="false">IF(A221="","",IFERROR(INDEX(Sesiones!$C$2:$C$401,MATCH(A221,Sesiones!$A$2:$A$401,0)),""))</f>
        <v>45461</v>
      </c>
      <c r="F221" s="13" t="str">
        <f aca="false">IF(A221="","",IF(D221="Sesión no existe","Sesión no existe",IF(COUNTIFS(Matrículas!$A$2:$A$201,B221,Matrículas!$B$2:$B$201,D221)=0,"No está matriculado en ese grupo",IF(COUNTIFS($A$2:$A$3001,A221,$B$2:$B$3001,B221)&gt;1,"Registro repetido",""))))</f>
        <v/>
      </c>
    </row>
    <row r="222" customFormat="false" ht="15" hidden="false" customHeight="false" outlineLevel="0" collapsed="false">
      <c r="A222" s="13" t="s">
        <v>300</v>
      </c>
      <c r="B222" s="13" t="s">
        <v>134</v>
      </c>
      <c r="C222" s="13" t="s">
        <v>0</v>
      </c>
      <c r="D222" s="13" t="str">
        <f aca="false">IF(A222="","",IFERROR(INDEX(Sesiones!$B$2:$B$401,MATCH(A222,Sesiones!$A$2:$A$401,0)),"Sesión no existe"))</f>
        <v>TL-T</v>
      </c>
      <c r="E222" s="40" t="n">
        <f aca="false">IF(A222="","",IFERROR(INDEX(Sesiones!$C$2:$C$401,MATCH(A222,Sesiones!$A$2:$A$401,0)),""))</f>
        <v>45461</v>
      </c>
      <c r="F222" s="13" t="str">
        <f aca="false">IF(A222="","",IF(D222="Sesión no existe","Sesión no existe",IF(COUNTIFS(Matrículas!$A$2:$A$201,B222,Matrículas!$B$2:$B$201,D222)=0,"No está matriculado en ese grupo",IF(COUNTIFS($A$2:$A$3001,A222,$B$2:$B$3001,B222)&gt;1,"Registro repetido",""))))</f>
        <v/>
      </c>
    </row>
    <row r="223" customFormat="false" ht="15" hidden="false" customHeight="false" outlineLevel="0" collapsed="false">
      <c r="A223" s="13" t="s">
        <v>301</v>
      </c>
      <c r="B223" s="13" t="s">
        <v>108</v>
      </c>
      <c r="C223" s="13" t="s">
        <v>0</v>
      </c>
      <c r="D223" s="13" t="str">
        <f aca="false">IF(A223="","",IFERROR(INDEX(Sesiones!$B$2:$B$401,MATCH(A223,Sesiones!$A$2:$A$401,0)),"Sesión no existe"))</f>
        <v>TL-M</v>
      </c>
      <c r="E223" s="40" t="n">
        <f aca="false">IF(A223="","",IFERROR(INDEX(Sesiones!$C$2:$C$401,MATCH(A223,Sesiones!$A$2:$A$401,0)),""))</f>
        <v>45462</v>
      </c>
      <c r="F223" s="13" t="str">
        <f aca="false">IF(A223="","",IF(D223="Sesión no existe","Sesión no existe",IF(COUNTIFS(Matrículas!$A$2:$A$201,B223,Matrículas!$B$2:$B$201,D223)=0,"No está matriculado en ese grupo",IF(COUNTIFS($A$2:$A$3001,A223,$B$2:$B$3001,B223)&gt;1,"Registro repetido",""))))</f>
        <v/>
      </c>
    </row>
    <row r="224" customFormat="false" ht="15" hidden="false" customHeight="false" outlineLevel="0" collapsed="false">
      <c r="A224" s="13" t="s">
        <v>301</v>
      </c>
      <c r="B224" s="13" t="s">
        <v>128</v>
      </c>
      <c r="C224" s="13" t="s">
        <v>0</v>
      </c>
      <c r="D224" s="13" t="str">
        <f aca="false">IF(A224="","",IFERROR(INDEX(Sesiones!$B$2:$B$401,MATCH(A224,Sesiones!$A$2:$A$401,0)),"Sesión no existe"))</f>
        <v>TL-M</v>
      </c>
      <c r="E224" s="40" t="n">
        <f aca="false">IF(A224="","",IFERROR(INDEX(Sesiones!$C$2:$C$401,MATCH(A224,Sesiones!$A$2:$A$401,0)),""))</f>
        <v>45462</v>
      </c>
      <c r="F224" s="13" t="str">
        <f aca="false">IF(A224="","",IF(D224="Sesión no existe","Sesión no existe",IF(COUNTIFS(Matrículas!$A$2:$A$201,B224,Matrículas!$B$2:$B$201,D224)=0,"No está matriculado en ese grupo",IF(COUNTIFS($A$2:$A$3001,A224,$B$2:$B$3001,B224)&gt;1,"Registro repetido",""))))</f>
        <v/>
      </c>
    </row>
    <row r="225" customFormat="false" ht="15" hidden="false" customHeight="false" outlineLevel="0" collapsed="false">
      <c r="A225" s="13" t="s">
        <v>301</v>
      </c>
      <c r="B225" s="13" t="s">
        <v>131</v>
      </c>
      <c r="C225" s="13" t="s">
        <v>0</v>
      </c>
      <c r="D225" s="13" t="str">
        <f aca="false">IF(A225="","",IFERROR(INDEX(Sesiones!$B$2:$B$401,MATCH(A225,Sesiones!$A$2:$A$401,0)),"Sesión no existe"))</f>
        <v>TL-M</v>
      </c>
      <c r="E225" s="40" t="n">
        <f aca="false">IF(A225="","",IFERROR(INDEX(Sesiones!$C$2:$C$401,MATCH(A225,Sesiones!$A$2:$A$401,0)),""))</f>
        <v>45462</v>
      </c>
      <c r="F225" s="13" t="str">
        <f aca="false">IF(A225="","",IF(D225="Sesión no existe","Sesión no existe",IF(COUNTIFS(Matrículas!$A$2:$A$201,B225,Matrículas!$B$2:$B$201,D225)=0,"No está matriculado en ese grupo",IF(COUNTIFS($A$2:$A$3001,A225,$B$2:$B$3001,B225)&gt;1,"Registro repetido",""))))</f>
        <v/>
      </c>
    </row>
    <row r="226" customFormat="false" ht="15" hidden="false" customHeight="false" outlineLevel="0" collapsed="false">
      <c r="A226" s="13" t="s">
        <v>301</v>
      </c>
      <c r="B226" s="13" t="s">
        <v>113</v>
      </c>
      <c r="C226" s="13" t="s">
        <v>7</v>
      </c>
      <c r="D226" s="13" t="str">
        <f aca="false">IF(A226="","",IFERROR(INDEX(Sesiones!$B$2:$B$401,MATCH(A226,Sesiones!$A$2:$A$401,0)),"Sesión no existe"))</f>
        <v>TL-M</v>
      </c>
      <c r="E226" s="40" t="n">
        <f aca="false">IF(A226="","",IFERROR(INDEX(Sesiones!$C$2:$C$401,MATCH(A226,Sesiones!$A$2:$A$401,0)),""))</f>
        <v>45462</v>
      </c>
      <c r="F226" s="13" t="str">
        <f aca="false">IF(A226="","",IF(D226="Sesión no existe","Sesión no existe",IF(COUNTIFS(Matrículas!$A$2:$A$201,B226,Matrículas!$B$2:$B$201,D226)=0,"No está matriculado en ese grupo",IF(COUNTIFS($A$2:$A$3001,A226,$B$2:$B$3001,B226)&gt;1,"Registro repetido",""))))</f>
        <v/>
      </c>
    </row>
    <row r="227" customFormat="false" ht="15" hidden="false" customHeight="false" outlineLevel="0" collapsed="false">
      <c r="A227" s="13" t="s">
        <v>301</v>
      </c>
      <c r="B227" s="13" t="s">
        <v>124</v>
      </c>
      <c r="C227" s="13" t="s">
        <v>0</v>
      </c>
      <c r="D227" s="13" t="str">
        <f aca="false">IF(A227="","",IFERROR(INDEX(Sesiones!$B$2:$B$401,MATCH(A227,Sesiones!$A$2:$A$401,0)),"Sesión no existe"))</f>
        <v>TL-M</v>
      </c>
      <c r="E227" s="40" t="n">
        <f aca="false">IF(A227="","",IFERROR(INDEX(Sesiones!$C$2:$C$401,MATCH(A227,Sesiones!$A$2:$A$401,0)),""))</f>
        <v>45462</v>
      </c>
      <c r="F227" s="13" t="str">
        <f aca="false">IF(A227="","",IF(D227="Sesión no existe","Sesión no existe",IF(COUNTIFS(Matrículas!$A$2:$A$201,B227,Matrículas!$B$2:$B$201,D227)=0,"No está matriculado en ese grupo",IF(COUNTIFS($A$2:$A$3001,A227,$B$2:$B$3001,B227)&gt;1,"Registro repetido",""))))</f>
        <v/>
      </c>
    </row>
    <row r="228" customFormat="false" ht="15" hidden="false" customHeight="false" outlineLevel="0" collapsed="false">
      <c r="A228" s="13" t="s">
        <v>301</v>
      </c>
      <c r="B228" s="13" t="s">
        <v>151</v>
      </c>
      <c r="C228" s="13" t="s">
        <v>0</v>
      </c>
      <c r="D228" s="13" t="str">
        <f aca="false">IF(A228="","",IFERROR(INDEX(Sesiones!$B$2:$B$401,MATCH(A228,Sesiones!$A$2:$A$401,0)),"Sesión no existe"))</f>
        <v>TL-M</v>
      </c>
      <c r="E228" s="40" t="n">
        <f aca="false">IF(A228="","",IFERROR(INDEX(Sesiones!$C$2:$C$401,MATCH(A228,Sesiones!$A$2:$A$401,0)),""))</f>
        <v>45462</v>
      </c>
      <c r="F228" s="13" t="str">
        <f aca="false">IF(A228="","",IF(D228="Sesión no existe","Sesión no existe",IF(COUNTIFS(Matrículas!$A$2:$A$201,B228,Matrículas!$B$2:$B$201,D228)=0,"No está matriculado en ese grupo",IF(COUNTIFS($A$2:$A$3001,A228,$B$2:$B$3001,B228)&gt;1,"Registro repetido",""))))</f>
        <v/>
      </c>
    </row>
    <row r="229" customFormat="false" ht="15" hidden="false" customHeight="false" outlineLevel="0" collapsed="false">
      <c r="A229" s="13" t="s">
        <v>301</v>
      </c>
      <c r="B229" s="13" t="s">
        <v>116</v>
      </c>
      <c r="C229" s="13" t="s">
        <v>0</v>
      </c>
      <c r="D229" s="13" t="str">
        <f aca="false">IF(A229="","",IFERROR(INDEX(Sesiones!$B$2:$B$401,MATCH(A229,Sesiones!$A$2:$A$401,0)),"Sesión no existe"))</f>
        <v>TL-M</v>
      </c>
      <c r="E229" s="40" t="n">
        <f aca="false">IF(A229="","",IFERROR(INDEX(Sesiones!$C$2:$C$401,MATCH(A229,Sesiones!$A$2:$A$401,0)),""))</f>
        <v>45462</v>
      </c>
      <c r="F229" s="13" t="str">
        <f aca="false">IF(A229="","",IF(D229="Sesión no existe","Sesión no existe",IF(COUNTIFS(Matrículas!$A$2:$A$201,B229,Matrículas!$B$2:$B$201,D229)=0,"No está matriculado en ese grupo",IF(COUNTIFS($A$2:$A$3001,A229,$B$2:$B$3001,B229)&gt;1,"Registro repetido",""))))</f>
        <v/>
      </c>
    </row>
    <row r="230" customFormat="false" ht="15" hidden="false" customHeight="false" outlineLevel="0" collapsed="false">
      <c r="A230" s="13" t="s">
        <v>301</v>
      </c>
      <c r="B230" s="13" t="s">
        <v>102</v>
      </c>
      <c r="C230" s="13" t="s">
        <v>0</v>
      </c>
      <c r="D230" s="13" t="str">
        <f aca="false">IF(A230="","",IFERROR(INDEX(Sesiones!$B$2:$B$401,MATCH(A230,Sesiones!$A$2:$A$401,0)),"Sesión no existe"))</f>
        <v>TL-M</v>
      </c>
      <c r="E230" s="40" t="n">
        <f aca="false">IF(A230="","",IFERROR(INDEX(Sesiones!$C$2:$C$401,MATCH(A230,Sesiones!$A$2:$A$401,0)),""))</f>
        <v>45462</v>
      </c>
      <c r="F230" s="13" t="str">
        <f aca="false">IF(A230="","",IF(D230="Sesión no existe","Sesión no existe",IF(COUNTIFS(Matrículas!$A$2:$A$201,B230,Matrículas!$B$2:$B$201,D230)=0,"No está matriculado en ese grupo",IF(COUNTIFS($A$2:$A$3001,A230,$B$2:$B$3001,B230)&gt;1,"Registro repetido",""))))</f>
        <v/>
      </c>
    </row>
    <row r="231" customFormat="false" ht="15" hidden="false" customHeight="false" outlineLevel="0" collapsed="false">
      <c r="A231" s="13" t="s">
        <v>301</v>
      </c>
      <c r="B231" s="13" t="s">
        <v>126</v>
      </c>
      <c r="C231" s="13" t="s">
        <v>0</v>
      </c>
      <c r="D231" s="13" t="str">
        <f aca="false">IF(A231="","",IFERROR(INDEX(Sesiones!$B$2:$B$401,MATCH(A231,Sesiones!$A$2:$A$401,0)),"Sesión no existe"))</f>
        <v>TL-M</v>
      </c>
      <c r="E231" s="40" t="n">
        <f aca="false">IF(A231="","",IFERROR(INDEX(Sesiones!$C$2:$C$401,MATCH(A231,Sesiones!$A$2:$A$401,0)),""))</f>
        <v>45462</v>
      </c>
      <c r="F231" s="13" t="str">
        <f aca="false">IF(A231="","",IF(D231="Sesión no existe","Sesión no existe",IF(COUNTIFS(Matrículas!$A$2:$A$201,B231,Matrículas!$B$2:$B$201,D231)=0,"No está matriculado en ese grupo",IF(COUNTIFS($A$2:$A$3001,A231,$B$2:$B$3001,B231)&gt;1,"Registro repetido",""))))</f>
        <v/>
      </c>
    </row>
    <row r="232" customFormat="false" ht="15" hidden="false" customHeight="false" outlineLevel="0" collapsed="false">
      <c r="A232" s="13" t="s">
        <v>301</v>
      </c>
      <c r="B232" s="13" t="s">
        <v>144</v>
      </c>
      <c r="C232" s="13" t="s">
        <v>0</v>
      </c>
      <c r="D232" s="13" t="str">
        <f aca="false">IF(A232="","",IFERROR(INDEX(Sesiones!$B$2:$B$401,MATCH(A232,Sesiones!$A$2:$A$401,0)),"Sesión no existe"))</f>
        <v>TL-M</v>
      </c>
      <c r="E232" s="40" t="n">
        <f aca="false">IF(A232="","",IFERROR(INDEX(Sesiones!$C$2:$C$401,MATCH(A232,Sesiones!$A$2:$A$401,0)),""))</f>
        <v>45462</v>
      </c>
      <c r="F232" s="13" t="str">
        <f aca="false">IF(A232="","",IF(D232="Sesión no existe","Sesión no existe",IF(COUNTIFS(Matrículas!$A$2:$A$201,B232,Matrículas!$B$2:$B$201,D232)=0,"No está matriculado en ese grupo",IF(COUNTIFS($A$2:$A$3001,A232,$B$2:$B$3001,B232)&gt;1,"Registro repetido",""))))</f>
        <v/>
      </c>
    </row>
    <row r="233" customFormat="false" ht="15" hidden="false" customHeight="false" outlineLevel="0" collapsed="false">
      <c r="A233" s="13" t="s">
        <v>301</v>
      </c>
      <c r="B233" s="13" t="s">
        <v>122</v>
      </c>
      <c r="C233" s="13" t="s">
        <v>0</v>
      </c>
      <c r="D233" s="13" t="str">
        <f aca="false">IF(A233="","",IFERROR(INDEX(Sesiones!$B$2:$B$401,MATCH(A233,Sesiones!$A$2:$A$401,0)),"Sesión no existe"))</f>
        <v>TL-M</v>
      </c>
      <c r="E233" s="40" t="n">
        <f aca="false">IF(A233="","",IFERROR(INDEX(Sesiones!$C$2:$C$401,MATCH(A233,Sesiones!$A$2:$A$401,0)),""))</f>
        <v>45462</v>
      </c>
      <c r="F233" s="13" t="str">
        <f aca="false">IF(A233="","",IF(D233="Sesión no existe","Sesión no existe",IF(COUNTIFS(Matrículas!$A$2:$A$201,B233,Matrículas!$B$2:$B$201,D233)=0,"No está matriculado en ese grupo",IF(COUNTIFS($A$2:$A$3001,A233,$B$2:$B$3001,B233)&gt;1,"Registro repetido",""))))</f>
        <v/>
      </c>
    </row>
    <row r="234" customFormat="false" ht="15" hidden="false" customHeight="false" outlineLevel="0" collapsed="false">
      <c r="A234" s="13" t="s">
        <v>302</v>
      </c>
      <c r="B234" s="13" t="s">
        <v>175</v>
      </c>
      <c r="C234" s="13" t="s">
        <v>0</v>
      </c>
      <c r="D234" s="13" t="str">
        <f aca="false">IF(A234="","",IFERROR(INDEX(Sesiones!$B$2:$B$401,MATCH(A234,Sesiones!$A$2:$A$401,0)),"Sesión no existe"))</f>
        <v>VA-01</v>
      </c>
      <c r="E234" s="40" t="n">
        <f aca="false">IF(A234="","",IFERROR(INDEX(Sesiones!$C$2:$C$401,MATCH(A234,Sesiones!$A$2:$A$401,0)),""))</f>
        <v>45462</v>
      </c>
      <c r="F234" s="13" t="str">
        <f aca="false">IF(A234="","",IF(D234="Sesión no existe","Sesión no existe",IF(COUNTIFS(Matrículas!$A$2:$A$201,B234,Matrículas!$B$2:$B$201,D234)=0,"No está matriculado en ese grupo",IF(COUNTIFS($A$2:$A$3001,A234,$B$2:$B$3001,B234)&gt;1,"Registro repetido",""))))</f>
        <v/>
      </c>
    </row>
    <row r="235" customFormat="false" ht="15" hidden="false" customHeight="false" outlineLevel="0" collapsed="false">
      <c r="A235" s="13" t="s">
        <v>302</v>
      </c>
      <c r="B235" s="13" t="s">
        <v>179</v>
      </c>
      <c r="C235" s="13" t="s">
        <v>0</v>
      </c>
      <c r="D235" s="13" t="str">
        <f aca="false">IF(A235="","",IFERROR(INDEX(Sesiones!$B$2:$B$401,MATCH(A235,Sesiones!$A$2:$A$401,0)),"Sesión no existe"))</f>
        <v>VA-01</v>
      </c>
      <c r="E235" s="40" t="n">
        <f aca="false">IF(A235="","",IFERROR(INDEX(Sesiones!$C$2:$C$401,MATCH(A235,Sesiones!$A$2:$A$401,0)),""))</f>
        <v>45462</v>
      </c>
      <c r="F235" s="13" t="str">
        <f aca="false">IF(A235="","",IF(D235="Sesión no existe","Sesión no existe",IF(COUNTIFS(Matrículas!$A$2:$A$201,B235,Matrículas!$B$2:$B$201,D235)=0,"No está matriculado en ese grupo",IF(COUNTIFS($A$2:$A$3001,A235,$B$2:$B$3001,B235)&gt;1,"Registro repetido",""))))</f>
        <v/>
      </c>
    </row>
    <row r="236" customFormat="false" ht="15" hidden="false" customHeight="false" outlineLevel="0" collapsed="false">
      <c r="A236" s="13" t="s">
        <v>302</v>
      </c>
      <c r="B236" s="13" t="s">
        <v>181</v>
      </c>
      <c r="C236" s="13" t="s">
        <v>0</v>
      </c>
      <c r="D236" s="13" t="str">
        <f aca="false">IF(A236="","",IFERROR(INDEX(Sesiones!$B$2:$B$401,MATCH(A236,Sesiones!$A$2:$A$401,0)),"Sesión no existe"))</f>
        <v>VA-01</v>
      </c>
      <c r="E236" s="40" t="n">
        <f aca="false">IF(A236="","",IFERROR(INDEX(Sesiones!$C$2:$C$401,MATCH(A236,Sesiones!$A$2:$A$401,0)),""))</f>
        <v>45462</v>
      </c>
      <c r="F236" s="13" t="str">
        <f aca="false">IF(A236="","",IF(D236="Sesión no existe","Sesión no existe",IF(COUNTIFS(Matrículas!$A$2:$A$201,B236,Matrículas!$B$2:$B$201,D236)=0,"No está matriculado en ese grupo",IF(COUNTIFS($A$2:$A$3001,A236,$B$2:$B$3001,B236)&gt;1,"Registro repetido",""))))</f>
        <v/>
      </c>
    </row>
    <row r="237" customFormat="false" ht="15" hidden="false" customHeight="false" outlineLevel="0" collapsed="false">
      <c r="A237" s="13" t="s">
        <v>302</v>
      </c>
      <c r="B237" s="13" t="s">
        <v>185</v>
      </c>
      <c r="C237" s="13" t="s">
        <v>0</v>
      </c>
      <c r="D237" s="13" t="str">
        <f aca="false">IF(A237="","",IFERROR(INDEX(Sesiones!$B$2:$B$401,MATCH(A237,Sesiones!$A$2:$A$401,0)),"Sesión no existe"))</f>
        <v>VA-01</v>
      </c>
      <c r="E237" s="40" t="n">
        <f aca="false">IF(A237="","",IFERROR(INDEX(Sesiones!$C$2:$C$401,MATCH(A237,Sesiones!$A$2:$A$401,0)),""))</f>
        <v>45462</v>
      </c>
      <c r="F237" s="13" t="str">
        <f aca="false">IF(A237="","",IF(D237="Sesión no existe","Sesión no existe",IF(COUNTIFS(Matrículas!$A$2:$A$201,B237,Matrículas!$B$2:$B$201,D237)=0,"No está matriculado en ese grupo",IF(COUNTIFS($A$2:$A$3001,A237,$B$2:$B$3001,B237)&gt;1,"Registro repetido",""))))</f>
        <v/>
      </c>
    </row>
    <row r="238" customFormat="false" ht="15" hidden="false" customHeight="false" outlineLevel="0" collapsed="false">
      <c r="A238" s="13" t="s">
        <v>302</v>
      </c>
      <c r="B238" s="13" t="s">
        <v>191</v>
      </c>
      <c r="C238" s="13" t="s">
        <v>0</v>
      </c>
      <c r="D238" s="13" t="str">
        <f aca="false">IF(A238="","",IFERROR(INDEX(Sesiones!$B$2:$B$401,MATCH(A238,Sesiones!$A$2:$A$401,0)),"Sesión no existe"))</f>
        <v>VA-01</v>
      </c>
      <c r="E238" s="40" t="n">
        <f aca="false">IF(A238="","",IFERROR(INDEX(Sesiones!$C$2:$C$401,MATCH(A238,Sesiones!$A$2:$A$401,0)),""))</f>
        <v>45462</v>
      </c>
      <c r="F238" s="13" t="str">
        <f aca="false">IF(A238="","",IF(D238="Sesión no existe","Sesión no existe",IF(COUNTIFS(Matrículas!$A$2:$A$201,B238,Matrículas!$B$2:$B$201,D238)=0,"No está matriculado en ese grupo",IF(COUNTIFS($A$2:$A$3001,A238,$B$2:$B$3001,B238)&gt;1,"Registro repetido",""))))</f>
        <v/>
      </c>
    </row>
    <row r="239" customFormat="false" ht="15" hidden="false" customHeight="false" outlineLevel="0" collapsed="false">
      <c r="A239" s="13" t="s">
        <v>302</v>
      </c>
      <c r="B239" s="13" t="s">
        <v>183</v>
      </c>
      <c r="C239" s="13" t="s">
        <v>0</v>
      </c>
      <c r="D239" s="13" t="str">
        <f aca="false">IF(A239="","",IFERROR(INDEX(Sesiones!$B$2:$B$401,MATCH(A239,Sesiones!$A$2:$A$401,0)),"Sesión no existe"))</f>
        <v>VA-01</v>
      </c>
      <c r="E239" s="40" t="n">
        <f aca="false">IF(A239="","",IFERROR(INDEX(Sesiones!$C$2:$C$401,MATCH(A239,Sesiones!$A$2:$A$401,0)),""))</f>
        <v>45462</v>
      </c>
      <c r="F239" s="13" t="str">
        <f aca="false">IF(A239="","",IF(D239="Sesión no existe","Sesión no existe",IF(COUNTIFS(Matrículas!$A$2:$A$201,B239,Matrículas!$B$2:$B$201,D239)=0,"No está matriculado en ese grupo",IF(COUNTIFS($A$2:$A$3001,A239,$B$2:$B$3001,B239)&gt;1,"Registro repetido",""))))</f>
        <v/>
      </c>
    </row>
    <row r="240" customFormat="false" ht="15" hidden="false" customHeight="false" outlineLevel="0" collapsed="false">
      <c r="A240" s="13" t="s">
        <v>302</v>
      </c>
      <c r="B240" s="13" t="s">
        <v>177</v>
      </c>
      <c r="C240" s="13" t="s">
        <v>0</v>
      </c>
      <c r="D240" s="13" t="str">
        <f aca="false">IF(A240="","",IFERROR(INDEX(Sesiones!$B$2:$B$401,MATCH(A240,Sesiones!$A$2:$A$401,0)),"Sesión no existe"))</f>
        <v>VA-01</v>
      </c>
      <c r="E240" s="40" t="n">
        <f aca="false">IF(A240="","",IFERROR(INDEX(Sesiones!$C$2:$C$401,MATCH(A240,Sesiones!$A$2:$A$401,0)),""))</f>
        <v>45462</v>
      </c>
      <c r="F240" s="13" t="str">
        <f aca="false">IF(A240="","",IF(D240="Sesión no existe","Sesión no existe",IF(COUNTIFS(Matrículas!$A$2:$A$201,B240,Matrículas!$B$2:$B$201,D240)=0,"No está matriculado en ese grupo",IF(COUNTIFS($A$2:$A$3001,A240,$B$2:$B$3001,B240)&gt;1,"Registro repetido",""))))</f>
        <v/>
      </c>
    </row>
    <row r="241" customFormat="false" ht="15" hidden="false" customHeight="false" outlineLevel="0" collapsed="false">
      <c r="A241" s="13" t="s">
        <v>302</v>
      </c>
      <c r="B241" s="13" t="s">
        <v>187</v>
      </c>
      <c r="C241" s="13" t="s">
        <v>0</v>
      </c>
      <c r="D241" s="13" t="str">
        <f aca="false">IF(A241="","",IFERROR(INDEX(Sesiones!$B$2:$B$401,MATCH(A241,Sesiones!$A$2:$A$401,0)),"Sesión no existe"))</f>
        <v>VA-01</v>
      </c>
      <c r="E241" s="40" t="n">
        <f aca="false">IF(A241="","",IFERROR(INDEX(Sesiones!$C$2:$C$401,MATCH(A241,Sesiones!$A$2:$A$401,0)),""))</f>
        <v>45462</v>
      </c>
      <c r="F241" s="13" t="str">
        <f aca="false">IF(A241="","",IF(D241="Sesión no existe","Sesión no existe",IF(COUNTIFS(Matrículas!$A$2:$A$201,B241,Matrículas!$B$2:$B$201,D241)=0,"No está matriculado en ese grupo",IF(COUNTIFS($A$2:$A$3001,A241,$B$2:$B$3001,B241)&gt;1,"Registro repetido",""))))</f>
        <v/>
      </c>
    </row>
    <row r="242" customFormat="false" ht="15" hidden="false" customHeight="false" outlineLevel="0" collapsed="false">
      <c r="A242" s="13" t="s">
        <v>303</v>
      </c>
      <c r="B242" s="13" t="s">
        <v>171</v>
      </c>
      <c r="C242" s="13" t="s">
        <v>0</v>
      </c>
      <c r="D242" s="13" t="str">
        <f aca="false">IF(A242="","",IFERROR(INDEX(Sesiones!$B$2:$B$401,MATCH(A242,Sesiones!$A$2:$A$401,0)),"Sesión no existe"))</f>
        <v>LE-01</v>
      </c>
      <c r="E242" s="40" t="n">
        <f aca="false">IF(A242="","",IFERROR(INDEX(Sesiones!$C$2:$C$401,MATCH(A242,Sesiones!$A$2:$A$401,0)),""))</f>
        <v>45462</v>
      </c>
      <c r="F242" s="13" t="str">
        <f aca="false">IF(A242="","",IF(D242="Sesión no existe","Sesión no existe",IF(COUNTIFS(Matrículas!$A$2:$A$201,B242,Matrículas!$B$2:$B$201,D242)=0,"No está matriculado en ese grupo",IF(COUNTIFS($A$2:$A$3001,A242,$B$2:$B$3001,B242)&gt;1,"Registro repetido",""))))</f>
        <v/>
      </c>
    </row>
    <row r="243" customFormat="false" ht="15" hidden="false" customHeight="false" outlineLevel="0" collapsed="false">
      <c r="A243" s="13" t="s">
        <v>303</v>
      </c>
      <c r="B243" s="13" t="s">
        <v>166</v>
      </c>
      <c r="C243" s="13" t="s">
        <v>0</v>
      </c>
      <c r="D243" s="13" t="str">
        <f aca="false">IF(A243="","",IFERROR(INDEX(Sesiones!$B$2:$B$401,MATCH(A243,Sesiones!$A$2:$A$401,0)),"Sesión no existe"))</f>
        <v>LE-01</v>
      </c>
      <c r="E243" s="40" t="n">
        <f aca="false">IF(A243="","",IFERROR(INDEX(Sesiones!$C$2:$C$401,MATCH(A243,Sesiones!$A$2:$A$401,0)),""))</f>
        <v>45462</v>
      </c>
      <c r="F243" s="13" t="str">
        <f aca="false">IF(A243="","",IF(D243="Sesión no existe","Sesión no existe",IF(COUNTIFS(Matrículas!$A$2:$A$201,B243,Matrículas!$B$2:$B$201,D243)=0,"No está matriculado en ese grupo",IF(COUNTIFS($A$2:$A$3001,A243,$B$2:$B$3001,B243)&gt;1,"Registro repetido",""))))</f>
        <v/>
      </c>
    </row>
    <row r="244" customFormat="false" ht="15" hidden="false" customHeight="false" outlineLevel="0" collapsed="false">
      <c r="A244" s="13" t="s">
        <v>303</v>
      </c>
      <c r="B244" s="13" t="s">
        <v>173</v>
      </c>
      <c r="C244" s="13" t="s">
        <v>0</v>
      </c>
      <c r="D244" s="13" t="str">
        <f aca="false">IF(A244="","",IFERROR(INDEX(Sesiones!$B$2:$B$401,MATCH(A244,Sesiones!$A$2:$A$401,0)),"Sesión no existe"))</f>
        <v>LE-01</v>
      </c>
      <c r="E244" s="40" t="n">
        <f aca="false">IF(A244="","",IFERROR(INDEX(Sesiones!$C$2:$C$401,MATCH(A244,Sesiones!$A$2:$A$401,0)),""))</f>
        <v>45462</v>
      </c>
      <c r="F244" s="13" t="str">
        <f aca="false">IF(A244="","",IF(D244="Sesión no existe","Sesión no existe",IF(COUNTIFS(Matrículas!$A$2:$A$201,B244,Matrículas!$B$2:$B$201,D244)=0,"No está matriculado en ese grupo",IF(COUNTIFS($A$2:$A$3001,A244,$B$2:$B$3001,B244)&gt;1,"Registro repetido",""))))</f>
        <v/>
      </c>
    </row>
    <row r="245" customFormat="false" ht="15" hidden="false" customHeight="false" outlineLevel="0" collapsed="false">
      <c r="A245" s="13" t="s">
        <v>303</v>
      </c>
      <c r="B245" s="13" t="s">
        <v>169</v>
      </c>
      <c r="C245" s="13" t="s">
        <v>0</v>
      </c>
      <c r="D245" s="13" t="str">
        <f aca="false">IF(A245="","",IFERROR(INDEX(Sesiones!$B$2:$B$401,MATCH(A245,Sesiones!$A$2:$A$401,0)),"Sesión no existe"))</f>
        <v>LE-01</v>
      </c>
      <c r="E245" s="40" t="n">
        <f aca="false">IF(A245="","",IFERROR(INDEX(Sesiones!$C$2:$C$401,MATCH(A245,Sesiones!$A$2:$A$401,0)),""))</f>
        <v>45462</v>
      </c>
      <c r="F245" s="13" t="str">
        <f aca="false">IF(A245="","",IF(D245="Sesión no existe","Sesión no existe",IF(COUNTIFS(Matrículas!$A$2:$A$201,B245,Matrículas!$B$2:$B$201,D245)=0,"No está matriculado en ese grupo",IF(COUNTIFS($A$2:$A$3001,A245,$B$2:$B$3001,B245)&gt;1,"Registro repetido",""))))</f>
        <v/>
      </c>
    </row>
    <row r="246" customFormat="false" ht="15" hidden="false" customHeight="false" outlineLevel="0" collapsed="false">
      <c r="A246" s="13" t="s">
        <v>303</v>
      </c>
      <c r="B246" s="13" t="s">
        <v>131</v>
      </c>
      <c r="C246" s="13" t="s">
        <v>0</v>
      </c>
      <c r="D246" s="13" t="str">
        <f aca="false">IF(A246="","",IFERROR(INDEX(Sesiones!$B$2:$B$401,MATCH(A246,Sesiones!$A$2:$A$401,0)),"Sesión no existe"))</f>
        <v>LE-01</v>
      </c>
      <c r="E246" s="40" t="n">
        <f aca="false">IF(A246="","",IFERROR(INDEX(Sesiones!$C$2:$C$401,MATCH(A246,Sesiones!$A$2:$A$401,0)),""))</f>
        <v>45462</v>
      </c>
      <c r="F246" s="13" t="str">
        <f aca="false">IF(A246="","",IF(D246="Sesión no existe","Sesión no existe",IF(COUNTIFS(Matrículas!$A$2:$A$201,B246,Matrículas!$B$2:$B$201,D246)=0,"No está matriculado en ese grupo",IF(COUNTIFS($A$2:$A$3001,A246,$B$2:$B$3001,B246)&gt;1,"Registro repetido",""))))</f>
        <v/>
      </c>
    </row>
    <row r="247" customFormat="false" ht="15" hidden="false" customHeight="false" outlineLevel="0" collapsed="false">
      <c r="A247" s="13" t="s">
        <v>303</v>
      </c>
      <c r="B247" s="13" t="s">
        <v>113</v>
      </c>
      <c r="C247" s="13" t="s">
        <v>0</v>
      </c>
      <c r="D247" s="13" t="str">
        <f aca="false">IF(A247="","",IFERROR(INDEX(Sesiones!$B$2:$B$401,MATCH(A247,Sesiones!$A$2:$A$401,0)),"Sesión no existe"))</f>
        <v>LE-01</v>
      </c>
      <c r="E247" s="40" t="n">
        <f aca="false">IF(A247="","",IFERROR(INDEX(Sesiones!$C$2:$C$401,MATCH(A247,Sesiones!$A$2:$A$401,0)),""))</f>
        <v>45462</v>
      </c>
      <c r="F247" s="13" t="str">
        <f aca="false">IF(A247="","",IF(D247="Sesión no existe","Sesión no existe",IF(COUNTIFS(Matrículas!$A$2:$A$201,B247,Matrículas!$B$2:$B$201,D247)=0,"No está matriculado en ese grupo",IF(COUNTIFS($A$2:$A$3001,A247,$B$2:$B$3001,B247)&gt;1,"Registro repetido",""))))</f>
        <v/>
      </c>
    </row>
    <row r="248" customFormat="false" ht="15" hidden="false" customHeight="false" outlineLevel="0" collapsed="false">
      <c r="A248" s="13" t="s">
        <v>304</v>
      </c>
      <c r="B248" s="13" t="s">
        <v>156</v>
      </c>
      <c r="C248" s="13" t="s">
        <v>0</v>
      </c>
      <c r="D248" s="13" t="str">
        <f aca="false">IF(A248="","",IFERROR(INDEX(Sesiones!$B$2:$B$401,MATCH(A248,Sesiones!$A$2:$A$401,0)),"Sesión no existe"))</f>
        <v>TB-01</v>
      </c>
      <c r="E248" s="40" t="n">
        <f aca="false">IF(A248="","",IFERROR(INDEX(Sesiones!$C$2:$C$401,MATCH(A248,Sesiones!$A$2:$A$401,0)),""))</f>
        <v>45463</v>
      </c>
      <c r="F248" s="13" t="str">
        <f aca="false">IF(A248="","",IF(D248="Sesión no existe","Sesión no existe",IF(COUNTIFS(Matrículas!$A$2:$A$201,B248,Matrículas!$B$2:$B$201,D248)=0,"No está matriculado en ese grupo",IF(COUNTIFS($A$2:$A$3001,A248,$B$2:$B$3001,B248)&gt;1,"Registro repetido",""))))</f>
        <v/>
      </c>
    </row>
    <row r="249" customFormat="false" ht="15" hidden="false" customHeight="false" outlineLevel="0" collapsed="false">
      <c r="A249" s="13" t="s">
        <v>304</v>
      </c>
      <c r="B249" s="13" t="s">
        <v>160</v>
      </c>
      <c r="C249" s="13" t="s">
        <v>0</v>
      </c>
      <c r="D249" s="13" t="str">
        <f aca="false">IF(A249="","",IFERROR(INDEX(Sesiones!$B$2:$B$401,MATCH(A249,Sesiones!$A$2:$A$401,0)),"Sesión no existe"))</f>
        <v>TB-01</v>
      </c>
      <c r="E249" s="40" t="n">
        <f aca="false">IF(A249="","",IFERROR(INDEX(Sesiones!$C$2:$C$401,MATCH(A249,Sesiones!$A$2:$A$401,0)),""))</f>
        <v>45463</v>
      </c>
      <c r="F249" s="13" t="str">
        <f aca="false">IF(A249="","",IF(D249="Sesión no existe","Sesión no existe",IF(COUNTIFS(Matrículas!$A$2:$A$201,B249,Matrículas!$B$2:$B$201,D249)=0,"No está matriculado en ese grupo",IF(COUNTIFS($A$2:$A$3001,A249,$B$2:$B$3001,B249)&gt;1,"Registro repetido",""))))</f>
        <v/>
      </c>
    </row>
    <row r="250" customFormat="false" ht="15" hidden="false" customHeight="false" outlineLevel="0" collapsed="false">
      <c r="A250" s="13" t="s">
        <v>304</v>
      </c>
      <c r="B250" s="13" t="s">
        <v>164</v>
      </c>
      <c r="C250" s="13" t="s">
        <v>0</v>
      </c>
      <c r="D250" s="13" t="str">
        <f aca="false">IF(A250="","",IFERROR(INDEX(Sesiones!$B$2:$B$401,MATCH(A250,Sesiones!$A$2:$A$401,0)),"Sesión no existe"))</f>
        <v>TB-01</v>
      </c>
      <c r="E250" s="40" t="n">
        <f aca="false">IF(A250="","",IFERROR(INDEX(Sesiones!$C$2:$C$401,MATCH(A250,Sesiones!$A$2:$A$401,0)),""))</f>
        <v>45463</v>
      </c>
      <c r="F250" s="13" t="str">
        <f aca="false">IF(A250="","",IF(D250="Sesión no existe","Sesión no existe",IF(COUNTIFS(Matrículas!$A$2:$A$201,B250,Matrículas!$B$2:$B$201,D250)=0,"No está matriculado en ese grupo",IF(COUNTIFS($A$2:$A$3001,A250,$B$2:$B$3001,B250)&gt;1,"Registro repetido",""))))</f>
        <v/>
      </c>
    </row>
    <row r="251" customFormat="false" ht="15" hidden="false" customHeight="false" outlineLevel="0" collapsed="false">
      <c r="A251" s="13" t="s">
        <v>304</v>
      </c>
      <c r="B251" s="13" t="s">
        <v>158</v>
      </c>
      <c r="C251" s="13" t="s">
        <v>0</v>
      </c>
      <c r="D251" s="13" t="str">
        <f aca="false">IF(A251="","",IFERROR(INDEX(Sesiones!$B$2:$B$401,MATCH(A251,Sesiones!$A$2:$A$401,0)),"Sesión no existe"))</f>
        <v>TB-01</v>
      </c>
      <c r="E251" s="40" t="n">
        <f aca="false">IF(A251="","",IFERROR(INDEX(Sesiones!$C$2:$C$401,MATCH(A251,Sesiones!$A$2:$A$401,0)),""))</f>
        <v>45463</v>
      </c>
      <c r="F251" s="13" t="str">
        <f aca="false">IF(A251="","",IF(D251="Sesión no existe","Sesión no existe",IF(COUNTIFS(Matrículas!$A$2:$A$201,B251,Matrículas!$B$2:$B$201,D251)=0,"No está matriculado en ese grupo",IF(COUNTIFS($A$2:$A$3001,A251,$B$2:$B$3001,B251)&gt;1,"Registro repetido",""))))</f>
        <v/>
      </c>
    </row>
    <row r="252" customFormat="false" ht="15" hidden="false" customHeight="false" outlineLevel="0" collapsed="false">
      <c r="A252" s="13" t="s">
        <v>305</v>
      </c>
      <c r="B252" s="13" t="s">
        <v>146</v>
      </c>
      <c r="C252" s="13" t="s">
        <v>0</v>
      </c>
      <c r="D252" s="13" t="str">
        <f aca="false">IF(A252="","",IFERROR(INDEX(Sesiones!$B$2:$B$401,MATCH(A252,Sesiones!$A$2:$A$401,0)),"Sesión no existe"))</f>
        <v>TL-T</v>
      </c>
      <c r="E252" s="40" t="n">
        <f aca="false">IF(A252="","",IFERROR(INDEX(Sesiones!$C$2:$C$401,MATCH(A252,Sesiones!$A$2:$A$401,0)),""))</f>
        <v>45463</v>
      </c>
      <c r="F252" s="13" t="str">
        <f aca="false">IF(A252="","",IF(D252="Sesión no existe","Sesión no existe",IF(COUNTIFS(Matrículas!$A$2:$A$201,B252,Matrículas!$B$2:$B$201,D252)=0,"No está matriculado en ese grupo",IF(COUNTIFS($A$2:$A$3001,A252,$B$2:$B$3001,B252)&gt;1,"Registro repetido",""))))</f>
        <v/>
      </c>
    </row>
    <row r="253" customFormat="false" ht="15" hidden="false" customHeight="false" outlineLevel="0" collapsed="false">
      <c r="A253" s="13" t="s">
        <v>305</v>
      </c>
      <c r="B253" s="13" t="s">
        <v>142</v>
      </c>
      <c r="C253" s="13" t="s">
        <v>0</v>
      </c>
      <c r="D253" s="13" t="str">
        <f aca="false">IF(A253="","",IFERROR(INDEX(Sesiones!$B$2:$B$401,MATCH(A253,Sesiones!$A$2:$A$401,0)),"Sesión no existe"))</f>
        <v>TL-T</v>
      </c>
      <c r="E253" s="40" t="n">
        <f aca="false">IF(A253="","",IFERROR(INDEX(Sesiones!$C$2:$C$401,MATCH(A253,Sesiones!$A$2:$A$401,0)),""))</f>
        <v>45463</v>
      </c>
      <c r="F253" s="13" t="str">
        <f aca="false">IF(A253="","",IF(D253="Sesión no existe","Sesión no existe",IF(COUNTIFS(Matrículas!$A$2:$A$201,B253,Matrículas!$B$2:$B$201,D253)=0,"No está matriculado en ese grupo",IF(COUNTIFS($A$2:$A$3001,A253,$B$2:$B$3001,B253)&gt;1,"Registro repetido",""))))</f>
        <v/>
      </c>
    </row>
    <row r="254" customFormat="false" ht="15" hidden="false" customHeight="false" outlineLevel="0" collapsed="false">
      <c r="A254" s="13" t="s">
        <v>305</v>
      </c>
      <c r="B254" s="13" t="s">
        <v>110</v>
      </c>
      <c r="C254" s="13" t="s">
        <v>0</v>
      </c>
      <c r="D254" s="13" t="str">
        <f aca="false">IF(A254="","",IFERROR(INDEX(Sesiones!$B$2:$B$401,MATCH(A254,Sesiones!$A$2:$A$401,0)),"Sesión no existe"))</f>
        <v>TL-T</v>
      </c>
      <c r="E254" s="40" t="n">
        <f aca="false">IF(A254="","",IFERROR(INDEX(Sesiones!$C$2:$C$401,MATCH(A254,Sesiones!$A$2:$A$401,0)),""))</f>
        <v>45463</v>
      </c>
      <c r="F254" s="13" t="str">
        <f aca="false">IF(A254="","",IF(D254="Sesión no existe","Sesión no existe",IF(COUNTIFS(Matrículas!$A$2:$A$201,B254,Matrículas!$B$2:$B$201,D254)=0,"No está matriculado en ese grupo",IF(COUNTIFS($A$2:$A$3001,A254,$B$2:$B$3001,B254)&gt;1,"Registro repetido",""))))</f>
        <v/>
      </c>
    </row>
    <row r="255" customFormat="false" ht="15" hidden="false" customHeight="false" outlineLevel="0" collapsed="false">
      <c r="A255" s="13" t="s">
        <v>305</v>
      </c>
      <c r="B255" s="13" t="s">
        <v>62</v>
      </c>
      <c r="C255" s="13" t="s">
        <v>3</v>
      </c>
      <c r="D255" s="13" t="str">
        <f aca="false">IF(A255="","",IFERROR(INDEX(Sesiones!$B$2:$B$401,MATCH(A255,Sesiones!$A$2:$A$401,0)),"Sesión no existe"))</f>
        <v>TL-T</v>
      </c>
      <c r="E255" s="40" t="n">
        <f aca="false">IF(A255="","",IFERROR(INDEX(Sesiones!$C$2:$C$401,MATCH(A255,Sesiones!$A$2:$A$401,0)),""))</f>
        <v>45463</v>
      </c>
      <c r="F255" s="13" t="str">
        <f aca="false">IF(A255="","",IF(D255="Sesión no existe","Sesión no existe",IF(COUNTIFS(Matrículas!$A$2:$A$201,B255,Matrículas!$B$2:$B$201,D255)=0,"No está matriculado en ese grupo",IF(COUNTIFS($A$2:$A$3001,A255,$B$2:$B$3001,B255)&gt;1,"Registro repetido",""))))</f>
        <v/>
      </c>
    </row>
    <row r="256" customFormat="false" ht="15" hidden="false" customHeight="false" outlineLevel="0" collapsed="false">
      <c r="A256" s="13" t="s">
        <v>305</v>
      </c>
      <c r="B256" s="13" t="s">
        <v>149</v>
      </c>
      <c r="C256" s="13" t="s">
        <v>3</v>
      </c>
      <c r="D256" s="13" t="str">
        <f aca="false">IF(A256="","",IFERROR(INDEX(Sesiones!$B$2:$B$401,MATCH(A256,Sesiones!$A$2:$A$401,0)),"Sesión no existe"))</f>
        <v>TL-T</v>
      </c>
      <c r="E256" s="40" t="n">
        <f aca="false">IF(A256="","",IFERROR(INDEX(Sesiones!$C$2:$C$401,MATCH(A256,Sesiones!$A$2:$A$401,0)),""))</f>
        <v>45463</v>
      </c>
      <c r="F256" s="13" t="str">
        <f aca="false">IF(A256="","",IF(D256="Sesión no existe","Sesión no existe",IF(COUNTIFS(Matrículas!$A$2:$A$201,B256,Matrículas!$B$2:$B$201,D256)=0,"No está matriculado en ese grupo",IF(COUNTIFS($A$2:$A$3001,A256,$B$2:$B$3001,B256)&gt;1,"Registro repetido",""))))</f>
        <v/>
      </c>
    </row>
    <row r="257" customFormat="false" ht="15" hidden="false" customHeight="false" outlineLevel="0" collapsed="false">
      <c r="A257" s="13" t="s">
        <v>305</v>
      </c>
      <c r="B257" s="13" t="s">
        <v>119</v>
      </c>
      <c r="C257" s="13" t="s">
        <v>0</v>
      </c>
      <c r="D257" s="13" t="str">
        <f aca="false">IF(A257="","",IFERROR(INDEX(Sesiones!$B$2:$B$401,MATCH(A257,Sesiones!$A$2:$A$401,0)),"Sesión no existe"))</f>
        <v>TL-T</v>
      </c>
      <c r="E257" s="40" t="n">
        <f aca="false">IF(A257="","",IFERROR(INDEX(Sesiones!$C$2:$C$401,MATCH(A257,Sesiones!$A$2:$A$401,0)),""))</f>
        <v>45463</v>
      </c>
      <c r="F257" s="13" t="str">
        <f aca="false">IF(A257="","",IF(D257="Sesión no existe","Sesión no existe",IF(COUNTIFS(Matrículas!$A$2:$A$201,B257,Matrículas!$B$2:$B$201,D257)=0,"No está matriculado en ese grupo",IF(COUNTIFS($A$2:$A$3001,A257,$B$2:$B$3001,B257)&gt;1,"Registro repetido",""))))</f>
        <v/>
      </c>
    </row>
    <row r="258" customFormat="false" ht="15" hidden="false" customHeight="false" outlineLevel="0" collapsed="false">
      <c r="A258" s="13" t="s">
        <v>305</v>
      </c>
      <c r="B258" s="13" t="s">
        <v>139</v>
      </c>
      <c r="C258" s="13" t="s">
        <v>0</v>
      </c>
      <c r="D258" s="13" t="str">
        <f aca="false">IF(A258="","",IFERROR(INDEX(Sesiones!$B$2:$B$401,MATCH(A258,Sesiones!$A$2:$A$401,0)),"Sesión no existe"))</f>
        <v>TL-T</v>
      </c>
      <c r="E258" s="40" t="n">
        <f aca="false">IF(A258="","",IFERROR(INDEX(Sesiones!$C$2:$C$401,MATCH(A258,Sesiones!$A$2:$A$401,0)),""))</f>
        <v>45463</v>
      </c>
      <c r="F258" s="13" t="str">
        <f aca="false">IF(A258="","",IF(D258="Sesión no existe","Sesión no existe",IF(COUNTIFS(Matrículas!$A$2:$A$201,B258,Matrículas!$B$2:$B$201,D258)=0,"No está matriculado en ese grupo",IF(COUNTIFS($A$2:$A$3001,A258,$B$2:$B$3001,B258)&gt;1,"Registro repetido",""))))</f>
        <v/>
      </c>
    </row>
    <row r="259" customFormat="false" ht="15" hidden="false" customHeight="false" outlineLevel="0" collapsed="false">
      <c r="A259" s="13" t="s">
        <v>305</v>
      </c>
      <c r="B259" s="13" t="s">
        <v>136</v>
      </c>
      <c r="C259" s="13" t="s">
        <v>0</v>
      </c>
      <c r="D259" s="13" t="str">
        <f aca="false">IF(A259="","",IFERROR(INDEX(Sesiones!$B$2:$B$401,MATCH(A259,Sesiones!$A$2:$A$401,0)),"Sesión no existe"))</f>
        <v>TL-T</v>
      </c>
      <c r="E259" s="40" t="n">
        <f aca="false">IF(A259="","",IFERROR(INDEX(Sesiones!$C$2:$C$401,MATCH(A259,Sesiones!$A$2:$A$401,0)),""))</f>
        <v>45463</v>
      </c>
      <c r="F259" s="13" t="str">
        <f aca="false">IF(A259="","",IF(D259="Sesión no existe","Sesión no existe",IF(COUNTIFS(Matrículas!$A$2:$A$201,B259,Matrículas!$B$2:$B$201,D259)=0,"No está matriculado en ese grupo",IF(COUNTIFS($A$2:$A$3001,A259,$B$2:$B$3001,B259)&gt;1,"Registro repetido",""))))</f>
        <v/>
      </c>
    </row>
    <row r="260" customFormat="false" ht="15" hidden="false" customHeight="false" outlineLevel="0" collapsed="false">
      <c r="A260" s="13" t="s">
        <v>305</v>
      </c>
      <c r="B260" s="13" t="s">
        <v>154</v>
      </c>
      <c r="C260" s="13" t="s">
        <v>0</v>
      </c>
      <c r="D260" s="13" t="str">
        <f aca="false">IF(A260="","",IFERROR(INDEX(Sesiones!$B$2:$B$401,MATCH(A260,Sesiones!$A$2:$A$401,0)),"Sesión no existe"))</f>
        <v>TL-T</v>
      </c>
      <c r="E260" s="40" t="n">
        <f aca="false">IF(A260="","",IFERROR(INDEX(Sesiones!$C$2:$C$401,MATCH(A260,Sesiones!$A$2:$A$401,0)),""))</f>
        <v>45463</v>
      </c>
      <c r="F260" s="13" t="str">
        <f aca="false">IF(A260="","",IF(D260="Sesión no existe","Sesión no existe",IF(COUNTIFS(Matrículas!$A$2:$A$201,B260,Matrículas!$B$2:$B$201,D260)=0,"No está matriculado en ese grupo",IF(COUNTIFS($A$2:$A$3001,A260,$B$2:$B$3001,B260)&gt;1,"Registro repetido",""))))</f>
        <v/>
      </c>
    </row>
    <row r="261" customFormat="false" ht="15" hidden="false" customHeight="false" outlineLevel="0" collapsed="false">
      <c r="A261" s="13" t="s">
        <v>305</v>
      </c>
      <c r="B261" s="13" t="s">
        <v>134</v>
      </c>
      <c r="C261" s="13" t="s">
        <v>0</v>
      </c>
      <c r="D261" s="13" t="str">
        <f aca="false">IF(A261="","",IFERROR(INDEX(Sesiones!$B$2:$B$401,MATCH(A261,Sesiones!$A$2:$A$401,0)),"Sesión no existe"))</f>
        <v>TL-T</v>
      </c>
      <c r="E261" s="40" t="n">
        <f aca="false">IF(A261="","",IFERROR(INDEX(Sesiones!$C$2:$C$401,MATCH(A261,Sesiones!$A$2:$A$401,0)),""))</f>
        <v>45463</v>
      </c>
      <c r="F261" s="13" t="str">
        <f aca="false">IF(A261="","",IF(D261="Sesión no existe","Sesión no existe",IF(COUNTIFS(Matrículas!$A$2:$A$201,B261,Matrículas!$B$2:$B$201,D261)=0,"No está matriculado en ese grupo",IF(COUNTIFS($A$2:$A$3001,A261,$B$2:$B$3001,B261)&gt;1,"Registro repetido",""))))</f>
        <v/>
      </c>
    </row>
    <row r="262" customFormat="false" ht="15" hidden="false" customHeight="false" outlineLevel="0" collapsed="false">
      <c r="A262" s="13" t="s">
        <v>306</v>
      </c>
      <c r="B262" s="13" t="s">
        <v>108</v>
      </c>
      <c r="C262" s="13" t="s">
        <v>0</v>
      </c>
      <c r="D262" s="13" t="str">
        <f aca="false">IF(A262="","",IFERROR(INDEX(Sesiones!$B$2:$B$401,MATCH(A262,Sesiones!$A$2:$A$401,0)),"Sesión no existe"))</f>
        <v>TL-M</v>
      </c>
      <c r="E262" s="40" t="n">
        <f aca="false">IF(A262="","",IFERROR(INDEX(Sesiones!$C$2:$C$401,MATCH(A262,Sesiones!$A$2:$A$401,0)),""))</f>
        <v>45464</v>
      </c>
      <c r="F262" s="13" t="str">
        <f aca="false">IF(A262="","",IF(D262="Sesión no existe","Sesión no existe",IF(COUNTIFS(Matrículas!$A$2:$A$201,B262,Matrículas!$B$2:$B$201,D262)=0,"No está matriculado en ese grupo",IF(COUNTIFS($A$2:$A$3001,A262,$B$2:$B$3001,B262)&gt;1,"Registro repetido",""))))</f>
        <v/>
      </c>
    </row>
    <row r="263" customFormat="false" ht="15" hidden="false" customHeight="false" outlineLevel="0" collapsed="false">
      <c r="A263" s="13" t="s">
        <v>306</v>
      </c>
      <c r="B263" s="13" t="s">
        <v>128</v>
      </c>
      <c r="C263" s="13" t="s">
        <v>0</v>
      </c>
      <c r="D263" s="13" t="str">
        <f aca="false">IF(A263="","",IFERROR(INDEX(Sesiones!$B$2:$B$401,MATCH(A263,Sesiones!$A$2:$A$401,0)),"Sesión no existe"))</f>
        <v>TL-M</v>
      </c>
      <c r="E263" s="40" t="n">
        <f aca="false">IF(A263="","",IFERROR(INDEX(Sesiones!$C$2:$C$401,MATCH(A263,Sesiones!$A$2:$A$401,0)),""))</f>
        <v>45464</v>
      </c>
      <c r="F263" s="13" t="str">
        <f aca="false">IF(A263="","",IF(D263="Sesión no existe","Sesión no existe",IF(COUNTIFS(Matrículas!$A$2:$A$201,B263,Matrículas!$B$2:$B$201,D263)=0,"No está matriculado en ese grupo",IF(COUNTIFS($A$2:$A$3001,A263,$B$2:$B$3001,B263)&gt;1,"Registro repetido",""))))</f>
        <v/>
      </c>
    </row>
    <row r="264" customFormat="false" ht="15" hidden="false" customHeight="false" outlineLevel="0" collapsed="false">
      <c r="A264" s="13" t="s">
        <v>306</v>
      </c>
      <c r="B264" s="13" t="s">
        <v>131</v>
      </c>
      <c r="C264" s="13" t="s">
        <v>0</v>
      </c>
      <c r="D264" s="13" t="str">
        <f aca="false">IF(A264="","",IFERROR(INDEX(Sesiones!$B$2:$B$401,MATCH(A264,Sesiones!$A$2:$A$401,0)),"Sesión no existe"))</f>
        <v>TL-M</v>
      </c>
      <c r="E264" s="40" t="n">
        <f aca="false">IF(A264="","",IFERROR(INDEX(Sesiones!$C$2:$C$401,MATCH(A264,Sesiones!$A$2:$A$401,0)),""))</f>
        <v>45464</v>
      </c>
      <c r="F264" s="13" t="str">
        <f aca="false">IF(A264="","",IF(D264="Sesión no existe","Sesión no existe",IF(COUNTIFS(Matrículas!$A$2:$A$201,B264,Matrículas!$B$2:$B$201,D264)=0,"No está matriculado en ese grupo",IF(COUNTIFS($A$2:$A$3001,A264,$B$2:$B$3001,B264)&gt;1,"Registro repetido",""))))</f>
        <v/>
      </c>
    </row>
    <row r="265" customFormat="false" ht="15" hidden="false" customHeight="false" outlineLevel="0" collapsed="false">
      <c r="A265" s="13" t="s">
        <v>306</v>
      </c>
      <c r="B265" s="13" t="s">
        <v>113</v>
      </c>
      <c r="C265" s="13" t="s">
        <v>0</v>
      </c>
      <c r="D265" s="13" t="str">
        <f aca="false">IF(A265="","",IFERROR(INDEX(Sesiones!$B$2:$B$401,MATCH(A265,Sesiones!$A$2:$A$401,0)),"Sesión no existe"))</f>
        <v>TL-M</v>
      </c>
      <c r="E265" s="40" t="n">
        <f aca="false">IF(A265="","",IFERROR(INDEX(Sesiones!$C$2:$C$401,MATCH(A265,Sesiones!$A$2:$A$401,0)),""))</f>
        <v>45464</v>
      </c>
      <c r="F265" s="13" t="str">
        <f aca="false">IF(A265="","",IF(D265="Sesión no existe","Sesión no existe",IF(COUNTIFS(Matrículas!$A$2:$A$201,B265,Matrículas!$B$2:$B$201,D265)=0,"No está matriculado en ese grupo",IF(COUNTIFS($A$2:$A$3001,A265,$B$2:$B$3001,B265)&gt;1,"Registro repetido",""))))</f>
        <v/>
      </c>
    </row>
    <row r="266" customFormat="false" ht="15" hidden="false" customHeight="false" outlineLevel="0" collapsed="false">
      <c r="A266" s="13" t="s">
        <v>306</v>
      </c>
      <c r="B266" s="13" t="s">
        <v>124</v>
      </c>
      <c r="C266" s="13" t="s">
        <v>0</v>
      </c>
      <c r="D266" s="13" t="str">
        <f aca="false">IF(A266="","",IFERROR(INDEX(Sesiones!$B$2:$B$401,MATCH(A266,Sesiones!$A$2:$A$401,0)),"Sesión no existe"))</f>
        <v>TL-M</v>
      </c>
      <c r="E266" s="40" t="n">
        <f aca="false">IF(A266="","",IFERROR(INDEX(Sesiones!$C$2:$C$401,MATCH(A266,Sesiones!$A$2:$A$401,0)),""))</f>
        <v>45464</v>
      </c>
      <c r="F266" s="13" t="str">
        <f aca="false">IF(A266="","",IF(D266="Sesión no existe","Sesión no existe",IF(COUNTIFS(Matrículas!$A$2:$A$201,B266,Matrículas!$B$2:$B$201,D266)=0,"No está matriculado en ese grupo",IF(COUNTIFS($A$2:$A$3001,A266,$B$2:$B$3001,B266)&gt;1,"Registro repetido",""))))</f>
        <v/>
      </c>
    </row>
    <row r="267" customFormat="false" ht="15" hidden="false" customHeight="false" outlineLevel="0" collapsed="false">
      <c r="A267" s="13" t="s">
        <v>306</v>
      </c>
      <c r="B267" s="13" t="s">
        <v>151</v>
      </c>
      <c r="C267" s="13" t="s">
        <v>0</v>
      </c>
      <c r="D267" s="13" t="str">
        <f aca="false">IF(A267="","",IFERROR(INDEX(Sesiones!$B$2:$B$401,MATCH(A267,Sesiones!$A$2:$A$401,0)),"Sesión no existe"))</f>
        <v>TL-M</v>
      </c>
      <c r="E267" s="40" t="n">
        <f aca="false">IF(A267="","",IFERROR(INDEX(Sesiones!$C$2:$C$401,MATCH(A267,Sesiones!$A$2:$A$401,0)),""))</f>
        <v>45464</v>
      </c>
      <c r="F267" s="13" t="str">
        <f aca="false">IF(A267="","",IF(D267="Sesión no existe","Sesión no existe",IF(COUNTIFS(Matrículas!$A$2:$A$201,B267,Matrículas!$B$2:$B$201,D267)=0,"No está matriculado en ese grupo",IF(COUNTIFS($A$2:$A$3001,A267,$B$2:$B$3001,B267)&gt;1,"Registro repetido",""))))</f>
        <v/>
      </c>
    </row>
    <row r="268" customFormat="false" ht="15" hidden="false" customHeight="false" outlineLevel="0" collapsed="false">
      <c r="A268" s="13" t="s">
        <v>306</v>
      </c>
      <c r="B268" s="13" t="s">
        <v>116</v>
      </c>
      <c r="C268" s="13" t="s">
        <v>3</v>
      </c>
      <c r="D268" s="13" t="str">
        <f aca="false">IF(A268="","",IFERROR(INDEX(Sesiones!$B$2:$B$401,MATCH(A268,Sesiones!$A$2:$A$401,0)),"Sesión no existe"))</f>
        <v>TL-M</v>
      </c>
      <c r="E268" s="40" t="n">
        <f aca="false">IF(A268="","",IFERROR(INDEX(Sesiones!$C$2:$C$401,MATCH(A268,Sesiones!$A$2:$A$401,0)),""))</f>
        <v>45464</v>
      </c>
      <c r="F268" s="13" t="str">
        <f aca="false">IF(A268="","",IF(D268="Sesión no existe","Sesión no existe",IF(COUNTIFS(Matrículas!$A$2:$A$201,B268,Matrículas!$B$2:$B$201,D268)=0,"No está matriculado en ese grupo",IF(COUNTIFS($A$2:$A$3001,A268,$B$2:$B$3001,B268)&gt;1,"Registro repetido",""))))</f>
        <v/>
      </c>
    </row>
    <row r="269" customFormat="false" ht="15" hidden="false" customHeight="false" outlineLevel="0" collapsed="false">
      <c r="A269" s="13" t="s">
        <v>306</v>
      </c>
      <c r="B269" s="13" t="s">
        <v>102</v>
      </c>
      <c r="C269" s="13" t="s">
        <v>0</v>
      </c>
      <c r="D269" s="13" t="str">
        <f aca="false">IF(A269="","",IFERROR(INDEX(Sesiones!$B$2:$B$401,MATCH(A269,Sesiones!$A$2:$A$401,0)),"Sesión no existe"))</f>
        <v>TL-M</v>
      </c>
      <c r="E269" s="40" t="n">
        <f aca="false">IF(A269="","",IFERROR(INDEX(Sesiones!$C$2:$C$401,MATCH(A269,Sesiones!$A$2:$A$401,0)),""))</f>
        <v>45464</v>
      </c>
      <c r="F269" s="13" t="str">
        <f aca="false">IF(A269="","",IF(D269="Sesión no existe","Sesión no existe",IF(COUNTIFS(Matrículas!$A$2:$A$201,B269,Matrículas!$B$2:$B$201,D269)=0,"No está matriculado en ese grupo",IF(COUNTIFS($A$2:$A$3001,A269,$B$2:$B$3001,B269)&gt;1,"Registro repetido",""))))</f>
        <v/>
      </c>
    </row>
    <row r="270" customFormat="false" ht="15" hidden="false" customHeight="false" outlineLevel="0" collapsed="false">
      <c r="A270" s="13" t="s">
        <v>306</v>
      </c>
      <c r="B270" s="13" t="s">
        <v>126</v>
      </c>
      <c r="C270" s="13" t="s">
        <v>0</v>
      </c>
      <c r="D270" s="13" t="str">
        <f aca="false">IF(A270="","",IFERROR(INDEX(Sesiones!$B$2:$B$401,MATCH(A270,Sesiones!$A$2:$A$401,0)),"Sesión no existe"))</f>
        <v>TL-M</v>
      </c>
      <c r="E270" s="40" t="n">
        <f aca="false">IF(A270="","",IFERROR(INDEX(Sesiones!$C$2:$C$401,MATCH(A270,Sesiones!$A$2:$A$401,0)),""))</f>
        <v>45464</v>
      </c>
      <c r="F270" s="13" t="str">
        <f aca="false">IF(A270="","",IF(D270="Sesión no existe","Sesión no existe",IF(COUNTIFS(Matrículas!$A$2:$A$201,B270,Matrículas!$B$2:$B$201,D270)=0,"No está matriculado en ese grupo",IF(COUNTIFS($A$2:$A$3001,A270,$B$2:$B$3001,B270)&gt;1,"Registro repetido",""))))</f>
        <v/>
      </c>
    </row>
    <row r="271" customFormat="false" ht="15" hidden="false" customHeight="false" outlineLevel="0" collapsed="false">
      <c r="A271" s="13" t="s">
        <v>306</v>
      </c>
      <c r="B271" s="13" t="s">
        <v>144</v>
      </c>
      <c r="C271" s="13" t="s">
        <v>0</v>
      </c>
      <c r="D271" s="13" t="str">
        <f aca="false">IF(A271="","",IFERROR(INDEX(Sesiones!$B$2:$B$401,MATCH(A271,Sesiones!$A$2:$A$401,0)),"Sesión no existe"))</f>
        <v>TL-M</v>
      </c>
      <c r="E271" s="40" t="n">
        <f aca="false">IF(A271="","",IFERROR(INDEX(Sesiones!$C$2:$C$401,MATCH(A271,Sesiones!$A$2:$A$401,0)),""))</f>
        <v>45464</v>
      </c>
      <c r="F271" s="13" t="str">
        <f aca="false">IF(A271="","",IF(D271="Sesión no existe","Sesión no existe",IF(COUNTIFS(Matrículas!$A$2:$A$201,B271,Matrículas!$B$2:$B$201,D271)=0,"No está matriculado en ese grupo",IF(COUNTIFS($A$2:$A$3001,A271,$B$2:$B$3001,B271)&gt;1,"Registro repetido",""))))</f>
        <v/>
      </c>
    </row>
    <row r="272" customFormat="false" ht="15" hidden="false" customHeight="false" outlineLevel="0" collapsed="false">
      <c r="A272" s="13" t="s">
        <v>306</v>
      </c>
      <c r="B272" s="13" t="s">
        <v>122</v>
      </c>
      <c r="C272" s="13" t="s">
        <v>0</v>
      </c>
      <c r="D272" s="13" t="str">
        <f aca="false">IF(A272="","",IFERROR(INDEX(Sesiones!$B$2:$B$401,MATCH(A272,Sesiones!$A$2:$A$401,0)),"Sesión no existe"))</f>
        <v>TL-M</v>
      </c>
      <c r="E272" s="40" t="n">
        <f aca="false">IF(A272="","",IFERROR(INDEX(Sesiones!$C$2:$C$401,MATCH(A272,Sesiones!$A$2:$A$401,0)),""))</f>
        <v>45464</v>
      </c>
      <c r="F272" s="13" t="str">
        <f aca="false">IF(A272="","",IF(D272="Sesión no existe","Sesión no existe",IF(COUNTIFS(Matrículas!$A$2:$A$201,B272,Matrículas!$B$2:$B$201,D272)=0,"No está matriculado en ese grupo",IF(COUNTIFS($A$2:$A$3001,A272,$B$2:$B$3001,B272)&gt;1,"Registro repetido",""))))</f>
        <v/>
      </c>
    </row>
    <row r="273" customFormat="false" ht="15" hidden="false" customHeight="false" outlineLevel="0" collapsed="false">
      <c r="A273" s="13" t="s">
        <v>307</v>
      </c>
      <c r="B273" s="13" t="s">
        <v>175</v>
      </c>
      <c r="C273" s="13" t="s">
        <v>0</v>
      </c>
      <c r="D273" s="13" t="str">
        <f aca="false">IF(A273="","",IFERROR(INDEX(Sesiones!$B$2:$B$401,MATCH(A273,Sesiones!$A$2:$A$401,0)),"Sesión no existe"))</f>
        <v>VA-01</v>
      </c>
      <c r="E273" s="40" t="n">
        <f aca="false">IF(A273="","",IFERROR(INDEX(Sesiones!$C$2:$C$401,MATCH(A273,Sesiones!$A$2:$A$401,0)),""))</f>
        <v>45464</v>
      </c>
      <c r="F273" s="13" t="str">
        <f aca="false">IF(A273="","",IF(D273="Sesión no existe","Sesión no existe",IF(COUNTIFS(Matrículas!$A$2:$A$201,B273,Matrículas!$B$2:$B$201,D273)=0,"No está matriculado en ese grupo",IF(COUNTIFS($A$2:$A$3001,A273,$B$2:$B$3001,B273)&gt;1,"Registro repetido",""))))</f>
        <v/>
      </c>
    </row>
    <row r="274" customFormat="false" ht="15" hidden="false" customHeight="false" outlineLevel="0" collapsed="false">
      <c r="A274" s="13" t="s">
        <v>307</v>
      </c>
      <c r="B274" s="13" t="s">
        <v>179</v>
      </c>
      <c r="C274" s="13" t="s">
        <v>0</v>
      </c>
      <c r="D274" s="13" t="str">
        <f aca="false">IF(A274="","",IFERROR(INDEX(Sesiones!$B$2:$B$401,MATCH(A274,Sesiones!$A$2:$A$401,0)),"Sesión no existe"))</f>
        <v>VA-01</v>
      </c>
      <c r="E274" s="40" t="n">
        <f aca="false">IF(A274="","",IFERROR(INDEX(Sesiones!$C$2:$C$401,MATCH(A274,Sesiones!$A$2:$A$401,0)),""))</f>
        <v>45464</v>
      </c>
      <c r="F274" s="13" t="str">
        <f aca="false">IF(A274="","",IF(D274="Sesión no existe","Sesión no existe",IF(COUNTIFS(Matrículas!$A$2:$A$201,B274,Matrículas!$B$2:$B$201,D274)=0,"No está matriculado en ese grupo",IF(COUNTIFS($A$2:$A$3001,A274,$B$2:$B$3001,B274)&gt;1,"Registro repetido",""))))</f>
        <v/>
      </c>
    </row>
    <row r="275" customFormat="false" ht="15" hidden="false" customHeight="false" outlineLevel="0" collapsed="false">
      <c r="A275" s="13" t="s">
        <v>307</v>
      </c>
      <c r="B275" s="13" t="s">
        <v>181</v>
      </c>
      <c r="C275" s="13" t="s">
        <v>7</v>
      </c>
      <c r="D275" s="13" t="str">
        <f aca="false">IF(A275="","",IFERROR(INDEX(Sesiones!$B$2:$B$401,MATCH(A275,Sesiones!$A$2:$A$401,0)),"Sesión no existe"))</f>
        <v>VA-01</v>
      </c>
      <c r="E275" s="40" t="n">
        <f aca="false">IF(A275="","",IFERROR(INDEX(Sesiones!$C$2:$C$401,MATCH(A275,Sesiones!$A$2:$A$401,0)),""))</f>
        <v>45464</v>
      </c>
      <c r="F275" s="13" t="str">
        <f aca="false">IF(A275="","",IF(D275="Sesión no existe","Sesión no existe",IF(COUNTIFS(Matrículas!$A$2:$A$201,B275,Matrículas!$B$2:$B$201,D275)=0,"No está matriculado en ese grupo",IF(COUNTIFS($A$2:$A$3001,A275,$B$2:$B$3001,B275)&gt;1,"Registro repetido",""))))</f>
        <v/>
      </c>
    </row>
    <row r="276" customFormat="false" ht="15" hidden="false" customHeight="false" outlineLevel="0" collapsed="false">
      <c r="A276" s="13" t="s">
        <v>307</v>
      </c>
      <c r="B276" s="13" t="s">
        <v>185</v>
      </c>
      <c r="C276" s="13" t="s">
        <v>0</v>
      </c>
      <c r="D276" s="13" t="str">
        <f aca="false">IF(A276="","",IFERROR(INDEX(Sesiones!$B$2:$B$401,MATCH(A276,Sesiones!$A$2:$A$401,0)),"Sesión no existe"))</f>
        <v>VA-01</v>
      </c>
      <c r="E276" s="40" t="n">
        <f aca="false">IF(A276="","",IFERROR(INDEX(Sesiones!$C$2:$C$401,MATCH(A276,Sesiones!$A$2:$A$401,0)),""))</f>
        <v>45464</v>
      </c>
      <c r="F276" s="13" t="str">
        <f aca="false">IF(A276="","",IF(D276="Sesión no existe","Sesión no existe",IF(COUNTIFS(Matrículas!$A$2:$A$201,B276,Matrículas!$B$2:$B$201,D276)=0,"No está matriculado en ese grupo",IF(COUNTIFS($A$2:$A$3001,A276,$B$2:$B$3001,B276)&gt;1,"Registro repetido",""))))</f>
        <v/>
      </c>
    </row>
    <row r="277" customFormat="false" ht="15" hidden="false" customHeight="false" outlineLevel="0" collapsed="false">
      <c r="A277" s="13" t="s">
        <v>307</v>
      </c>
      <c r="B277" s="13" t="s">
        <v>191</v>
      </c>
      <c r="C277" s="13" t="s">
        <v>0</v>
      </c>
      <c r="D277" s="13" t="str">
        <f aca="false">IF(A277="","",IFERROR(INDEX(Sesiones!$B$2:$B$401,MATCH(A277,Sesiones!$A$2:$A$401,0)),"Sesión no existe"))</f>
        <v>VA-01</v>
      </c>
      <c r="E277" s="40" t="n">
        <f aca="false">IF(A277="","",IFERROR(INDEX(Sesiones!$C$2:$C$401,MATCH(A277,Sesiones!$A$2:$A$401,0)),""))</f>
        <v>45464</v>
      </c>
      <c r="F277" s="13" t="str">
        <f aca="false">IF(A277="","",IF(D277="Sesión no existe","Sesión no existe",IF(COUNTIFS(Matrículas!$A$2:$A$201,B277,Matrículas!$B$2:$B$201,D277)=0,"No está matriculado en ese grupo",IF(COUNTIFS($A$2:$A$3001,A277,$B$2:$B$3001,B277)&gt;1,"Registro repetido",""))))</f>
        <v/>
      </c>
    </row>
    <row r="278" customFormat="false" ht="15" hidden="false" customHeight="false" outlineLevel="0" collapsed="false">
      <c r="A278" s="13" t="s">
        <v>307</v>
      </c>
      <c r="B278" s="13" t="s">
        <v>183</v>
      </c>
      <c r="C278" s="13" t="s">
        <v>0</v>
      </c>
      <c r="D278" s="13" t="str">
        <f aca="false">IF(A278="","",IFERROR(INDEX(Sesiones!$B$2:$B$401,MATCH(A278,Sesiones!$A$2:$A$401,0)),"Sesión no existe"))</f>
        <v>VA-01</v>
      </c>
      <c r="E278" s="40" t="n">
        <f aca="false">IF(A278="","",IFERROR(INDEX(Sesiones!$C$2:$C$401,MATCH(A278,Sesiones!$A$2:$A$401,0)),""))</f>
        <v>45464</v>
      </c>
      <c r="F278" s="13" t="str">
        <f aca="false">IF(A278="","",IF(D278="Sesión no existe","Sesión no existe",IF(COUNTIFS(Matrículas!$A$2:$A$201,B278,Matrículas!$B$2:$B$201,D278)=0,"No está matriculado en ese grupo",IF(COUNTIFS($A$2:$A$3001,A278,$B$2:$B$3001,B278)&gt;1,"Registro repetido",""))))</f>
        <v/>
      </c>
    </row>
    <row r="279" customFormat="false" ht="15" hidden="false" customHeight="false" outlineLevel="0" collapsed="false">
      <c r="A279" s="13" t="s">
        <v>307</v>
      </c>
      <c r="B279" s="13" t="s">
        <v>177</v>
      </c>
      <c r="C279" s="13" t="s">
        <v>0</v>
      </c>
      <c r="D279" s="13" t="str">
        <f aca="false">IF(A279="","",IFERROR(INDEX(Sesiones!$B$2:$B$401,MATCH(A279,Sesiones!$A$2:$A$401,0)),"Sesión no existe"))</f>
        <v>VA-01</v>
      </c>
      <c r="E279" s="40" t="n">
        <f aca="false">IF(A279="","",IFERROR(INDEX(Sesiones!$C$2:$C$401,MATCH(A279,Sesiones!$A$2:$A$401,0)),""))</f>
        <v>45464</v>
      </c>
      <c r="F279" s="13" t="str">
        <f aca="false">IF(A279="","",IF(D279="Sesión no existe","Sesión no existe",IF(COUNTIFS(Matrículas!$A$2:$A$201,B279,Matrículas!$B$2:$B$201,D279)=0,"No está matriculado en ese grupo",IF(COUNTIFS($A$2:$A$3001,A279,$B$2:$B$3001,B279)&gt;1,"Registro repetido",""))))</f>
        <v/>
      </c>
    </row>
    <row r="280" customFormat="false" ht="15" hidden="false" customHeight="false" outlineLevel="0" collapsed="false">
      <c r="A280" s="13" t="s">
        <v>307</v>
      </c>
      <c r="B280" s="13" t="s">
        <v>187</v>
      </c>
      <c r="C280" s="13" t="s">
        <v>0</v>
      </c>
      <c r="D280" s="13" t="str">
        <f aca="false">IF(A280="","",IFERROR(INDEX(Sesiones!$B$2:$B$401,MATCH(A280,Sesiones!$A$2:$A$401,0)),"Sesión no existe"))</f>
        <v>VA-01</v>
      </c>
      <c r="E280" s="40" t="n">
        <f aca="false">IF(A280="","",IFERROR(INDEX(Sesiones!$C$2:$C$401,MATCH(A280,Sesiones!$A$2:$A$401,0)),""))</f>
        <v>45464</v>
      </c>
      <c r="F280" s="13" t="str">
        <f aca="false">IF(A280="","",IF(D280="Sesión no existe","Sesión no existe",IF(COUNTIFS(Matrículas!$A$2:$A$201,B280,Matrículas!$B$2:$B$201,D280)=0,"No está matriculado en ese grupo",IF(COUNTIFS($A$2:$A$3001,A280,$B$2:$B$3001,B280)&gt;1,"Registro repetido",""))))</f>
        <v/>
      </c>
    </row>
    <row r="281" customFormat="false" ht="15" hidden="false" customHeight="false" outlineLevel="0" collapsed="false">
      <c r="A281" s="13" t="s">
        <v>308</v>
      </c>
      <c r="B281" s="13" t="s">
        <v>146</v>
      </c>
      <c r="C281" s="13" t="s">
        <v>0</v>
      </c>
      <c r="D281" s="13" t="str">
        <f aca="false">IF(A281="","",IFERROR(INDEX(Sesiones!$B$2:$B$401,MATCH(A281,Sesiones!$A$2:$A$401,0)),"Sesión no existe"))</f>
        <v>TL-T</v>
      </c>
      <c r="E281" s="40" t="n">
        <f aca="false">IF(A281="","",IFERROR(INDEX(Sesiones!$C$2:$C$401,MATCH(A281,Sesiones!$A$2:$A$401,0)),""))</f>
        <v>45465</v>
      </c>
      <c r="F281" s="13" t="str">
        <f aca="false">IF(A281="","",IF(D281="Sesión no existe","Sesión no existe",IF(COUNTIFS(Matrículas!$A$2:$A$201,B281,Matrículas!$B$2:$B$201,D281)=0,"No está matriculado en ese grupo",IF(COUNTIFS($A$2:$A$3001,A281,$B$2:$B$3001,B281)&gt;1,"Registro repetido",""))))</f>
        <v/>
      </c>
    </row>
    <row r="282" customFormat="false" ht="15" hidden="false" customHeight="false" outlineLevel="0" collapsed="false">
      <c r="A282" s="13" t="s">
        <v>308</v>
      </c>
      <c r="B282" s="13" t="s">
        <v>142</v>
      </c>
      <c r="C282" s="13" t="s">
        <v>0</v>
      </c>
      <c r="D282" s="13" t="str">
        <f aca="false">IF(A282="","",IFERROR(INDEX(Sesiones!$B$2:$B$401,MATCH(A282,Sesiones!$A$2:$A$401,0)),"Sesión no existe"))</f>
        <v>TL-T</v>
      </c>
      <c r="E282" s="40" t="n">
        <f aca="false">IF(A282="","",IFERROR(INDEX(Sesiones!$C$2:$C$401,MATCH(A282,Sesiones!$A$2:$A$401,0)),""))</f>
        <v>45465</v>
      </c>
      <c r="F282" s="13" t="str">
        <f aca="false">IF(A282="","",IF(D282="Sesión no existe","Sesión no existe",IF(COUNTIFS(Matrículas!$A$2:$A$201,B282,Matrículas!$B$2:$B$201,D282)=0,"No está matriculado en ese grupo",IF(COUNTIFS($A$2:$A$3001,A282,$B$2:$B$3001,B282)&gt;1,"Registro repetido",""))))</f>
        <v/>
      </c>
    </row>
    <row r="283" customFormat="false" ht="15" hidden="false" customHeight="false" outlineLevel="0" collapsed="false">
      <c r="A283" s="13" t="s">
        <v>308</v>
      </c>
      <c r="B283" s="13" t="s">
        <v>110</v>
      </c>
      <c r="C283" s="13" t="s">
        <v>0</v>
      </c>
      <c r="D283" s="13" t="str">
        <f aca="false">IF(A283="","",IFERROR(INDEX(Sesiones!$B$2:$B$401,MATCH(A283,Sesiones!$A$2:$A$401,0)),"Sesión no existe"))</f>
        <v>TL-T</v>
      </c>
      <c r="E283" s="40" t="n">
        <f aca="false">IF(A283="","",IFERROR(INDEX(Sesiones!$C$2:$C$401,MATCH(A283,Sesiones!$A$2:$A$401,0)),""))</f>
        <v>45465</v>
      </c>
      <c r="F283" s="13" t="str">
        <f aca="false">IF(A283="","",IF(D283="Sesión no existe","Sesión no existe",IF(COUNTIFS(Matrículas!$A$2:$A$201,B283,Matrículas!$B$2:$B$201,D283)=0,"No está matriculado en ese grupo",IF(COUNTIFS($A$2:$A$3001,A283,$B$2:$B$3001,B283)&gt;1,"Registro repetido",""))))</f>
        <v/>
      </c>
    </row>
    <row r="284" customFormat="false" ht="15" hidden="false" customHeight="false" outlineLevel="0" collapsed="false">
      <c r="A284" s="13" t="s">
        <v>308</v>
      </c>
      <c r="B284" s="13" t="s">
        <v>62</v>
      </c>
      <c r="C284" s="13" t="s">
        <v>0</v>
      </c>
      <c r="D284" s="13" t="str">
        <f aca="false">IF(A284="","",IFERROR(INDEX(Sesiones!$B$2:$B$401,MATCH(A284,Sesiones!$A$2:$A$401,0)),"Sesión no existe"))</f>
        <v>TL-T</v>
      </c>
      <c r="E284" s="40" t="n">
        <f aca="false">IF(A284="","",IFERROR(INDEX(Sesiones!$C$2:$C$401,MATCH(A284,Sesiones!$A$2:$A$401,0)),""))</f>
        <v>45465</v>
      </c>
      <c r="F284" s="13" t="str">
        <f aca="false">IF(A284="","",IF(D284="Sesión no existe","Sesión no existe",IF(COUNTIFS(Matrículas!$A$2:$A$201,B284,Matrículas!$B$2:$B$201,D284)=0,"No está matriculado en ese grupo",IF(COUNTIFS($A$2:$A$3001,A284,$B$2:$B$3001,B284)&gt;1,"Registro repetido",""))))</f>
        <v/>
      </c>
    </row>
    <row r="285" customFormat="false" ht="15" hidden="false" customHeight="false" outlineLevel="0" collapsed="false">
      <c r="A285" s="13" t="s">
        <v>308</v>
      </c>
      <c r="B285" s="13" t="s">
        <v>149</v>
      </c>
      <c r="C285" s="13" t="s">
        <v>0</v>
      </c>
      <c r="D285" s="13" t="str">
        <f aca="false">IF(A285="","",IFERROR(INDEX(Sesiones!$B$2:$B$401,MATCH(A285,Sesiones!$A$2:$A$401,0)),"Sesión no existe"))</f>
        <v>TL-T</v>
      </c>
      <c r="E285" s="40" t="n">
        <f aca="false">IF(A285="","",IFERROR(INDEX(Sesiones!$C$2:$C$401,MATCH(A285,Sesiones!$A$2:$A$401,0)),""))</f>
        <v>45465</v>
      </c>
      <c r="F285" s="13" t="str">
        <f aca="false">IF(A285="","",IF(D285="Sesión no existe","Sesión no existe",IF(COUNTIFS(Matrículas!$A$2:$A$201,B285,Matrículas!$B$2:$B$201,D285)=0,"No está matriculado en ese grupo",IF(COUNTIFS($A$2:$A$3001,A285,$B$2:$B$3001,B285)&gt;1,"Registro repetido",""))))</f>
        <v/>
      </c>
    </row>
    <row r="286" customFormat="false" ht="15" hidden="false" customHeight="false" outlineLevel="0" collapsed="false">
      <c r="A286" s="13" t="s">
        <v>308</v>
      </c>
      <c r="B286" s="13" t="s">
        <v>119</v>
      </c>
      <c r="C286" s="13" t="s">
        <v>0</v>
      </c>
      <c r="D286" s="13" t="str">
        <f aca="false">IF(A286="","",IFERROR(INDEX(Sesiones!$B$2:$B$401,MATCH(A286,Sesiones!$A$2:$A$401,0)),"Sesión no existe"))</f>
        <v>TL-T</v>
      </c>
      <c r="E286" s="40" t="n">
        <f aca="false">IF(A286="","",IFERROR(INDEX(Sesiones!$C$2:$C$401,MATCH(A286,Sesiones!$A$2:$A$401,0)),""))</f>
        <v>45465</v>
      </c>
      <c r="F286" s="13" t="str">
        <f aca="false">IF(A286="","",IF(D286="Sesión no existe","Sesión no existe",IF(COUNTIFS(Matrículas!$A$2:$A$201,B286,Matrículas!$B$2:$B$201,D286)=0,"No está matriculado en ese grupo",IF(COUNTIFS($A$2:$A$3001,A286,$B$2:$B$3001,B286)&gt;1,"Registro repetido",""))))</f>
        <v/>
      </c>
    </row>
    <row r="287" customFormat="false" ht="15" hidden="false" customHeight="false" outlineLevel="0" collapsed="false">
      <c r="A287" s="13" t="s">
        <v>308</v>
      </c>
      <c r="B287" s="13" t="s">
        <v>139</v>
      </c>
      <c r="C287" s="13" t="s">
        <v>0</v>
      </c>
      <c r="D287" s="13" t="str">
        <f aca="false">IF(A287="","",IFERROR(INDEX(Sesiones!$B$2:$B$401,MATCH(A287,Sesiones!$A$2:$A$401,0)),"Sesión no existe"))</f>
        <v>TL-T</v>
      </c>
      <c r="E287" s="40" t="n">
        <f aca="false">IF(A287="","",IFERROR(INDEX(Sesiones!$C$2:$C$401,MATCH(A287,Sesiones!$A$2:$A$401,0)),""))</f>
        <v>45465</v>
      </c>
      <c r="F287" s="13" t="str">
        <f aca="false">IF(A287="","",IF(D287="Sesión no existe","Sesión no existe",IF(COUNTIFS(Matrículas!$A$2:$A$201,B287,Matrículas!$B$2:$B$201,D287)=0,"No está matriculado en ese grupo",IF(COUNTIFS($A$2:$A$3001,A287,$B$2:$B$3001,B287)&gt;1,"Registro repetido",""))))</f>
        <v/>
      </c>
    </row>
    <row r="288" customFormat="false" ht="15" hidden="false" customHeight="false" outlineLevel="0" collapsed="false">
      <c r="A288" s="13" t="s">
        <v>308</v>
      </c>
      <c r="B288" s="13" t="s">
        <v>136</v>
      </c>
      <c r="C288" s="13" t="s">
        <v>0</v>
      </c>
      <c r="D288" s="13" t="str">
        <f aca="false">IF(A288="","",IFERROR(INDEX(Sesiones!$B$2:$B$401,MATCH(A288,Sesiones!$A$2:$A$401,0)),"Sesión no existe"))</f>
        <v>TL-T</v>
      </c>
      <c r="E288" s="40" t="n">
        <f aca="false">IF(A288="","",IFERROR(INDEX(Sesiones!$C$2:$C$401,MATCH(A288,Sesiones!$A$2:$A$401,0)),""))</f>
        <v>45465</v>
      </c>
      <c r="F288" s="13" t="str">
        <f aca="false">IF(A288="","",IF(D288="Sesión no existe","Sesión no existe",IF(COUNTIFS(Matrículas!$A$2:$A$201,B288,Matrículas!$B$2:$B$201,D288)=0,"No está matriculado en ese grupo",IF(COUNTIFS($A$2:$A$3001,A288,$B$2:$B$3001,B288)&gt;1,"Registro repetido",""))))</f>
        <v/>
      </c>
    </row>
    <row r="289" customFormat="false" ht="15" hidden="false" customHeight="false" outlineLevel="0" collapsed="false">
      <c r="A289" s="13" t="s">
        <v>308</v>
      </c>
      <c r="B289" s="13" t="s">
        <v>154</v>
      </c>
      <c r="C289" s="13" t="s">
        <v>0</v>
      </c>
      <c r="D289" s="13" t="str">
        <f aca="false">IF(A289="","",IFERROR(INDEX(Sesiones!$B$2:$B$401,MATCH(A289,Sesiones!$A$2:$A$401,0)),"Sesión no existe"))</f>
        <v>TL-T</v>
      </c>
      <c r="E289" s="40" t="n">
        <f aca="false">IF(A289="","",IFERROR(INDEX(Sesiones!$C$2:$C$401,MATCH(A289,Sesiones!$A$2:$A$401,0)),""))</f>
        <v>45465</v>
      </c>
      <c r="F289" s="13" t="str">
        <f aca="false">IF(A289="","",IF(D289="Sesión no existe","Sesión no existe",IF(COUNTIFS(Matrículas!$A$2:$A$201,B289,Matrículas!$B$2:$B$201,D289)=0,"No está matriculado en ese grupo",IF(COUNTIFS($A$2:$A$3001,A289,$B$2:$B$3001,B289)&gt;1,"Registro repetido",""))))</f>
        <v/>
      </c>
    </row>
    <row r="290" customFormat="false" ht="15" hidden="false" customHeight="false" outlineLevel="0" collapsed="false">
      <c r="A290" s="13" t="s">
        <v>310</v>
      </c>
      <c r="B290" s="13" t="s">
        <v>171</v>
      </c>
      <c r="C290" s="13" t="s">
        <v>0</v>
      </c>
      <c r="D290" s="13" t="str">
        <f aca="false">IF(A290="","",IFERROR(INDEX(Sesiones!$B$2:$B$401,MATCH(A290,Sesiones!$A$2:$A$401,0)),"Sesión no existe"))</f>
        <v>LE-01</v>
      </c>
      <c r="E290" s="40" t="n">
        <f aca="false">IF(A290="","",IFERROR(INDEX(Sesiones!$C$2:$C$401,MATCH(A290,Sesiones!$A$2:$A$401,0)),""))</f>
        <v>45465</v>
      </c>
      <c r="F290" s="13" t="str">
        <f aca="false">IF(A290="","",IF(D290="Sesión no existe","Sesión no existe",IF(COUNTIFS(Matrículas!$A$2:$A$201,B290,Matrículas!$B$2:$B$201,D290)=0,"No está matriculado en ese grupo",IF(COUNTIFS($A$2:$A$3001,A290,$B$2:$B$3001,B290)&gt;1,"Registro repetido",""))))</f>
        <v/>
      </c>
    </row>
    <row r="291" customFormat="false" ht="15" hidden="false" customHeight="false" outlineLevel="0" collapsed="false">
      <c r="A291" s="13" t="s">
        <v>310</v>
      </c>
      <c r="B291" s="13" t="s">
        <v>166</v>
      </c>
      <c r="C291" s="13" t="s">
        <v>0</v>
      </c>
      <c r="D291" s="13" t="str">
        <f aca="false">IF(A291="","",IFERROR(INDEX(Sesiones!$B$2:$B$401,MATCH(A291,Sesiones!$A$2:$A$401,0)),"Sesión no existe"))</f>
        <v>LE-01</v>
      </c>
      <c r="E291" s="40" t="n">
        <f aca="false">IF(A291="","",IFERROR(INDEX(Sesiones!$C$2:$C$401,MATCH(A291,Sesiones!$A$2:$A$401,0)),""))</f>
        <v>45465</v>
      </c>
      <c r="F291" s="13" t="str">
        <f aca="false">IF(A291="","",IF(D291="Sesión no existe","Sesión no existe",IF(COUNTIFS(Matrículas!$A$2:$A$201,B291,Matrículas!$B$2:$B$201,D291)=0,"No está matriculado en ese grupo",IF(COUNTIFS($A$2:$A$3001,A291,$B$2:$B$3001,B291)&gt;1,"Registro repetido",""))))</f>
        <v/>
      </c>
    </row>
    <row r="292" customFormat="false" ht="15" hidden="false" customHeight="false" outlineLevel="0" collapsed="false">
      <c r="A292" s="13" t="s">
        <v>310</v>
      </c>
      <c r="B292" s="13" t="s">
        <v>173</v>
      </c>
      <c r="C292" s="13" t="s">
        <v>0</v>
      </c>
      <c r="D292" s="13" t="str">
        <f aca="false">IF(A292="","",IFERROR(INDEX(Sesiones!$B$2:$B$401,MATCH(A292,Sesiones!$A$2:$A$401,0)),"Sesión no existe"))</f>
        <v>LE-01</v>
      </c>
      <c r="E292" s="40" t="n">
        <f aca="false">IF(A292="","",IFERROR(INDEX(Sesiones!$C$2:$C$401,MATCH(A292,Sesiones!$A$2:$A$401,0)),""))</f>
        <v>45465</v>
      </c>
      <c r="F292" s="13" t="str">
        <f aca="false">IF(A292="","",IF(D292="Sesión no existe","Sesión no existe",IF(COUNTIFS(Matrículas!$A$2:$A$201,B292,Matrículas!$B$2:$B$201,D292)=0,"No está matriculado en ese grupo",IF(COUNTIFS($A$2:$A$3001,A292,$B$2:$B$3001,B292)&gt;1,"Registro repetido",""))))</f>
        <v/>
      </c>
    </row>
    <row r="293" customFormat="false" ht="15" hidden="false" customHeight="false" outlineLevel="0" collapsed="false">
      <c r="A293" s="13" t="s">
        <v>310</v>
      </c>
      <c r="B293" s="13" t="s">
        <v>169</v>
      </c>
      <c r="C293" s="13" t="s">
        <v>0</v>
      </c>
      <c r="D293" s="13" t="str">
        <f aca="false">IF(A293="","",IFERROR(INDEX(Sesiones!$B$2:$B$401,MATCH(A293,Sesiones!$A$2:$A$401,0)),"Sesión no existe"))</f>
        <v>LE-01</v>
      </c>
      <c r="E293" s="40" t="n">
        <f aca="false">IF(A293="","",IFERROR(INDEX(Sesiones!$C$2:$C$401,MATCH(A293,Sesiones!$A$2:$A$401,0)),""))</f>
        <v>45465</v>
      </c>
      <c r="F293" s="13" t="str">
        <f aca="false">IF(A293="","",IF(D293="Sesión no existe","Sesión no existe",IF(COUNTIFS(Matrículas!$A$2:$A$201,B293,Matrículas!$B$2:$B$201,D293)=0,"No está matriculado en ese grupo",IF(COUNTIFS($A$2:$A$3001,A293,$B$2:$B$3001,B293)&gt;1,"Registro repetido",""))))</f>
        <v/>
      </c>
    </row>
    <row r="294" customFormat="false" ht="15" hidden="false" customHeight="false" outlineLevel="0" collapsed="false">
      <c r="A294" s="13" t="s">
        <v>310</v>
      </c>
      <c r="B294" s="13" t="s">
        <v>131</v>
      </c>
      <c r="C294" s="13" t="s">
        <v>0</v>
      </c>
      <c r="D294" s="13" t="str">
        <f aca="false">IF(A294="","",IFERROR(INDEX(Sesiones!$B$2:$B$401,MATCH(A294,Sesiones!$A$2:$A$401,0)),"Sesión no existe"))</f>
        <v>LE-01</v>
      </c>
      <c r="E294" s="40" t="n">
        <f aca="false">IF(A294="","",IFERROR(INDEX(Sesiones!$C$2:$C$401,MATCH(A294,Sesiones!$A$2:$A$401,0)),""))</f>
        <v>45465</v>
      </c>
      <c r="F294" s="13" t="str">
        <f aca="false">IF(A294="","",IF(D294="Sesión no existe","Sesión no existe",IF(COUNTIFS(Matrículas!$A$2:$A$201,B294,Matrículas!$B$2:$B$201,D294)=0,"No está matriculado en ese grupo",IF(COUNTIFS($A$2:$A$3001,A294,$B$2:$B$3001,B294)&gt;1,"Registro repetido",""))))</f>
        <v/>
      </c>
    </row>
    <row r="295" customFormat="false" ht="15" hidden="false" customHeight="false" outlineLevel="0" collapsed="false">
      <c r="A295" s="13" t="s">
        <v>310</v>
      </c>
      <c r="B295" s="13" t="s">
        <v>113</v>
      </c>
      <c r="C295" s="13" t="s">
        <v>0</v>
      </c>
      <c r="D295" s="13" t="str">
        <f aca="false">IF(A295="","",IFERROR(INDEX(Sesiones!$B$2:$B$401,MATCH(A295,Sesiones!$A$2:$A$401,0)),"Sesión no existe"))</f>
        <v>LE-01</v>
      </c>
      <c r="E295" s="40" t="n">
        <f aca="false">IF(A295="","",IFERROR(INDEX(Sesiones!$C$2:$C$401,MATCH(A295,Sesiones!$A$2:$A$401,0)),""))</f>
        <v>45465</v>
      </c>
      <c r="F295" s="13" t="str">
        <f aca="false">IF(A295="","",IF(D295="Sesión no existe","Sesión no existe",IF(COUNTIFS(Matrículas!$A$2:$A$201,B295,Matrículas!$B$2:$B$201,D295)=0,"No está matriculado en ese grupo",IF(COUNTIFS($A$2:$A$3001,A295,$B$2:$B$3001,B295)&gt;1,"Registro repetido",""))))</f>
        <v/>
      </c>
    </row>
    <row r="296" customFormat="false" ht="15" hidden="false" customHeight="false" outlineLevel="0" collapsed="false">
      <c r="A296" s="13" t="s">
        <v>312</v>
      </c>
      <c r="B296" s="13" t="s">
        <v>108</v>
      </c>
      <c r="C296" s="13" t="s">
        <v>0</v>
      </c>
      <c r="D296" s="13" t="str">
        <f aca="false">IF(A296="","",IFERROR(INDEX(Sesiones!$B$2:$B$401,MATCH(A296,Sesiones!$A$2:$A$401,0)),"Sesión no existe"))</f>
        <v>TL-M</v>
      </c>
      <c r="E296" s="40" t="n">
        <f aca="false">IF(A296="","",IFERROR(INDEX(Sesiones!$C$2:$C$401,MATCH(A296,Sesiones!$A$2:$A$401,0)),""))</f>
        <v>45467</v>
      </c>
      <c r="F296" s="13" t="str">
        <f aca="false">IF(A296="","",IF(D296="Sesión no existe","Sesión no existe",IF(COUNTIFS(Matrículas!$A$2:$A$201,B296,Matrículas!$B$2:$B$201,D296)=0,"No está matriculado en ese grupo",IF(COUNTIFS($A$2:$A$3001,A296,$B$2:$B$3001,B296)&gt;1,"Registro repetido",""))))</f>
        <v/>
      </c>
    </row>
    <row r="297" customFormat="false" ht="15" hidden="false" customHeight="false" outlineLevel="0" collapsed="false">
      <c r="A297" s="13" t="s">
        <v>312</v>
      </c>
      <c r="B297" s="13" t="s">
        <v>128</v>
      </c>
      <c r="C297" s="13" t="s">
        <v>0</v>
      </c>
      <c r="D297" s="13" t="str">
        <f aca="false">IF(A297="","",IFERROR(INDEX(Sesiones!$B$2:$B$401,MATCH(A297,Sesiones!$A$2:$A$401,0)),"Sesión no existe"))</f>
        <v>TL-M</v>
      </c>
      <c r="E297" s="40" t="n">
        <f aca="false">IF(A297="","",IFERROR(INDEX(Sesiones!$C$2:$C$401,MATCH(A297,Sesiones!$A$2:$A$401,0)),""))</f>
        <v>45467</v>
      </c>
      <c r="F297" s="13" t="str">
        <f aca="false">IF(A297="","",IF(D297="Sesión no existe","Sesión no existe",IF(COUNTIFS(Matrículas!$A$2:$A$201,B297,Matrículas!$B$2:$B$201,D297)=0,"No está matriculado en ese grupo",IF(COUNTIFS($A$2:$A$3001,A297,$B$2:$B$3001,B297)&gt;1,"Registro repetido",""))))</f>
        <v/>
      </c>
    </row>
    <row r="298" customFormat="false" ht="15" hidden="false" customHeight="false" outlineLevel="0" collapsed="false">
      <c r="A298" s="13" t="s">
        <v>312</v>
      </c>
      <c r="B298" s="13" t="s">
        <v>131</v>
      </c>
      <c r="C298" s="13" t="s">
        <v>0</v>
      </c>
      <c r="D298" s="13" t="str">
        <f aca="false">IF(A298="","",IFERROR(INDEX(Sesiones!$B$2:$B$401,MATCH(A298,Sesiones!$A$2:$A$401,0)),"Sesión no existe"))</f>
        <v>TL-M</v>
      </c>
      <c r="E298" s="40" t="n">
        <f aca="false">IF(A298="","",IFERROR(INDEX(Sesiones!$C$2:$C$401,MATCH(A298,Sesiones!$A$2:$A$401,0)),""))</f>
        <v>45467</v>
      </c>
      <c r="F298" s="13" t="str">
        <f aca="false">IF(A298="","",IF(D298="Sesión no existe","Sesión no existe",IF(COUNTIFS(Matrículas!$A$2:$A$201,B298,Matrículas!$B$2:$B$201,D298)=0,"No está matriculado en ese grupo",IF(COUNTIFS($A$2:$A$3001,A298,$B$2:$B$3001,B298)&gt;1,"Registro repetido",""))))</f>
        <v/>
      </c>
    </row>
    <row r="299" customFormat="false" ht="15" hidden="false" customHeight="false" outlineLevel="0" collapsed="false">
      <c r="A299" s="13" t="s">
        <v>312</v>
      </c>
      <c r="B299" s="13" t="s">
        <v>113</v>
      </c>
      <c r="C299" s="13" t="s">
        <v>3</v>
      </c>
      <c r="D299" s="13" t="str">
        <f aca="false">IF(A299="","",IFERROR(INDEX(Sesiones!$B$2:$B$401,MATCH(A299,Sesiones!$A$2:$A$401,0)),"Sesión no existe"))</f>
        <v>TL-M</v>
      </c>
      <c r="E299" s="40" t="n">
        <f aca="false">IF(A299="","",IFERROR(INDEX(Sesiones!$C$2:$C$401,MATCH(A299,Sesiones!$A$2:$A$401,0)),""))</f>
        <v>45467</v>
      </c>
      <c r="F299" s="13" t="str">
        <f aca="false">IF(A299="","",IF(D299="Sesión no existe","Sesión no existe",IF(COUNTIFS(Matrículas!$A$2:$A$201,B299,Matrículas!$B$2:$B$201,D299)=0,"No está matriculado en ese grupo",IF(COUNTIFS($A$2:$A$3001,A299,$B$2:$B$3001,B299)&gt;1,"Registro repetido",""))))</f>
        <v/>
      </c>
    </row>
    <row r="300" customFormat="false" ht="15" hidden="false" customHeight="false" outlineLevel="0" collapsed="false">
      <c r="A300" s="13" t="s">
        <v>312</v>
      </c>
      <c r="B300" s="13" t="s">
        <v>124</v>
      </c>
      <c r="C300" s="13" t="s">
        <v>0</v>
      </c>
      <c r="D300" s="13" t="str">
        <f aca="false">IF(A300="","",IFERROR(INDEX(Sesiones!$B$2:$B$401,MATCH(A300,Sesiones!$A$2:$A$401,0)),"Sesión no existe"))</f>
        <v>TL-M</v>
      </c>
      <c r="E300" s="40" t="n">
        <f aca="false">IF(A300="","",IFERROR(INDEX(Sesiones!$C$2:$C$401,MATCH(A300,Sesiones!$A$2:$A$401,0)),""))</f>
        <v>45467</v>
      </c>
      <c r="F300" s="13" t="str">
        <f aca="false">IF(A300="","",IF(D300="Sesión no existe","Sesión no existe",IF(COUNTIFS(Matrículas!$A$2:$A$201,B300,Matrículas!$B$2:$B$201,D300)=0,"No está matriculado en ese grupo",IF(COUNTIFS($A$2:$A$3001,A300,$B$2:$B$3001,B300)&gt;1,"Registro repetido",""))))</f>
        <v/>
      </c>
    </row>
    <row r="301" customFormat="false" ht="15" hidden="false" customHeight="false" outlineLevel="0" collapsed="false">
      <c r="A301" s="13" t="s">
        <v>312</v>
      </c>
      <c r="B301" s="13" t="s">
        <v>151</v>
      </c>
      <c r="C301" s="13" t="s">
        <v>0</v>
      </c>
      <c r="D301" s="13" t="str">
        <f aca="false">IF(A301="","",IFERROR(INDEX(Sesiones!$B$2:$B$401,MATCH(A301,Sesiones!$A$2:$A$401,0)),"Sesión no existe"))</f>
        <v>TL-M</v>
      </c>
      <c r="E301" s="40" t="n">
        <f aca="false">IF(A301="","",IFERROR(INDEX(Sesiones!$C$2:$C$401,MATCH(A301,Sesiones!$A$2:$A$401,0)),""))</f>
        <v>45467</v>
      </c>
      <c r="F301" s="13" t="str">
        <f aca="false">IF(A301="","",IF(D301="Sesión no existe","Sesión no existe",IF(COUNTIFS(Matrículas!$A$2:$A$201,B301,Matrículas!$B$2:$B$201,D301)=0,"No está matriculado en ese grupo",IF(COUNTIFS($A$2:$A$3001,A301,$B$2:$B$3001,B301)&gt;1,"Registro repetido",""))))</f>
        <v/>
      </c>
    </row>
    <row r="302" customFormat="false" ht="15" hidden="false" customHeight="false" outlineLevel="0" collapsed="false">
      <c r="A302" s="13" t="s">
        <v>312</v>
      </c>
      <c r="B302" s="13" t="s">
        <v>116</v>
      </c>
      <c r="C302" s="13" t="s">
        <v>7</v>
      </c>
      <c r="D302" s="13" t="str">
        <f aca="false">IF(A302="","",IFERROR(INDEX(Sesiones!$B$2:$B$401,MATCH(A302,Sesiones!$A$2:$A$401,0)),"Sesión no existe"))</f>
        <v>TL-M</v>
      </c>
      <c r="E302" s="40" t="n">
        <f aca="false">IF(A302="","",IFERROR(INDEX(Sesiones!$C$2:$C$401,MATCH(A302,Sesiones!$A$2:$A$401,0)),""))</f>
        <v>45467</v>
      </c>
      <c r="F302" s="13" t="str">
        <f aca="false">IF(A302="","",IF(D302="Sesión no existe","Sesión no existe",IF(COUNTIFS(Matrículas!$A$2:$A$201,B302,Matrículas!$B$2:$B$201,D302)=0,"No está matriculado en ese grupo",IF(COUNTIFS($A$2:$A$3001,A302,$B$2:$B$3001,B302)&gt;1,"Registro repetido",""))))</f>
        <v/>
      </c>
    </row>
    <row r="303" customFormat="false" ht="15" hidden="false" customHeight="false" outlineLevel="0" collapsed="false">
      <c r="A303" s="13" t="s">
        <v>312</v>
      </c>
      <c r="B303" s="13" t="s">
        <v>102</v>
      </c>
      <c r="C303" s="13" t="s">
        <v>0</v>
      </c>
      <c r="D303" s="13" t="str">
        <f aca="false">IF(A303="","",IFERROR(INDEX(Sesiones!$B$2:$B$401,MATCH(A303,Sesiones!$A$2:$A$401,0)),"Sesión no existe"))</f>
        <v>TL-M</v>
      </c>
      <c r="E303" s="40" t="n">
        <f aca="false">IF(A303="","",IFERROR(INDEX(Sesiones!$C$2:$C$401,MATCH(A303,Sesiones!$A$2:$A$401,0)),""))</f>
        <v>45467</v>
      </c>
      <c r="F303" s="13" t="str">
        <f aca="false">IF(A303="","",IF(D303="Sesión no existe","Sesión no existe",IF(COUNTIFS(Matrículas!$A$2:$A$201,B303,Matrículas!$B$2:$B$201,D303)=0,"No está matriculado en ese grupo",IF(COUNTIFS($A$2:$A$3001,A303,$B$2:$B$3001,B303)&gt;1,"Registro repetido",""))))</f>
        <v/>
      </c>
    </row>
    <row r="304" customFormat="false" ht="15" hidden="false" customHeight="false" outlineLevel="0" collapsed="false">
      <c r="A304" s="13" t="s">
        <v>312</v>
      </c>
      <c r="B304" s="13" t="s">
        <v>126</v>
      </c>
      <c r="C304" s="13" t="s">
        <v>7</v>
      </c>
      <c r="D304" s="13" t="str">
        <f aca="false">IF(A304="","",IFERROR(INDEX(Sesiones!$B$2:$B$401,MATCH(A304,Sesiones!$A$2:$A$401,0)),"Sesión no existe"))</f>
        <v>TL-M</v>
      </c>
      <c r="E304" s="40" t="n">
        <f aca="false">IF(A304="","",IFERROR(INDEX(Sesiones!$C$2:$C$401,MATCH(A304,Sesiones!$A$2:$A$401,0)),""))</f>
        <v>45467</v>
      </c>
      <c r="F304" s="13" t="str">
        <f aca="false">IF(A304="","",IF(D304="Sesión no existe","Sesión no existe",IF(COUNTIFS(Matrículas!$A$2:$A$201,B304,Matrículas!$B$2:$B$201,D304)=0,"No está matriculado en ese grupo",IF(COUNTIFS($A$2:$A$3001,A304,$B$2:$B$3001,B304)&gt;1,"Registro repetido",""))))</f>
        <v/>
      </c>
    </row>
    <row r="305" customFormat="false" ht="15" hidden="false" customHeight="false" outlineLevel="0" collapsed="false">
      <c r="A305" s="13" t="s">
        <v>312</v>
      </c>
      <c r="B305" s="13" t="s">
        <v>144</v>
      </c>
      <c r="C305" s="13" t="s">
        <v>0</v>
      </c>
      <c r="D305" s="13" t="str">
        <f aca="false">IF(A305="","",IFERROR(INDEX(Sesiones!$B$2:$B$401,MATCH(A305,Sesiones!$A$2:$A$401,0)),"Sesión no existe"))</f>
        <v>TL-M</v>
      </c>
      <c r="E305" s="40" t="n">
        <f aca="false">IF(A305="","",IFERROR(INDEX(Sesiones!$C$2:$C$401,MATCH(A305,Sesiones!$A$2:$A$401,0)),""))</f>
        <v>45467</v>
      </c>
      <c r="F305" s="13" t="str">
        <f aca="false">IF(A305="","",IF(D305="Sesión no existe","Sesión no existe",IF(COUNTIFS(Matrículas!$A$2:$A$201,B305,Matrículas!$B$2:$B$201,D305)=0,"No está matriculado en ese grupo",IF(COUNTIFS($A$2:$A$3001,A305,$B$2:$B$3001,B305)&gt;1,"Registro repetido",""))))</f>
        <v/>
      </c>
    </row>
    <row r="306" customFormat="false" ht="15" hidden="false" customHeight="false" outlineLevel="0" collapsed="false">
      <c r="A306" s="13" t="s">
        <v>312</v>
      </c>
      <c r="B306" s="13" t="s">
        <v>122</v>
      </c>
      <c r="C306" s="13" t="s">
        <v>0</v>
      </c>
      <c r="D306" s="13" t="str">
        <f aca="false">IF(A306="","",IFERROR(INDEX(Sesiones!$B$2:$B$401,MATCH(A306,Sesiones!$A$2:$A$401,0)),"Sesión no existe"))</f>
        <v>TL-M</v>
      </c>
      <c r="E306" s="40" t="n">
        <f aca="false">IF(A306="","",IFERROR(INDEX(Sesiones!$C$2:$C$401,MATCH(A306,Sesiones!$A$2:$A$401,0)),""))</f>
        <v>45467</v>
      </c>
      <c r="F306" s="13" t="str">
        <f aca="false">IF(A306="","",IF(D306="Sesión no existe","Sesión no existe",IF(COUNTIFS(Matrículas!$A$2:$A$201,B306,Matrículas!$B$2:$B$201,D306)=0,"No está matriculado en ese grupo",IF(COUNTIFS($A$2:$A$3001,A306,$B$2:$B$3001,B306)&gt;1,"Registro repetido",""))))</f>
        <v/>
      </c>
    </row>
    <row r="307" customFormat="false" ht="15" hidden="false" customHeight="false" outlineLevel="0" collapsed="false">
      <c r="A307" s="13" t="s">
        <v>313</v>
      </c>
      <c r="B307" s="13" t="s">
        <v>175</v>
      </c>
      <c r="C307" s="13" t="s">
        <v>0</v>
      </c>
      <c r="D307" s="13" t="str">
        <f aca="false">IF(A307="","",IFERROR(INDEX(Sesiones!$B$2:$B$401,MATCH(A307,Sesiones!$A$2:$A$401,0)),"Sesión no existe"))</f>
        <v>VA-01</v>
      </c>
      <c r="E307" s="40" t="n">
        <f aca="false">IF(A307="","",IFERROR(INDEX(Sesiones!$C$2:$C$401,MATCH(A307,Sesiones!$A$2:$A$401,0)),""))</f>
        <v>45467</v>
      </c>
      <c r="F307" s="13" t="str">
        <f aca="false">IF(A307="","",IF(D307="Sesión no existe","Sesión no existe",IF(COUNTIFS(Matrículas!$A$2:$A$201,B307,Matrículas!$B$2:$B$201,D307)=0,"No está matriculado en ese grupo",IF(COUNTIFS($A$2:$A$3001,A307,$B$2:$B$3001,B307)&gt;1,"Registro repetido",""))))</f>
        <v/>
      </c>
    </row>
    <row r="308" customFormat="false" ht="15" hidden="false" customHeight="false" outlineLevel="0" collapsed="false">
      <c r="A308" s="13" t="s">
        <v>313</v>
      </c>
      <c r="B308" s="13" t="s">
        <v>179</v>
      </c>
      <c r="C308" s="13" t="s">
        <v>0</v>
      </c>
      <c r="D308" s="13" t="str">
        <f aca="false">IF(A308="","",IFERROR(INDEX(Sesiones!$B$2:$B$401,MATCH(A308,Sesiones!$A$2:$A$401,0)),"Sesión no existe"))</f>
        <v>VA-01</v>
      </c>
      <c r="E308" s="40" t="n">
        <f aca="false">IF(A308="","",IFERROR(INDEX(Sesiones!$C$2:$C$401,MATCH(A308,Sesiones!$A$2:$A$401,0)),""))</f>
        <v>45467</v>
      </c>
      <c r="F308" s="13" t="str">
        <f aca="false">IF(A308="","",IF(D308="Sesión no existe","Sesión no existe",IF(COUNTIFS(Matrículas!$A$2:$A$201,B308,Matrículas!$B$2:$B$201,D308)=0,"No está matriculado en ese grupo",IF(COUNTIFS($A$2:$A$3001,A308,$B$2:$B$3001,B308)&gt;1,"Registro repetido",""))))</f>
        <v/>
      </c>
    </row>
    <row r="309" customFormat="false" ht="15" hidden="false" customHeight="false" outlineLevel="0" collapsed="false">
      <c r="A309" s="13" t="s">
        <v>313</v>
      </c>
      <c r="B309" s="13" t="s">
        <v>181</v>
      </c>
      <c r="C309" s="13" t="s">
        <v>0</v>
      </c>
      <c r="D309" s="13" t="str">
        <f aca="false">IF(A309="","",IFERROR(INDEX(Sesiones!$B$2:$B$401,MATCH(A309,Sesiones!$A$2:$A$401,0)),"Sesión no existe"))</f>
        <v>VA-01</v>
      </c>
      <c r="E309" s="40" t="n">
        <f aca="false">IF(A309="","",IFERROR(INDEX(Sesiones!$C$2:$C$401,MATCH(A309,Sesiones!$A$2:$A$401,0)),""))</f>
        <v>45467</v>
      </c>
      <c r="F309" s="13" t="str">
        <f aca="false">IF(A309="","",IF(D309="Sesión no existe","Sesión no existe",IF(COUNTIFS(Matrículas!$A$2:$A$201,B309,Matrículas!$B$2:$B$201,D309)=0,"No está matriculado en ese grupo",IF(COUNTIFS($A$2:$A$3001,A309,$B$2:$B$3001,B309)&gt;1,"Registro repetido",""))))</f>
        <v/>
      </c>
    </row>
    <row r="310" customFormat="false" ht="15" hidden="false" customHeight="false" outlineLevel="0" collapsed="false">
      <c r="A310" s="13" t="s">
        <v>313</v>
      </c>
      <c r="B310" s="13" t="s">
        <v>185</v>
      </c>
      <c r="C310" s="13" t="s">
        <v>0</v>
      </c>
      <c r="D310" s="13" t="str">
        <f aca="false">IF(A310="","",IFERROR(INDEX(Sesiones!$B$2:$B$401,MATCH(A310,Sesiones!$A$2:$A$401,0)),"Sesión no existe"))</f>
        <v>VA-01</v>
      </c>
      <c r="E310" s="40" t="n">
        <f aca="false">IF(A310="","",IFERROR(INDEX(Sesiones!$C$2:$C$401,MATCH(A310,Sesiones!$A$2:$A$401,0)),""))</f>
        <v>45467</v>
      </c>
      <c r="F310" s="13" t="str">
        <f aca="false">IF(A310="","",IF(D310="Sesión no existe","Sesión no existe",IF(COUNTIFS(Matrículas!$A$2:$A$201,B310,Matrículas!$B$2:$B$201,D310)=0,"No está matriculado en ese grupo",IF(COUNTIFS($A$2:$A$3001,A310,$B$2:$B$3001,B310)&gt;1,"Registro repetido",""))))</f>
        <v/>
      </c>
    </row>
    <row r="311" customFormat="false" ht="15" hidden="false" customHeight="false" outlineLevel="0" collapsed="false">
      <c r="A311" s="13" t="s">
        <v>313</v>
      </c>
      <c r="B311" s="13" t="s">
        <v>191</v>
      </c>
      <c r="C311" s="13" t="s">
        <v>0</v>
      </c>
      <c r="D311" s="13" t="str">
        <f aca="false">IF(A311="","",IFERROR(INDEX(Sesiones!$B$2:$B$401,MATCH(A311,Sesiones!$A$2:$A$401,0)),"Sesión no existe"))</f>
        <v>VA-01</v>
      </c>
      <c r="E311" s="40" t="n">
        <f aca="false">IF(A311="","",IFERROR(INDEX(Sesiones!$C$2:$C$401,MATCH(A311,Sesiones!$A$2:$A$401,0)),""))</f>
        <v>45467</v>
      </c>
      <c r="F311" s="13" t="str">
        <f aca="false">IF(A311="","",IF(D311="Sesión no existe","Sesión no existe",IF(COUNTIFS(Matrículas!$A$2:$A$201,B311,Matrículas!$B$2:$B$201,D311)=0,"No está matriculado en ese grupo",IF(COUNTIFS($A$2:$A$3001,A311,$B$2:$B$3001,B311)&gt;1,"Registro repetido",""))))</f>
        <v/>
      </c>
    </row>
    <row r="312" customFormat="false" ht="15" hidden="false" customHeight="false" outlineLevel="0" collapsed="false">
      <c r="A312" s="13" t="s">
        <v>313</v>
      </c>
      <c r="B312" s="13" t="s">
        <v>183</v>
      </c>
      <c r="C312" s="13" t="s">
        <v>0</v>
      </c>
      <c r="D312" s="13" t="str">
        <f aca="false">IF(A312="","",IFERROR(INDEX(Sesiones!$B$2:$B$401,MATCH(A312,Sesiones!$A$2:$A$401,0)),"Sesión no existe"))</f>
        <v>VA-01</v>
      </c>
      <c r="E312" s="40" t="n">
        <f aca="false">IF(A312="","",IFERROR(INDEX(Sesiones!$C$2:$C$401,MATCH(A312,Sesiones!$A$2:$A$401,0)),""))</f>
        <v>45467</v>
      </c>
      <c r="F312" s="13" t="str">
        <f aca="false">IF(A312="","",IF(D312="Sesión no existe","Sesión no existe",IF(COUNTIFS(Matrículas!$A$2:$A$201,B312,Matrículas!$B$2:$B$201,D312)=0,"No está matriculado en ese grupo",IF(COUNTIFS($A$2:$A$3001,A312,$B$2:$B$3001,B312)&gt;1,"Registro repetido",""))))</f>
        <v/>
      </c>
    </row>
    <row r="313" customFormat="false" ht="15" hidden="false" customHeight="false" outlineLevel="0" collapsed="false">
      <c r="A313" s="13" t="s">
        <v>313</v>
      </c>
      <c r="B313" s="13" t="s">
        <v>177</v>
      </c>
      <c r="C313" s="13" t="s">
        <v>0</v>
      </c>
      <c r="D313" s="13" t="str">
        <f aca="false">IF(A313="","",IFERROR(INDEX(Sesiones!$B$2:$B$401,MATCH(A313,Sesiones!$A$2:$A$401,0)),"Sesión no existe"))</f>
        <v>VA-01</v>
      </c>
      <c r="E313" s="40" t="n">
        <f aca="false">IF(A313="","",IFERROR(INDEX(Sesiones!$C$2:$C$401,MATCH(A313,Sesiones!$A$2:$A$401,0)),""))</f>
        <v>45467</v>
      </c>
      <c r="F313" s="13" t="str">
        <f aca="false">IF(A313="","",IF(D313="Sesión no existe","Sesión no existe",IF(COUNTIFS(Matrículas!$A$2:$A$201,B313,Matrículas!$B$2:$B$201,D313)=0,"No está matriculado en ese grupo",IF(COUNTIFS($A$2:$A$3001,A313,$B$2:$B$3001,B313)&gt;1,"Registro repetido",""))))</f>
        <v/>
      </c>
    </row>
    <row r="314" customFormat="false" ht="15" hidden="false" customHeight="false" outlineLevel="0" collapsed="false">
      <c r="A314" s="13" t="s">
        <v>313</v>
      </c>
      <c r="B314" s="13" t="s">
        <v>187</v>
      </c>
      <c r="C314" s="13" t="s">
        <v>0</v>
      </c>
      <c r="D314" s="13" t="str">
        <f aca="false">IF(A314="","",IFERROR(INDEX(Sesiones!$B$2:$B$401,MATCH(A314,Sesiones!$A$2:$A$401,0)),"Sesión no existe"))</f>
        <v>VA-01</v>
      </c>
      <c r="E314" s="40" t="n">
        <f aca="false">IF(A314="","",IFERROR(INDEX(Sesiones!$C$2:$C$401,MATCH(A314,Sesiones!$A$2:$A$401,0)),""))</f>
        <v>45467</v>
      </c>
      <c r="F314" s="13" t="str">
        <f aca="false">IF(A314="","",IF(D314="Sesión no existe","Sesión no existe",IF(COUNTIFS(Matrículas!$A$2:$A$201,B314,Matrículas!$B$2:$B$201,D314)=0,"No está matriculado en ese grupo",IF(COUNTIFS($A$2:$A$3001,A314,$B$2:$B$3001,B314)&gt;1,"Registro repetido",""))))</f>
        <v/>
      </c>
    </row>
    <row r="315" customFormat="false" ht="15" hidden="false" customHeight="false" outlineLevel="0" collapsed="false">
      <c r="A315" s="13" t="s">
        <v>314</v>
      </c>
      <c r="B315" s="13" t="s">
        <v>156</v>
      </c>
      <c r="C315" s="13" t="s">
        <v>0</v>
      </c>
      <c r="D315" s="13" t="str">
        <f aca="false">IF(A315="","",IFERROR(INDEX(Sesiones!$B$2:$B$401,MATCH(A315,Sesiones!$A$2:$A$401,0)),"Sesión no existe"))</f>
        <v>TB-01</v>
      </c>
      <c r="E315" s="40" t="n">
        <f aca="false">IF(A315="","",IFERROR(INDEX(Sesiones!$C$2:$C$401,MATCH(A315,Sesiones!$A$2:$A$401,0)),""))</f>
        <v>45468</v>
      </c>
      <c r="F315" s="13" t="str">
        <f aca="false">IF(A315="","",IF(D315="Sesión no existe","Sesión no existe",IF(COUNTIFS(Matrículas!$A$2:$A$201,B315,Matrículas!$B$2:$B$201,D315)=0,"No está matriculado en ese grupo",IF(COUNTIFS($A$2:$A$3001,A315,$B$2:$B$3001,B315)&gt;1,"Registro repetido",""))))</f>
        <v/>
      </c>
    </row>
    <row r="316" customFormat="false" ht="15" hidden="false" customHeight="false" outlineLevel="0" collapsed="false">
      <c r="A316" s="13" t="s">
        <v>314</v>
      </c>
      <c r="B316" s="13" t="s">
        <v>160</v>
      </c>
      <c r="C316" s="13" t="s">
        <v>0</v>
      </c>
      <c r="D316" s="13" t="str">
        <f aca="false">IF(A316="","",IFERROR(INDEX(Sesiones!$B$2:$B$401,MATCH(A316,Sesiones!$A$2:$A$401,0)),"Sesión no existe"))</f>
        <v>TB-01</v>
      </c>
      <c r="E316" s="40" t="n">
        <f aca="false">IF(A316="","",IFERROR(INDEX(Sesiones!$C$2:$C$401,MATCH(A316,Sesiones!$A$2:$A$401,0)),""))</f>
        <v>45468</v>
      </c>
      <c r="F316" s="13" t="str">
        <f aca="false">IF(A316="","",IF(D316="Sesión no existe","Sesión no existe",IF(COUNTIFS(Matrículas!$A$2:$A$201,B316,Matrículas!$B$2:$B$201,D316)=0,"No está matriculado en ese grupo",IF(COUNTIFS($A$2:$A$3001,A316,$B$2:$B$3001,B316)&gt;1,"Registro repetido",""))))</f>
        <v/>
      </c>
    </row>
    <row r="317" customFormat="false" ht="15" hidden="false" customHeight="false" outlineLevel="0" collapsed="false">
      <c r="A317" s="13" t="s">
        <v>314</v>
      </c>
      <c r="B317" s="13" t="s">
        <v>164</v>
      </c>
      <c r="C317" s="13" t="s">
        <v>0</v>
      </c>
      <c r="D317" s="13" t="str">
        <f aca="false">IF(A317="","",IFERROR(INDEX(Sesiones!$B$2:$B$401,MATCH(A317,Sesiones!$A$2:$A$401,0)),"Sesión no existe"))</f>
        <v>TB-01</v>
      </c>
      <c r="E317" s="40" t="n">
        <f aca="false">IF(A317="","",IFERROR(INDEX(Sesiones!$C$2:$C$401,MATCH(A317,Sesiones!$A$2:$A$401,0)),""))</f>
        <v>45468</v>
      </c>
      <c r="F317" s="13" t="str">
        <f aca="false">IF(A317="","",IF(D317="Sesión no existe","Sesión no existe",IF(COUNTIFS(Matrículas!$A$2:$A$201,B317,Matrículas!$B$2:$B$201,D317)=0,"No está matriculado en ese grupo",IF(COUNTIFS($A$2:$A$3001,A317,$B$2:$B$3001,B317)&gt;1,"Registro repetido",""))))</f>
        <v/>
      </c>
    </row>
    <row r="318" customFormat="false" ht="15" hidden="false" customHeight="false" outlineLevel="0" collapsed="false">
      <c r="A318" s="13" t="s">
        <v>314</v>
      </c>
      <c r="B318" s="13" t="s">
        <v>158</v>
      </c>
      <c r="C318" s="13" t="s">
        <v>0</v>
      </c>
      <c r="D318" s="13" t="str">
        <f aca="false">IF(A318="","",IFERROR(INDEX(Sesiones!$B$2:$B$401,MATCH(A318,Sesiones!$A$2:$A$401,0)),"Sesión no existe"))</f>
        <v>TB-01</v>
      </c>
      <c r="E318" s="40" t="n">
        <f aca="false">IF(A318="","",IFERROR(INDEX(Sesiones!$C$2:$C$401,MATCH(A318,Sesiones!$A$2:$A$401,0)),""))</f>
        <v>45468</v>
      </c>
      <c r="F318" s="13" t="str">
        <f aca="false">IF(A318="","",IF(D318="Sesión no existe","Sesión no existe",IF(COUNTIFS(Matrículas!$A$2:$A$201,B318,Matrículas!$B$2:$B$201,D318)=0,"No está matriculado en ese grupo",IF(COUNTIFS($A$2:$A$3001,A318,$B$2:$B$3001,B318)&gt;1,"Registro repetido",""))))</f>
        <v/>
      </c>
    </row>
    <row r="319" customFormat="false" ht="15" hidden="false" customHeight="false" outlineLevel="0" collapsed="false">
      <c r="A319" s="13" t="s">
        <v>315</v>
      </c>
      <c r="B319" s="13" t="s">
        <v>146</v>
      </c>
      <c r="C319" s="13" t="s">
        <v>0</v>
      </c>
      <c r="D319" s="13" t="str">
        <f aca="false">IF(A319="","",IFERROR(INDEX(Sesiones!$B$2:$B$401,MATCH(A319,Sesiones!$A$2:$A$401,0)),"Sesión no existe"))</f>
        <v>TL-T</v>
      </c>
      <c r="E319" s="40" t="n">
        <f aca="false">IF(A319="","",IFERROR(INDEX(Sesiones!$C$2:$C$401,MATCH(A319,Sesiones!$A$2:$A$401,0)),""))</f>
        <v>45468</v>
      </c>
      <c r="F319" s="13" t="str">
        <f aca="false">IF(A319="","",IF(D319="Sesión no existe","Sesión no existe",IF(COUNTIFS(Matrículas!$A$2:$A$201,B319,Matrículas!$B$2:$B$201,D319)=0,"No está matriculado en ese grupo",IF(COUNTIFS($A$2:$A$3001,A319,$B$2:$B$3001,B319)&gt;1,"Registro repetido",""))))</f>
        <v/>
      </c>
    </row>
    <row r="320" customFormat="false" ht="15" hidden="false" customHeight="false" outlineLevel="0" collapsed="false">
      <c r="A320" s="13" t="s">
        <v>315</v>
      </c>
      <c r="B320" s="13" t="s">
        <v>142</v>
      </c>
      <c r="C320" s="13" t="s">
        <v>0</v>
      </c>
      <c r="D320" s="13" t="str">
        <f aca="false">IF(A320="","",IFERROR(INDEX(Sesiones!$B$2:$B$401,MATCH(A320,Sesiones!$A$2:$A$401,0)),"Sesión no existe"))</f>
        <v>TL-T</v>
      </c>
      <c r="E320" s="40" t="n">
        <f aca="false">IF(A320="","",IFERROR(INDEX(Sesiones!$C$2:$C$401,MATCH(A320,Sesiones!$A$2:$A$401,0)),""))</f>
        <v>45468</v>
      </c>
      <c r="F320" s="13" t="str">
        <f aca="false">IF(A320="","",IF(D320="Sesión no existe","Sesión no existe",IF(COUNTIFS(Matrículas!$A$2:$A$201,B320,Matrículas!$B$2:$B$201,D320)=0,"No está matriculado en ese grupo",IF(COUNTIFS($A$2:$A$3001,A320,$B$2:$B$3001,B320)&gt;1,"Registro repetido",""))))</f>
        <v/>
      </c>
    </row>
    <row r="321" customFormat="false" ht="15" hidden="false" customHeight="false" outlineLevel="0" collapsed="false">
      <c r="A321" s="13" t="s">
        <v>315</v>
      </c>
      <c r="B321" s="13" t="s">
        <v>110</v>
      </c>
      <c r="C321" s="13" t="s">
        <v>0</v>
      </c>
      <c r="D321" s="13" t="str">
        <f aca="false">IF(A321="","",IFERROR(INDEX(Sesiones!$B$2:$B$401,MATCH(A321,Sesiones!$A$2:$A$401,0)),"Sesión no existe"))</f>
        <v>TL-T</v>
      </c>
      <c r="E321" s="40" t="n">
        <f aca="false">IF(A321="","",IFERROR(INDEX(Sesiones!$C$2:$C$401,MATCH(A321,Sesiones!$A$2:$A$401,0)),""))</f>
        <v>45468</v>
      </c>
      <c r="F321" s="13" t="str">
        <f aca="false">IF(A321="","",IF(D321="Sesión no existe","Sesión no existe",IF(COUNTIFS(Matrículas!$A$2:$A$201,B321,Matrículas!$B$2:$B$201,D321)=0,"No está matriculado en ese grupo",IF(COUNTIFS($A$2:$A$3001,A321,$B$2:$B$3001,B321)&gt;1,"Registro repetido",""))))</f>
        <v/>
      </c>
    </row>
    <row r="322" customFormat="false" ht="15" hidden="false" customHeight="false" outlineLevel="0" collapsed="false">
      <c r="A322" s="13" t="s">
        <v>315</v>
      </c>
      <c r="B322" s="13" t="s">
        <v>62</v>
      </c>
      <c r="C322" s="13" t="s">
        <v>0</v>
      </c>
      <c r="D322" s="13" t="str">
        <f aca="false">IF(A322="","",IFERROR(INDEX(Sesiones!$B$2:$B$401,MATCH(A322,Sesiones!$A$2:$A$401,0)),"Sesión no existe"))</f>
        <v>TL-T</v>
      </c>
      <c r="E322" s="40" t="n">
        <f aca="false">IF(A322="","",IFERROR(INDEX(Sesiones!$C$2:$C$401,MATCH(A322,Sesiones!$A$2:$A$401,0)),""))</f>
        <v>45468</v>
      </c>
      <c r="F322" s="13" t="str">
        <f aca="false">IF(A322="","",IF(D322="Sesión no existe","Sesión no existe",IF(COUNTIFS(Matrículas!$A$2:$A$201,B322,Matrículas!$B$2:$B$201,D322)=0,"No está matriculado en ese grupo",IF(COUNTIFS($A$2:$A$3001,A322,$B$2:$B$3001,B322)&gt;1,"Registro repetido",""))))</f>
        <v/>
      </c>
    </row>
    <row r="323" customFormat="false" ht="15" hidden="false" customHeight="false" outlineLevel="0" collapsed="false">
      <c r="A323" s="13" t="s">
        <v>315</v>
      </c>
      <c r="B323" s="13" t="s">
        <v>149</v>
      </c>
      <c r="C323" s="13" t="s">
        <v>3</v>
      </c>
      <c r="D323" s="13" t="str">
        <f aca="false">IF(A323="","",IFERROR(INDEX(Sesiones!$B$2:$B$401,MATCH(A323,Sesiones!$A$2:$A$401,0)),"Sesión no existe"))</f>
        <v>TL-T</v>
      </c>
      <c r="E323" s="40" t="n">
        <f aca="false">IF(A323="","",IFERROR(INDEX(Sesiones!$C$2:$C$401,MATCH(A323,Sesiones!$A$2:$A$401,0)),""))</f>
        <v>45468</v>
      </c>
      <c r="F323" s="13" t="str">
        <f aca="false">IF(A323="","",IF(D323="Sesión no existe","Sesión no existe",IF(COUNTIFS(Matrículas!$A$2:$A$201,B323,Matrículas!$B$2:$B$201,D323)=0,"No está matriculado en ese grupo",IF(COUNTIFS($A$2:$A$3001,A323,$B$2:$B$3001,B323)&gt;1,"Registro repetido",""))))</f>
        <v/>
      </c>
    </row>
    <row r="324" customFormat="false" ht="15" hidden="false" customHeight="false" outlineLevel="0" collapsed="false">
      <c r="A324" s="13" t="s">
        <v>315</v>
      </c>
      <c r="B324" s="13" t="s">
        <v>119</v>
      </c>
      <c r="C324" s="13" t="s">
        <v>0</v>
      </c>
      <c r="D324" s="13" t="str">
        <f aca="false">IF(A324="","",IFERROR(INDEX(Sesiones!$B$2:$B$401,MATCH(A324,Sesiones!$A$2:$A$401,0)),"Sesión no existe"))</f>
        <v>TL-T</v>
      </c>
      <c r="E324" s="40" t="n">
        <f aca="false">IF(A324="","",IFERROR(INDEX(Sesiones!$C$2:$C$401,MATCH(A324,Sesiones!$A$2:$A$401,0)),""))</f>
        <v>45468</v>
      </c>
      <c r="F324" s="13" t="str">
        <f aca="false">IF(A324="","",IF(D324="Sesión no existe","Sesión no existe",IF(COUNTIFS(Matrículas!$A$2:$A$201,B324,Matrículas!$B$2:$B$201,D324)=0,"No está matriculado en ese grupo",IF(COUNTIFS($A$2:$A$3001,A324,$B$2:$B$3001,B324)&gt;1,"Registro repetido",""))))</f>
        <v/>
      </c>
    </row>
    <row r="325" customFormat="false" ht="15" hidden="false" customHeight="false" outlineLevel="0" collapsed="false">
      <c r="A325" s="13" t="s">
        <v>315</v>
      </c>
      <c r="B325" s="13" t="s">
        <v>139</v>
      </c>
      <c r="C325" s="13" t="s">
        <v>7</v>
      </c>
      <c r="D325" s="13" t="str">
        <f aca="false">IF(A325="","",IFERROR(INDEX(Sesiones!$B$2:$B$401,MATCH(A325,Sesiones!$A$2:$A$401,0)),"Sesión no existe"))</f>
        <v>TL-T</v>
      </c>
      <c r="E325" s="40" t="n">
        <f aca="false">IF(A325="","",IFERROR(INDEX(Sesiones!$C$2:$C$401,MATCH(A325,Sesiones!$A$2:$A$401,0)),""))</f>
        <v>45468</v>
      </c>
      <c r="F325" s="13" t="str">
        <f aca="false">IF(A325="","",IF(D325="Sesión no existe","Sesión no existe",IF(COUNTIFS(Matrículas!$A$2:$A$201,B325,Matrículas!$B$2:$B$201,D325)=0,"No está matriculado en ese grupo",IF(COUNTIFS($A$2:$A$3001,A325,$B$2:$B$3001,B325)&gt;1,"Registro repetido",""))))</f>
        <v/>
      </c>
    </row>
    <row r="326" customFormat="false" ht="15" hidden="false" customHeight="false" outlineLevel="0" collapsed="false">
      <c r="A326" s="13" t="s">
        <v>315</v>
      </c>
      <c r="B326" s="13" t="s">
        <v>136</v>
      </c>
      <c r="C326" s="13" t="s">
        <v>0</v>
      </c>
      <c r="D326" s="13" t="str">
        <f aca="false">IF(A326="","",IFERROR(INDEX(Sesiones!$B$2:$B$401,MATCH(A326,Sesiones!$A$2:$A$401,0)),"Sesión no existe"))</f>
        <v>TL-T</v>
      </c>
      <c r="E326" s="40" t="n">
        <f aca="false">IF(A326="","",IFERROR(INDEX(Sesiones!$C$2:$C$401,MATCH(A326,Sesiones!$A$2:$A$401,0)),""))</f>
        <v>45468</v>
      </c>
      <c r="F326" s="13" t="str">
        <f aca="false">IF(A326="","",IF(D326="Sesión no existe","Sesión no existe",IF(COUNTIFS(Matrículas!$A$2:$A$201,B326,Matrículas!$B$2:$B$201,D326)=0,"No está matriculado en ese grupo",IF(COUNTIFS($A$2:$A$3001,A326,$B$2:$B$3001,B326)&gt;1,"Registro repetido",""))))</f>
        <v/>
      </c>
    </row>
    <row r="327" customFormat="false" ht="15" hidden="false" customHeight="false" outlineLevel="0" collapsed="false">
      <c r="A327" s="13" t="s">
        <v>315</v>
      </c>
      <c r="B327" s="13" t="s">
        <v>154</v>
      </c>
      <c r="C327" s="13" t="s">
        <v>0</v>
      </c>
      <c r="D327" s="13" t="str">
        <f aca="false">IF(A327="","",IFERROR(INDEX(Sesiones!$B$2:$B$401,MATCH(A327,Sesiones!$A$2:$A$401,0)),"Sesión no existe"))</f>
        <v>TL-T</v>
      </c>
      <c r="E327" s="40" t="n">
        <f aca="false">IF(A327="","",IFERROR(INDEX(Sesiones!$C$2:$C$401,MATCH(A327,Sesiones!$A$2:$A$401,0)),""))</f>
        <v>45468</v>
      </c>
      <c r="F327" s="13" t="str">
        <f aca="false">IF(A327="","",IF(D327="Sesión no existe","Sesión no existe",IF(COUNTIFS(Matrículas!$A$2:$A$201,B327,Matrículas!$B$2:$B$201,D327)=0,"No está matriculado en ese grupo",IF(COUNTIFS($A$2:$A$3001,A327,$B$2:$B$3001,B327)&gt;1,"Registro repetido",""))))</f>
        <v/>
      </c>
    </row>
    <row r="328" customFormat="false" ht="15" hidden="false" customHeight="false" outlineLevel="0" collapsed="false">
      <c r="A328" s="13" t="s">
        <v>316</v>
      </c>
      <c r="B328" s="13" t="s">
        <v>108</v>
      </c>
      <c r="C328" s="13" t="s">
        <v>0</v>
      </c>
      <c r="D328" s="13" t="str">
        <f aca="false">IF(A328="","",IFERROR(INDEX(Sesiones!$B$2:$B$401,MATCH(A328,Sesiones!$A$2:$A$401,0)),"Sesión no existe"))</f>
        <v>TL-M</v>
      </c>
      <c r="E328" s="40" t="n">
        <f aca="false">IF(A328="","",IFERROR(INDEX(Sesiones!$C$2:$C$401,MATCH(A328,Sesiones!$A$2:$A$401,0)),""))</f>
        <v>45469</v>
      </c>
      <c r="F328" s="13" t="str">
        <f aca="false">IF(A328="","",IF(D328="Sesión no existe","Sesión no existe",IF(COUNTIFS(Matrículas!$A$2:$A$201,B328,Matrículas!$B$2:$B$201,D328)=0,"No está matriculado en ese grupo",IF(COUNTIFS($A$2:$A$3001,A328,$B$2:$B$3001,B328)&gt;1,"Registro repetido",""))))</f>
        <v/>
      </c>
    </row>
    <row r="329" customFormat="false" ht="15" hidden="false" customHeight="false" outlineLevel="0" collapsed="false">
      <c r="A329" s="13" t="s">
        <v>316</v>
      </c>
      <c r="B329" s="13" t="s">
        <v>128</v>
      </c>
      <c r="C329" s="13" t="s">
        <v>0</v>
      </c>
      <c r="D329" s="13" t="str">
        <f aca="false">IF(A329="","",IFERROR(INDEX(Sesiones!$B$2:$B$401,MATCH(A329,Sesiones!$A$2:$A$401,0)),"Sesión no existe"))</f>
        <v>TL-M</v>
      </c>
      <c r="E329" s="40" t="n">
        <f aca="false">IF(A329="","",IFERROR(INDEX(Sesiones!$C$2:$C$401,MATCH(A329,Sesiones!$A$2:$A$401,0)),""))</f>
        <v>45469</v>
      </c>
      <c r="F329" s="13" t="str">
        <f aca="false">IF(A329="","",IF(D329="Sesión no existe","Sesión no existe",IF(COUNTIFS(Matrículas!$A$2:$A$201,B329,Matrículas!$B$2:$B$201,D329)=0,"No está matriculado en ese grupo",IF(COUNTIFS($A$2:$A$3001,A329,$B$2:$B$3001,B329)&gt;1,"Registro repetido",""))))</f>
        <v/>
      </c>
    </row>
    <row r="330" customFormat="false" ht="15" hidden="false" customHeight="false" outlineLevel="0" collapsed="false">
      <c r="A330" s="13" t="s">
        <v>316</v>
      </c>
      <c r="B330" s="13" t="s">
        <v>131</v>
      </c>
      <c r="C330" s="13" t="s">
        <v>0</v>
      </c>
      <c r="D330" s="13" t="str">
        <f aca="false">IF(A330="","",IFERROR(INDEX(Sesiones!$B$2:$B$401,MATCH(A330,Sesiones!$A$2:$A$401,0)),"Sesión no existe"))</f>
        <v>TL-M</v>
      </c>
      <c r="E330" s="40" t="n">
        <f aca="false">IF(A330="","",IFERROR(INDEX(Sesiones!$C$2:$C$401,MATCH(A330,Sesiones!$A$2:$A$401,0)),""))</f>
        <v>45469</v>
      </c>
      <c r="F330" s="13" t="str">
        <f aca="false">IF(A330="","",IF(D330="Sesión no existe","Sesión no existe",IF(COUNTIFS(Matrículas!$A$2:$A$201,B330,Matrículas!$B$2:$B$201,D330)=0,"No está matriculado en ese grupo",IF(COUNTIFS($A$2:$A$3001,A330,$B$2:$B$3001,B330)&gt;1,"Registro repetido",""))))</f>
        <v/>
      </c>
    </row>
    <row r="331" customFormat="false" ht="15" hidden="false" customHeight="false" outlineLevel="0" collapsed="false">
      <c r="A331" s="13" t="s">
        <v>316</v>
      </c>
      <c r="B331" s="13" t="s">
        <v>113</v>
      </c>
      <c r="C331" s="13" t="s">
        <v>0</v>
      </c>
      <c r="D331" s="13" t="str">
        <f aca="false">IF(A331="","",IFERROR(INDEX(Sesiones!$B$2:$B$401,MATCH(A331,Sesiones!$A$2:$A$401,0)),"Sesión no existe"))</f>
        <v>TL-M</v>
      </c>
      <c r="E331" s="40" t="n">
        <f aca="false">IF(A331="","",IFERROR(INDEX(Sesiones!$C$2:$C$401,MATCH(A331,Sesiones!$A$2:$A$401,0)),""))</f>
        <v>45469</v>
      </c>
      <c r="F331" s="13" t="str">
        <f aca="false">IF(A331="","",IF(D331="Sesión no existe","Sesión no existe",IF(COUNTIFS(Matrículas!$A$2:$A$201,B331,Matrículas!$B$2:$B$201,D331)=0,"No está matriculado en ese grupo",IF(COUNTIFS($A$2:$A$3001,A331,$B$2:$B$3001,B331)&gt;1,"Registro repetido",""))))</f>
        <v/>
      </c>
    </row>
    <row r="332" customFormat="false" ht="15" hidden="false" customHeight="false" outlineLevel="0" collapsed="false">
      <c r="A332" s="13" t="s">
        <v>316</v>
      </c>
      <c r="B332" s="13" t="s">
        <v>124</v>
      </c>
      <c r="C332" s="13" t="s">
        <v>0</v>
      </c>
      <c r="D332" s="13" t="str">
        <f aca="false">IF(A332="","",IFERROR(INDEX(Sesiones!$B$2:$B$401,MATCH(A332,Sesiones!$A$2:$A$401,0)),"Sesión no existe"))</f>
        <v>TL-M</v>
      </c>
      <c r="E332" s="40" t="n">
        <f aca="false">IF(A332="","",IFERROR(INDEX(Sesiones!$C$2:$C$401,MATCH(A332,Sesiones!$A$2:$A$401,0)),""))</f>
        <v>45469</v>
      </c>
      <c r="F332" s="13" t="str">
        <f aca="false">IF(A332="","",IF(D332="Sesión no existe","Sesión no existe",IF(COUNTIFS(Matrículas!$A$2:$A$201,B332,Matrículas!$B$2:$B$201,D332)=0,"No está matriculado en ese grupo",IF(COUNTIFS($A$2:$A$3001,A332,$B$2:$B$3001,B332)&gt;1,"Registro repetido",""))))</f>
        <v/>
      </c>
    </row>
    <row r="333" customFormat="false" ht="15" hidden="false" customHeight="false" outlineLevel="0" collapsed="false">
      <c r="A333" s="13" t="s">
        <v>316</v>
      </c>
      <c r="B333" s="13" t="s">
        <v>151</v>
      </c>
      <c r="C333" s="13" t="s">
        <v>3</v>
      </c>
      <c r="D333" s="13" t="str">
        <f aca="false">IF(A333="","",IFERROR(INDEX(Sesiones!$B$2:$B$401,MATCH(A333,Sesiones!$A$2:$A$401,0)),"Sesión no existe"))</f>
        <v>TL-M</v>
      </c>
      <c r="E333" s="40" t="n">
        <f aca="false">IF(A333="","",IFERROR(INDEX(Sesiones!$C$2:$C$401,MATCH(A333,Sesiones!$A$2:$A$401,0)),""))</f>
        <v>45469</v>
      </c>
      <c r="F333" s="13" t="str">
        <f aca="false">IF(A333="","",IF(D333="Sesión no existe","Sesión no existe",IF(COUNTIFS(Matrículas!$A$2:$A$201,B333,Matrículas!$B$2:$B$201,D333)=0,"No está matriculado en ese grupo",IF(COUNTIFS($A$2:$A$3001,A333,$B$2:$B$3001,B333)&gt;1,"Registro repetido",""))))</f>
        <v/>
      </c>
    </row>
    <row r="334" customFormat="false" ht="15" hidden="false" customHeight="false" outlineLevel="0" collapsed="false">
      <c r="A334" s="13" t="s">
        <v>316</v>
      </c>
      <c r="B334" s="13" t="s">
        <v>116</v>
      </c>
      <c r="C334" s="13" t="s">
        <v>0</v>
      </c>
      <c r="D334" s="13" t="str">
        <f aca="false">IF(A334="","",IFERROR(INDEX(Sesiones!$B$2:$B$401,MATCH(A334,Sesiones!$A$2:$A$401,0)),"Sesión no existe"))</f>
        <v>TL-M</v>
      </c>
      <c r="E334" s="40" t="n">
        <f aca="false">IF(A334="","",IFERROR(INDEX(Sesiones!$C$2:$C$401,MATCH(A334,Sesiones!$A$2:$A$401,0)),""))</f>
        <v>45469</v>
      </c>
      <c r="F334" s="13" t="str">
        <f aca="false">IF(A334="","",IF(D334="Sesión no existe","Sesión no existe",IF(COUNTIFS(Matrículas!$A$2:$A$201,B334,Matrículas!$B$2:$B$201,D334)=0,"No está matriculado en ese grupo",IF(COUNTIFS($A$2:$A$3001,A334,$B$2:$B$3001,B334)&gt;1,"Registro repetido",""))))</f>
        <v/>
      </c>
    </row>
    <row r="335" customFormat="false" ht="15" hidden="false" customHeight="false" outlineLevel="0" collapsed="false">
      <c r="A335" s="13" t="s">
        <v>316</v>
      </c>
      <c r="B335" s="13" t="s">
        <v>102</v>
      </c>
      <c r="C335" s="13" t="s">
        <v>0</v>
      </c>
      <c r="D335" s="13" t="str">
        <f aca="false">IF(A335="","",IFERROR(INDEX(Sesiones!$B$2:$B$401,MATCH(A335,Sesiones!$A$2:$A$401,0)),"Sesión no existe"))</f>
        <v>TL-M</v>
      </c>
      <c r="E335" s="40" t="n">
        <f aca="false">IF(A335="","",IFERROR(INDEX(Sesiones!$C$2:$C$401,MATCH(A335,Sesiones!$A$2:$A$401,0)),""))</f>
        <v>45469</v>
      </c>
      <c r="F335" s="13" t="str">
        <f aca="false">IF(A335="","",IF(D335="Sesión no existe","Sesión no existe",IF(COUNTIFS(Matrículas!$A$2:$A$201,B335,Matrículas!$B$2:$B$201,D335)=0,"No está matriculado en ese grupo",IF(COUNTIFS($A$2:$A$3001,A335,$B$2:$B$3001,B335)&gt;1,"Registro repetido",""))))</f>
        <v/>
      </c>
    </row>
    <row r="336" customFormat="false" ht="15" hidden="false" customHeight="false" outlineLevel="0" collapsed="false">
      <c r="A336" s="13" t="s">
        <v>316</v>
      </c>
      <c r="B336" s="13" t="s">
        <v>126</v>
      </c>
      <c r="C336" s="13" t="s">
        <v>0</v>
      </c>
      <c r="D336" s="13" t="str">
        <f aca="false">IF(A336="","",IFERROR(INDEX(Sesiones!$B$2:$B$401,MATCH(A336,Sesiones!$A$2:$A$401,0)),"Sesión no existe"))</f>
        <v>TL-M</v>
      </c>
      <c r="E336" s="40" t="n">
        <f aca="false">IF(A336="","",IFERROR(INDEX(Sesiones!$C$2:$C$401,MATCH(A336,Sesiones!$A$2:$A$401,0)),""))</f>
        <v>45469</v>
      </c>
      <c r="F336" s="13" t="str">
        <f aca="false">IF(A336="","",IF(D336="Sesión no existe","Sesión no existe",IF(COUNTIFS(Matrículas!$A$2:$A$201,B336,Matrículas!$B$2:$B$201,D336)=0,"No está matriculado en ese grupo",IF(COUNTIFS($A$2:$A$3001,A336,$B$2:$B$3001,B336)&gt;1,"Registro repetido",""))))</f>
        <v/>
      </c>
    </row>
    <row r="337" customFormat="false" ht="15" hidden="false" customHeight="false" outlineLevel="0" collapsed="false">
      <c r="A337" s="13" t="s">
        <v>316</v>
      </c>
      <c r="B337" s="13" t="s">
        <v>144</v>
      </c>
      <c r="C337" s="13" t="s">
        <v>0</v>
      </c>
      <c r="D337" s="13" t="str">
        <f aca="false">IF(A337="","",IFERROR(INDEX(Sesiones!$B$2:$B$401,MATCH(A337,Sesiones!$A$2:$A$401,0)),"Sesión no existe"))</f>
        <v>TL-M</v>
      </c>
      <c r="E337" s="40" t="n">
        <f aca="false">IF(A337="","",IFERROR(INDEX(Sesiones!$C$2:$C$401,MATCH(A337,Sesiones!$A$2:$A$401,0)),""))</f>
        <v>45469</v>
      </c>
      <c r="F337" s="13" t="str">
        <f aca="false">IF(A337="","",IF(D337="Sesión no existe","Sesión no existe",IF(COUNTIFS(Matrículas!$A$2:$A$201,B337,Matrículas!$B$2:$B$201,D337)=0,"No está matriculado en ese grupo",IF(COUNTIFS($A$2:$A$3001,A337,$B$2:$B$3001,B337)&gt;1,"Registro repetido",""))))</f>
        <v/>
      </c>
    </row>
    <row r="338" customFormat="false" ht="15" hidden="false" customHeight="false" outlineLevel="0" collapsed="false">
      <c r="A338" s="13" t="s">
        <v>316</v>
      </c>
      <c r="B338" s="13" t="s">
        <v>122</v>
      </c>
      <c r="C338" s="13" t="s">
        <v>0</v>
      </c>
      <c r="D338" s="13" t="str">
        <f aca="false">IF(A338="","",IFERROR(INDEX(Sesiones!$B$2:$B$401,MATCH(A338,Sesiones!$A$2:$A$401,0)),"Sesión no existe"))</f>
        <v>TL-M</v>
      </c>
      <c r="E338" s="40" t="n">
        <f aca="false">IF(A338="","",IFERROR(INDEX(Sesiones!$C$2:$C$401,MATCH(A338,Sesiones!$A$2:$A$401,0)),""))</f>
        <v>45469</v>
      </c>
      <c r="F338" s="13" t="str">
        <f aca="false">IF(A338="","",IF(D338="Sesión no existe","Sesión no existe",IF(COUNTIFS(Matrículas!$A$2:$A$201,B338,Matrículas!$B$2:$B$201,D338)=0,"No está matriculado en ese grupo",IF(COUNTIFS($A$2:$A$3001,A338,$B$2:$B$3001,B338)&gt;1,"Registro repetido",""))))</f>
        <v/>
      </c>
    </row>
    <row r="339" customFormat="false" ht="15" hidden="false" customHeight="false" outlineLevel="0" collapsed="false">
      <c r="A339" s="13" t="s">
        <v>317</v>
      </c>
      <c r="B339" s="13" t="s">
        <v>175</v>
      </c>
      <c r="C339" s="13" t="s">
        <v>0</v>
      </c>
      <c r="D339" s="13" t="str">
        <f aca="false">IF(A339="","",IFERROR(INDEX(Sesiones!$B$2:$B$401,MATCH(A339,Sesiones!$A$2:$A$401,0)),"Sesión no existe"))</f>
        <v>VA-01</v>
      </c>
      <c r="E339" s="40" t="n">
        <f aca="false">IF(A339="","",IFERROR(INDEX(Sesiones!$C$2:$C$401,MATCH(A339,Sesiones!$A$2:$A$401,0)),""))</f>
        <v>45469</v>
      </c>
      <c r="F339" s="13" t="str">
        <f aca="false">IF(A339="","",IF(D339="Sesión no existe","Sesión no existe",IF(COUNTIFS(Matrículas!$A$2:$A$201,B339,Matrículas!$B$2:$B$201,D339)=0,"No está matriculado en ese grupo",IF(COUNTIFS($A$2:$A$3001,A339,$B$2:$B$3001,B339)&gt;1,"Registro repetido",""))))</f>
        <v/>
      </c>
    </row>
    <row r="340" customFormat="false" ht="15" hidden="false" customHeight="false" outlineLevel="0" collapsed="false">
      <c r="A340" s="13" t="s">
        <v>317</v>
      </c>
      <c r="B340" s="13" t="s">
        <v>179</v>
      </c>
      <c r="C340" s="13" t="s">
        <v>0</v>
      </c>
      <c r="D340" s="13" t="str">
        <f aca="false">IF(A340="","",IFERROR(INDEX(Sesiones!$B$2:$B$401,MATCH(A340,Sesiones!$A$2:$A$401,0)),"Sesión no existe"))</f>
        <v>VA-01</v>
      </c>
      <c r="E340" s="40" t="n">
        <f aca="false">IF(A340="","",IFERROR(INDEX(Sesiones!$C$2:$C$401,MATCH(A340,Sesiones!$A$2:$A$401,0)),""))</f>
        <v>45469</v>
      </c>
      <c r="F340" s="13" t="str">
        <f aca="false">IF(A340="","",IF(D340="Sesión no existe","Sesión no existe",IF(COUNTIFS(Matrículas!$A$2:$A$201,B340,Matrículas!$B$2:$B$201,D340)=0,"No está matriculado en ese grupo",IF(COUNTIFS($A$2:$A$3001,A340,$B$2:$B$3001,B340)&gt;1,"Registro repetido",""))))</f>
        <v/>
      </c>
    </row>
    <row r="341" customFormat="false" ht="15" hidden="false" customHeight="false" outlineLevel="0" collapsed="false">
      <c r="A341" s="13" t="s">
        <v>317</v>
      </c>
      <c r="B341" s="13" t="s">
        <v>181</v>
      </c>
      <c r="C341" s="13" t="s">
        <v>0</v>
      </c>
      <c r="D341" s="13" t="str">
        <f aca="false">IF(A341="","",IFERROR(INDEX(Sesiones!$B$2:$B$401,MATCH(A341,Sesiones!$A$2:$A$401,0)),"Sesión no existe"))</f>
        <v>VA-01</v>
      </c>
      <c r="E341" s="40" t="n">
        <f aca="false">IF(A341="","",IFERROR(INDEX(Sesiones!$C$2:$C$401,MATCH(A341,Sesiones!$A$2:$A$401,0)),""))</f>
        <v>45469</v>
      </c>
      <c r="F341" s="13" t="str">
        <f aca="false">IF(A341="","",IF(D341="Sesión no existe","Sesión no existe",IF(COUNTIFS(Matrículas!$A$2:$A$201,B341,Matrículas!$B$2:$B$201,D341)=0,"No está matriculado en ese grupo",IF(COUNTIFS($A$2:$A$3001,A341,$B$2:$B$3001,B341)&gt;1,"Registro repetido",""))))</f>
        <v/>
      </c>
    </row>
    <row r="342" customFormat="false" ht="15" hidden="false" customHeight="false" outlineLevel="0" collapsed="false">
      <c r="A342" s="13" t="s">
        <v>317</v>
      </c>
      <c r="B342" s="13" t="s">
        <v>185</v>
      </c>
      <c r="C342" s="13" t="s">
        <v>0</v>
      </c>
      <c r="D342" s="13" t="str">
        <f aca="false">IF(A342="","",IFERROR(INDEX(Sesiones!$B$2:$B$401,MATCH(A342,Sesiones!$A$2:$A$401,0)),"Sesión no existe"))</f>
        <v>VA-01</v>
      </c>
      <c r="E342" s="40" t="n">
        <f aca="false">IF(A342="","",IFERROR(INDEX(Sesiones!$C$2:$C$401,MATCH(A342,Sesiones!$A$2:$A$401,0)),""))</f>
        <v>45469</v>
      </c>
      <c r="F342" s="13" t="str">
        <f aca="false">IF(A342="","",IF(D342="Sesión no existe","Sesión no existe",IF(COUNTIFS(Matrículas!$A$2:$A$201,B342,Matrículas!$B$2:$B$201,D342)=0,"No está matriculado en ese grupo",IF(COUNTIFS($A$2:$A$3001,A342,$B$2:$B$3001,B342)&gt;1,"Registro repetido",""))))</f>
        <v/>
      </c>
    </row>
    <row r="343" customFormat="false" ht="15" hidden="false" customHeight="false" outlineLevel="0" collapsed="false">
      <c r="A343" s="13" t="s">
        <v>317</v>
      </c>
      <c r="B343" s="13" t="s">
        <v>191</v>
      </c>
      <c r="C343" s="13" t="s">
        <v>0</v>
      </c>
      <c r="D343" s="13" t="str">
        <f aca="false">IF(A343="","",IFERROR(INDEX(Sesiones!$B$2:$B$401,MATCH(A343,Sesiones!$A$2:$A$401,0)),"Sesión no existe"))</f>
        <v>VA-01</v>
      </c>
      <c r="E343" s="40" t="n">
        <f aca="false">IF(A343="","",IFERROR(INDEX(Sesiones!$C$2:$C$401,MATCH(A343,Sesiones!$A$2:$A$401,0)),""))</f>
        <v>45469</v>
      </c>
      <c r="F343" s="13" t="str">
        <f aca="false">IF(A343="","",IF(D343="Sesión no existe","Sesión no existe",IF(COUNTIFS(Matrículas!$A$2:$A$201,B343,Matrículas!$B$2:$B$201,D343)=0,"No está matriculado en ese grupo",IF(COUNTIFS($A$2:$A$3001,A343,$B$2:$B$3001,B343)&gt;1,"Registro repetido",""))))</f>
        <v/>
      </c>
    </row>
    <row r="344" customFormat="false" ht="15" hidden="false" customHeight="false" outlineLevel="0" collapsed="false">
      <c r="A344" s="13" t="s">
        <v>317</v>
      </c>
      <c r="B344" s="13" t="s">
        <v>183</v>
      </c>
      <c r="C344" s="13" t="s">
        <v>0</v>
      </c>
      <c r="D344" s="13" t="str">
        <f aca="false">IF(A344="","",IFERROR(INDEX(Sesiones!$B$2:$B$401,MATCH(A344,Sesiones!$A$2:$A$401,0)),"Sesión no existe"))</f>
        <v>VA-01</v>
      </c>
      <c r="E344" s="40" t="n">
        <f aca="false">IF(A344="","",IFERROR(INDEX(Sesiones!$C$2:$C$401,MATCH(A344,Sesiones!$A$2:$A$401,0)),""))</f>
        <v>45469</v>
      </c>
      <c r="F344" s="13" t="str">
        <f aca="false">IF(A344="","",IF(D344="Sesión no existe","Sesión no existe",IF(COUNTIFS(Matrículas!$A$2:$A$201,B344,Matrículas!$B$2:$B$201,D344)=0,"No está matriculado en ese grupo",IF(COUNTIFS($A$2:$A$3001,A344,$B$2:$B$3001,B344)&gt;1,"Registro repetido",""))))</f>
        <v/>
      </c>
    </row>
    <row r="345" customFormat="false" ht="15" hidden="false" customHeight="false" outlineLevel="0" collapsed="false">
      <c r="A345" s="13" t="s">
        <v>317</v>
      </c>
      <c r="B345" s="13" t="s">
        <v>177</v>
      </c>
      <c r="C345" s="13" t="s">
        <v>0</v>
      </c>
      <c r="D345" s="13" t="str">
        <f aca="false">IF(A345="","",IFERROR(INDEX(Sesiones!$B$2:$B$401,MATCH(A345,Sesiones!$A$2:$A$401,0)),"Sesión no existe"))</f>
        <v>VA-01</v>
      </c>
      <c r="E345" s="40" t="n">
        <f aca="false">IF(A345="","",IFERROR(INDEX(Sesiones!$C$2:$C$401,MATCH(A345,Sesiones!$A$2:$A$401,0)),""))</f>
        <v>45469</v>
      </c>
      <c r="F345" s="13" t="str">
        <f aca="false">IF(A345="","",IF(D345="Sesión no existe","Sesión no existe",IF(COUNTIFS(Matrículas!$A$2:$A$201,B345,Matrículas!$B$2:$B$201,D345)=0,"No está matriculado en ese grupo",IF(COUNTIFS($A$2:$A$3001,A345,$B$2:$B$3001,B345)&gt;1,"Registro repetido",""))))</f>
        <v/>
      </c>
    </row>
    <row r="346" customFormat="false" ht="15" hidden="false" customHeight="false" outlineLevel="0" collapsed="false">
      <c r="A346" s="13" t="s">
        <v>317</v>
      </c>
      <c r="B346" s="13" t="s">
        <v>187</v>
      </c>
      <c r="C346" s="13" t="s">
        <v>0</v>
      </c>
      <c r="D346" s="13" t="str">
        <f aca="false">IF(A346="","",IFERROR(INDEX(Sesiones!$B$2:$B$401,MATCH(A346,Sesiones!$A$2:$A$401,0)),"Sesión no existe"))</f>
        <v>VA-01</v>
      </c>
      <c r="E346" s="40" t="n">
        <f aca="false">IF(A346="","",IFERROR(INDEX(Sesiones!$C$2:$C$401,MATCH(A346,Sesiones!$A$2:$A$401,0)),""))</f>
        <v>45469</v>
      </c>
      <c r="F346" s="13" t="str">
        <f aca="false">IF(A346="","",IF(D346="Sesión no existe","Sesión no existe",IF(COUNTIFS(Matrículas!$A$2:$A$201,B346,Matrículas!$B$2:$B$201,D346)=0,"No está matriculado en ese grupo",IF(COUNTIFS($A$2:$A$3001,A346,$B$2:$B$3001,B346)&gt;1,"Registro repetido",""))))</f>
        <v/>
      </c>
    </row>
    <row r="347" customFormat="false" ht="15" hidden="false" customHeight="false" outlineLevel="0" collapsed="false">
      <c r="A347" s="13" t="s">
        <v>318</v>
      </c>
      <c r="B347" s="13" t="s">
        <v>171</v>
      </c>
      <c r="C347" s="13" t="s">
        <v>0</v>
      </c>
      <c r="D347" s="13" t="str">
        <f aca="false">IF(A347="","",IFERROR(INDEX(Sesiones!$B$2:$B$401,MATCH(A347,Sesiones!$A$2:$A$401,0)),"Sesión no existe"))</f>
        <v>LE-01</v>
      </c>
      <c r="E347" s="40" t="n">
        <f aca="false">IF(A347="","",IFERROR(INDEX(Sesiones!$C$2:$C$401,MATCH(A347,Sesiones!$A$2:$A$401,0)),""))</f>
        <v>45469</v>
      </c>
      <c r="F347" s="13" t="str">
        <f aca="false">IF(A347="","",IF(D347="Sesión no existe","Sesión no existe",IF(COUNTIFS(Matrículas!$A$2:$A$201,B347,Matrículas!$B$2:$B$201,D347)=0,"No está matriculado en ese grupo",IF(COUNTIFS($A$2:$A$3001,A347,$B$2:$B$3001,B347)&gt;1,"Registro repetido",""))))</f>
        <v/>
      </c>
    </row>
    <row r="348" customFormat="false" ht="15" hidden="false" customHeight="false" outlineLevel="0" collapsed="false">
      <c r="A348" s="13" t="s">
        <v>318</v>
      </c>
      <c r="B348" s="13" t="s">
        <v>166</v>
      </c>
      <c r="C348" s="13" t="s">
        <v>0</v>
      </c>
      <c r="D348" s="13" t="str">
        <f aca="false">IF(A348="","",IFERROR(INDEX(Sesiones!$B$2:$B$401,MATCH(A348,Sesiones!$A$2:$A$401,0)),"Sesión no existe"))</f>
        <v>LE-01</v>
      </c>
      <c r="E348" s="40" t="n">
        <f aca="false">IF(A348="","",IFERROR(INDEX(Sesiones!$C$2:$C$401,MATCH(A348,Sesiones!$A$2:$A$401,0)),""))</f>
        <v>45469</v>
      </c>
      <c r="F348" s="13" t="str">
        <f aca="false">IF(A348="","",IF(D348="Sesión no existe","Sesión no existe",IF(COUNTIFS(Matrículas!$A$2:$A$201,B348,Matrículas!$B$2:$B$201,D348)=0,"No está matriculado en ese grupo",IF(COUNTIFS($A$2:$A$3001,A348,$B$2:$B$3001,B348)&gt;1,"Registro repetido",""))))</f>
        <v/>
      </c>
    </row>
    <row r="349" customFormat="false" ht="15" hidden="false" customHeight="false" outlineLevel="0" collapsed="false">
      <c r="A349" s="13" t="s">
        <v>318</v>
      </c>
      <c r="B349" s="13" t="s">
        <v>173</v>
      </c>
      <c r="C349" s="13" t="s">
        <v>0</v>
      </c>
      <c r="D349" s="13" t="str">
        <f aca="false">IF(A349="","",IFERROR(INDEX(Sesiones!$B$2:$B$401,MATCH(A349,Sesiones!$A$2:$A$401,0)),"Sesión no existe"))</f>
        <v>LE-01</v>
      </c>
      <c r="E349" s="40" t="n">
        <f aca="false">IF(A349="","",IFERROR(INDEX(Sesiones!$C$2:$C$401,MATCH(A349,Sesiones!$A$2:$A$401,0)),""))</f>
        <v>45469</v>
      </c>
      <c r="F349" s="13" t="str">
        <f aca="false">IF(A349="","",IF(D349="Sesión no existe","Sesión no existe",IF(COUNTIFS(Matrículas!$A$2:$A$201,B349,Matrículas!$B$2:$B$201,D349)=0,"No está matriculado en ese grupo",IF(COUNTIFS($A$2:$A$3001,A349,$B$2:$B$3001,B349)&gt;1,"Registro repetido",""))))</f>
        <v/>
      </c>
    </row>
    <row r="350" customFormat="false" ht="15" hidden="false" customHeight="false" outlineLevel="0" collapsed="false">
      <c r="A350" s="13" t="s">
        <v>318</v>
      </c>
      <c r="B350" s="13" t="s">
        <v>169</v>
      </c>
      <c r="C350" s="13" t="s">
        <v>0</v>
      </c>
      <c r="D350" s="13" t="str">
        <f aca="false">IF(A350="","",IFERROR(INDEX(Sesiones!$B$2:$B$401,MATCH(A350,Sesiones!$A$2:$A$401,0)),"Sesión no existe"))</f>
        <v>LE-01</v>
      </c>
      <c r="E350" s="40" t="n">
        <f aca="false">IF(A350="","",IFERROR(INDEX(Sesiones!$C$2:$C$401,MATCH(A350,Sesiones!$A$2:$A$401,0)),""))</f>
        <v>45469</v>
      </c>
      <c r="F350" s="13" t="str">
        <f aca="false">IF(A350="","",IF(D350="Sesión no existe","Sesión no existe",IF(COUNTIFS(Matrículas!$A$2:$A$201,B350,Matrículas!$B$2:$B$201,D350)=0,"No está matriculado en ese grupo",IF(COUNTIFS($A$2:$A$3001,A350,$B$2:$B$3001,B350)&gt;1,"Registro repetido",""))))</f>
        <v/>
      </c>
    </row>
    <row r="351" customFormat="false" ht="15" hidden="false" customHeight="false" outlineLevel="0" collapsed="false">
      <c r="A351" s="13" t="s">
        <v>318</v>
      </c>
      <c r="B351" s="13" t="s">
        <v>131</v>
      </c>
      <c r="C351" s="13" t="s">
        <v>0</v>
      </c>
      <c r="D351" s="13" t="str">
        <f aca="false">IF(A351="","",IFERROR(INDEX(Sesiones!$B$2:$B$401,MATCH(A351,Sesiones!$A$2:$A$401,0)),"Sesión no existe"))</f>
        <v>LE-01</v>
      </c>
      <c r="E351" s="40" t="n">
        <f aca="false">IF(A351="","",IFERROR(INDEX(Sesiones!$C$2:$C$401,MATCH(A351,Sesiones!$A$2:$A$401,0)),""))</f>
        <v>45469</v>
      </c>
      <c r="F351" s="13" t="str">
        <f aca="false">IF(A351="","",IF(D351="Sesión no existe","Sesión no existe",IF(COUNTIFS(Matrículas!$A$2:$A$201,B351,Matrículas!$B$2:$B$201,D351)=0,"No está matriculado en ese grupo",IF(COUNTIFS($A$2:$A$3001,A351,$B$2:$B$3001,B351)&gt;1,"Registro repetido",""))))</f>
        <v/>
      </c>
    </row>
    <row r="352" customFormat="false" ht="15" hidden="false" customHeight="false" outlineLevel="0" collapsed="false">
      <c r="A352" s="13" t="s">
        <v>318</v>
      </c>
      <c r="B352" s="13" t="s">
        <v>113</v>
      </c>
      <c r="C352" s="13" t="s">
        <v>0</v>
      </c>
      <c r="D352" s="13" t="str">
        <f aca="false">IF(A352="","",IFERROR(INDEX(Sesiones!$B$2:$B$401,MATCH(A352,Sesiones!$A$2:$A$401,0)),"Sesión no existe"))</f>
        <v>LE-01</v>
      </c>
      <c r="E352" s="40" t="n">
        <f aca="false">IF(A352="","",IFERROR(INDEX(Sesiones!$C$2:$C$401,MATCH(A352,Sesiones!$A$2:$A$401,0)),""))</f>
        <v>45469</v>
      </c>
      <c r="F352" s="13" t="str">
        <f aca="false">IF(A352="","",IF(D352="Sesión no existe","Sesión no existe",IF(COUNTIFS(Matrículas!$A$2:$A$201,B352,Matrículas!$B$2:$B$201,D352)=0,"No está matriculado en ese grupo",IF(COUNTIFS($A$2:$A$3001,A352,$B$2:$B$3001,B352)&gt;1,"Registro repetido",""))))</f>
        <v/>
      </c>
    </row>
    <row r="353" customFormat="false" ht="15" hidden="false" customHeight="false" outlineLevel="0" collapsed="false">
      <c r="A353" s="13" t="s">
        <v>319</v>
      </c>
      <c r="B353" s="13" t="s">
        <v>156</v>
      </c>
      <c r="C353" s="13" t="s">
        <v>0</v>
      </c>
      <c r="D353" s="13" t="str">
        <f aca="false">IF(A353="","",IFERROR(INDEX(Sesiones!$B$2:$B$401,MATCH(A353,Sesiones!$A$2:$A$401,0)),"Sesión no existe"))</f>
        <v>TB-01</v>
      </c>
      <c r="E353" s="40" t="n">
        <f aca="false">IF(A353="","",IFERROR(INDEX(Sesiones!$C$2:$C$401,MATCH(A353,Sesiones!$A$2:$A$401,0)),""))</f>
        <v>45470</v>
      </c>
      <c r="F353" s="13" t="str">
        <f aca="false">IF(A353="","",IF(D353="Sesión no existe","Sesión no existe",IF(COUNTIFS(Matrículas!$A$2:$A$201,B353,Matrículas!$B$2:$B$201,D353)=0,"No está matriculado en ese grupo",IF(COUNTIFS($A$2:$A$3001,A353,$B$2:$B$3001,B353)&gt;1,"Registro repetido",""))))</f>
        <v/>
      </c>
    </row>
    <row r="354" customFormat="false" ht="15" hidden="false" customHeight="false" outlineLevel="0" collapsed="false">
      <c r="A354" s="13" t="s">
        <v>319</v>
      </c>
      <c r="B354" s="13" t="s">
        <v>160</v>
      </c>
      <c r="C354" s="13" t="s">
        <v>0</v>
      </c>
      <c r="D354" s="13" t="str">
        <f aca="false">IF(A354="","",IFERROR(INDEX(Sesiones!$B$2:$B$401,MATCH(A354,Sesiones!$A$2:$A$401,0)),"Sesión no existe"))</f>
        <v>TB-01</v>
      </c>
      <c r="E354" s="40" t="n">
        <f aca="false">IF(A354="","",IFERROR(INDEX(Sesiones!$C$2:$C$401,MATCH(A354,Sesiones!$A$2:$A$401,0)),""))</f>
        <v>45470</v>
      </c>
      <c r="F354" s="13" t="str">
        <f aca="false">IF(A354="","",IF(D354="Sesión no existe","Sesión no existe",IF(COUNTIFS(Matrículas!$A$2:$A$201,B354,Matrículas!$B$2:$B$201,D354)=0,"No está matriculado en ese grupo",IF(COUNTIFS($A$2:$A$3001,A354,$B$2:$B$3001,B354)&gt;1,"Registro repetido",""))))</f>
        <v/>
      </c>
    </row>
    <row r="355" customFormat="false" ht="15" hidden="false" customHeight="false" outlineLevel="0" collapsed="false">
      <c r="A355" s="13" t="s">
        <v>319</v>
      </c>
      <c r="B355" s="13" t="s">
        <v>164</v>
      </c>
      <c r="C355" s="13" t="s">
        <v>3</v>
      </c>
      <c r="D355" s="13" t="str">
        <f aca="false">IF(A355="","",IFERROR(INDEX(Sesiones!$B$2:$B$401,MATCH(A355,Sesiones!$A$2:$A$401,0)),"Sesión no existe"))</f>
        <v>TB-01</v>
      </c>
      <c r="E355" s="40" t="n">
        <f aca="false">IF(A355="","",IFERROR(INDEX(Sesiones!$C$2:$C$401,MATCH(A355,Sesiones!$A$2:$A$401,0)),""))</f>
        <v>45470</v>
      </c>
      <c r="F355" s="13" t="str">
        <f aca="false">IF(A355="","",IF(D355="Sesión no existe","Sesión no existe",IF(COUNTIFS(Matrículas!$A$2:$A$201,B355,Matrículas!$B$2:$B$201,D355)=0,"No está matriculado en ese grupo",IF(COUNTIFS($A$2:$A$3001,A355,$B$2:$B$3001,B355)&gt;1,"Registro repetido",""))))</f>
        <v/>
      </c>
    </row>
    <row r="356" customFormat="false" ht="15" hidden="false" customHeight="false" outlineLevel="0" collapsed="false">
      <c r="A356" s="13" t="s">
        <v>319</v>
      </c>
      <c r="B356" s="13" t="s">
        <v>158</v>
      </c>
      <c r="C356" s="13" t="s">
        <v>0</v>
      </c>
      <c r="D356" s="13" t="str">
        <f aca="false">IF(A356="","",IFERROR(INDEX(Sesiones!$B$2:$B$401,MATCH(A356,Sesiones!$A$2:$A$401,0)),"Sesión no existe"))</f>
        <v>TB-01</v>
      </c>
      <c r="E356" s="40" t="n">
        <f aca="false">IF(A356="","",IFERROR(INDEX(Sesiones!$C$2:$C$401,MATCH(A356,Sesiones!$A$2:$A$401,0)),""))</f>
        <v>45470</v>
      </c>
      <c r="F356" s="13" t="str">
        <f aca="false">IF(A356="","",IF(D356="Sesión no existe","Sesión no existe",IF(COUNTIFS(Matrículas!$A$2:$A$201,B356,Matrículas!$B$2:$B$201,D356)=0,"No está matriculado en ese grupo",IF(COUNTIFS($A$2:$A$3001,A356,$B$2:$B$3001,B356)&gt;1,"Registro repetido",""))))</f>
        <v/>
      </c>
    </row>
    <row r="357" customFormat="false" ht="15" hidden="false" customHeight="false" outlineLevel="0" collapsed="false">
      <c r="A357" s="13" t="s">
        <v>320</v>
      </c>
      <c r="B357" s="13" t="s">
        <v>146</v>
      </c>
      <c r="C357" s="13" t="s">
        <v>0</v>
      </c>
      <c r="D357" s="13" t="str">
        <f aca="false">IF(A357="","",IFERROR(INDEX(Sesiones!$B$2:$B$401,MATCH(A357,Sesiones!$A$2:$A$401,0)),"Sesión no existe"))</f>
        <v>TL-T</v>
      </c>
      <c r="E357" s="40" t="n">
        <f aca="false">IF(A357="","",IFERROR(INDEX(Sesiones!$C$2:$C$401,MATCH(A357,Sesiones!$A$2:$A$401,0)),""))</f>
        <v>45470</v>
      </c>
      <c r="F357" s="13" t="str">
        <f aca="false">IF(A357="","",IF(D357="Sesión no existe","Sesión no existe",IF(COUNTIFS(Matrículas!$A$2:$A$201,B357,Matrículas!$B$2:$B$201,D357)=0,"No está matriculado en ese grupo",IF(COUNTIFS($A$2:$A$3001,A357,$B$2:$B$3001,B357)&gt;1,"Registro repetido",""))))</f>
        <v/>
      </c>
    </row>
    <row r="358" customFormat="false" ht="15" hidden="false" customHeight="false" outlineLevel="0" collapsed="false">
      <c r="A358" s="13" t="s">
        <v>320</v>
      </c>
      <c r="B358" s="13" t="s">
        <v>142</v>
      </c>
      <c r="C358" s="13" t="s">
        <v>0</v>
      </c>
      <c r="D358" s="13" t="str">
        <f aca="false">IF(A358="","",IFERROR(INDEX(Sesiones!$B$2:$B$401,MATCH(A358,Sesiones!$A$2:$A$401,0)),"Sesión no existe"))</f>
        <v>TL-T</v>
      </c>
      <c r="E358" s="40" t="n">
        <f aca="false">IF(A358="","",IFERROR(INDEX(Sesiones!$C$2:$C$401,MATCH(A358,Sesiones!$A$2:$A$401,0)),""))</f>
        <v>45470</v>
      </c>
      <c r="F358" s="13" t="str">
        <f aca="false">IF(A358="","",IF(D358="Sesión no existe","Sesión no existe",IF(COUNTIFS(Matrículas!$A$2:$A$201,B358,Matrículas!$B$2:$B$201,D358)=0,"No está matriculado en ese grupo",IF(COUNTIFS($A$2:$A$3001,A358,$B$2:$B$3001,B358)&gt;1,"Registro repetido",""))))</f>
        <v/>
      </c>
    </row>
    <row r="359" customFormat="false" ht="15" hidden="false" customHeight="false" outlineLevel="0" collapsed="false">
      <c r="A359" s="13" t="s">
        <v>320</v>
      </c>
      <c r="B359" s="13" t="s">
        <v>110</v>
      </c>
      <c r="C359" s="13" t="s">
        <v>0</v>
      </c>
      <c r="D359" s="13" t="str">
        <f aca="false">IF(A359="","",IFERROR(INDEX(Sesiones!$B$2:$B$401,MATCH(A359,Sesiones!$A$2:$A$401,0)),"Sesión no existe"))</f>
        <v>TL-T</v>
      </c>
      <c r="E359" s="40" t="n">
        <f aca="false">IF(A359="","",IFERROR(INDEX(Sesiones!$C$2:$C$401,MATCH(A359,Sesiones!$A$2:$A$401,0)),""))</f>
        <v>45470</v>
      </c>
      <c r="F359" s="13" t="str">
        <f aca="false">IF(A359="","",IF(D359="Sesión no existe","Sesión no existe",IF(COUNTIFS(Matrículas!$A$2:$A$201,B359,Matrículas!$B$2:$B$201,D359)=0,"No está matriculado en ese grupo",IF(COUNTIFS($A$2:$A$3001,A359,$B$2:$B$3001,B359)&gt;1,"Registro repetido",""))))</f>
        <v/>
      </c>
    </row>
    <row r="360" customFormat="false" ht="15" hidden="false" customHeight="false" outlineLevel="0" collapsed="false">
      <c r="A360" s="13" t="s">
        <v>320</v>
      </c>
      <c r="B360" s="13" t="s">
        <v>62</v>
      </c>
      <c r="C360" s="13" t="s">
        <v>3</v>
      </c>
      <c r="D360" s="13" t="str">
        <f aca="false">IF(A360="","",IFERROR(INDEX(Sesiones!$B$2:$B$401,MATCH(A360,Sesiones!$A$2:$A$401,0)),"Sesión no existe"))</f>
        <v>TL-T</v>
      </c>
      <c r="E360" s="40" t="n">
        <f aca="false">IF(A360="","",IFERROR(INDEX(Sesiones!$C$2:$C$401,MATCH(A360,Sesiones!$A$2:$A$401,0)),""))</f>
        <v>45470</v>
      </c>
      <c r="F360" s="13" t="str">
        <f aca="false">IF(A360="","",IF(D360="Sesión no existe","Sesión no existe",IF(COUNTIFS(Matrículas!$A$2:$A$201,B360,Matrículas!$B$2:$B$201,D360)=0,"No está matriculado en ese grupo",IF(COUNTIFS($A$2:$A$3001,A360,$B$2:$B$3001,B360)&gt;1,"Registro repetido",""))))</f>
        <v/>
      </c>
    </row>
    <row r="361" customFormat="false" ht="15" hidden="false" customHeight="false" outlineLevel="0" collapsed="false">
      <c r="A361" s="13" t="s">
        <v>320</v>
      </c>
      <c r="B361" s="13" t="s">
        <v>149</v>
      </c>
      <c r="C361" s="13" t="s">
        <v>7</v>
      </c>
      <c r="D361" s="13" t="str">
        <f aca="false">IF(A361="","",IFERROR(INDEX(Sesiones!$B$2:$B$401,MATCH(A361,Sesiones!$A$2:$A$401,0)),"Sesión no existe"))</f>
        <v>TL-T</v>
      </c>
      <c r="E361" s="40" t="n">
        <f aca="false">IF(A361="","",IFERROR(INDEX(Sesiones!$C$2:$C$401,MATCH(A361,Sesiones!$A$2:$A$401,0)),""))</f>
        <v>45470</v>
      </c>
      <c r="F361" s="13" t="str">
        <f aca="false">IF(A361="","",IF(D361="Sesión no existe","Sesión no existe",IF(COUNTIFS(Matrículas!$A$2:$A$201,B361,Matrículas!$B$2:$B$201,D361)=0,"No está matriculado en ese grupo",IF(COUNTIFS($A$2:$A$3001,A361,$B$2:$B$3001,B361)&gt;1,"Registro repetido",""))))</f>
        <v/>
      </c>
    </row>
    <row r="362" customFormat="false" ht="15" hidden="false" customHeight="false" outlineLevel="0" collapsed="false">
      <c r="A362" s="13" t="s">
        <v>320</v>
      </c>
      <c r="B362" s="13" t="s">
        <v>119</v>
      </c>
      <c r="C362" s="13" t="s">
        <v>7</v>
      </c>
      <c r="D362" s="13" t="str">
        <f aca="false">IF(A362="","",IFERROR(INDEX(Sesiones!$B$2:$B$401,MATCH(A362,Sesiones!$A$2:$A$401,0)),"Sesión no existe"))</f>
        <v>TL-T</v>
      </c>
      <c r="E362" s="40" t="n">
        <f aca="false">IF(A362="","",IFERROR(INDEX(Sesiones!$C$2:$C$401,MATCH(A362,Sesiones!$A$2:$A$401,0)),""))</f>
        <v>45470</v>
      </c>
      <c r="F362" s="13" t="str">
        <f aca="false">IF(A362="","",IF(D362="Sesión no existe","Sesión no existe",IF(COUNTIFS(Matrículas!$A$2:$A$201,B362,Matrículas!$B$2:$B$201,D362)=0,"No está matriculado en ese grupo",IF(COUNTIFS($A$2:$A$3001,A362,$B$2:$B$3001,B362)&gt;1,"Registro repetido",""))))</f>
        <v/>
      </c>
    </row>
    <row r="363" customFormat="false" ht="15" hidden="false" customHeight="false" outlineLevel="0" collapsed="false">
      <c r="A363" s="13" t="s">
        <v>320</v>
      </c>
      <c r="B363" s="13" t="s">
        <v>139</v>
      </c>
      <c r="C363" s="13" t="s">
        <v>0</v>
      </c>
      <c r="D363" s="13" t="str">
        <f aca="false">IF(A363="","",IFERROR(INDEX(Sesiones!$B$2:$B$401,MATCH(A363,Sesiones!$A$2:$A$401,0)),"Sesión no existe"))</f>
        <v>TL-T</v>
      </c>
      <c r="E363" s="40" t="n">
        <f aca="false">IF(A363="","",IFERROR(INDEX(Sesiones!$C$2:$C$401,MATCH(A363,Sesiones!$A$2:$A$401,0)),""))</f>
        <v>45470</v>
      </c>
      <c r="F363" s="13" t="str">
        <f aca="false">IF(A363="","",IF(D363="Sesión no existe","Sesión no existe",IF(COUNTIFS(Matrículas!$A$2:$A$201,B363,Matrículas!$B$2:$B$201,D363)=0,"No está matriculado en ese grupo",IF(COUNTIFS($A$2:$A$3001,A363,$B$2:$B$3001,B363)&gt;1,"Registro repetido",""))))</f>
        <v/>
      </c>
    </row>
    <row r="364" customFormat="false" ht="15" hidden="false" customHeight="false" outlineLevel="0" collapsed="false">
      <c r="A364" s="13" t="s">
        <v>320</v>
      </c>
      <c r="B364" s="13" t="s">
        <v>136</v>
      </c>
      <c r="C364" s="13" t="s">
        <v>0</v>
      </c>
      <c r="D364" s="13" t="str">
        <f aca="false">IF(A364="","",IFERROR(INDEX(Sesiones!$B$2:$B$401,MATCH(A364,Sesiones!$A$2:$A$401,0)),"Sesión no existe"))</f>
        <v>TL-T</v>
      </c>
      <c r="E364" s="40" t="n">
        <f aca="false">IF(A364="","",IFERROR(INDEX(Sesiones!$C$2:$C$401,MATCH(A364,Sesiones!$A$2:$A$401,0)),""))</f>
        <v>45470</v>
      </c>
      <c r="F364" s="13" t="str">
        <f aca="false">IF(A364="","",IF(D364="Sesión no existe","Sesión no existe",IF(COUNTIFS(Matrículas!$A$2:$A$201,B364,Matrículas!$B$2:$B$201,D364)=0,"No está matriculado en ese grupo",IF(COUNTIFS($A$2:$A$3001,A364,$B$2:$B$3001,B364)&gt;1,"Registro repetido",""))))</f>
        <v/>
      </c>
    </row>
    <row r="365" customFormat="false" ht="15" hidden="false" customHeight="false" outlineLevel="0" collapsed="false">
      <c r="A365" s="13" t="s">
        <v>320</v>
      </c>
      <c r="B365" s="13" t="s">
        <v>154</v>
      </c>
      <c r="C365" s="13" t="s">
        <v>0</v>
      </c>
      <c r="D365" s="13" t="str">
        <f aca="false">IF(A365="","",IFERROR(INDEX(Sesiones!$B$2:$B$401,MATCH(A365,Sesiones!$A$2:$A$401,0)),"Sesión no existe"))</f>
        <v>TL-T</v>
      </c>
      <c r="E365" s="40" t="n">
        <f aca="false">IF(A365="","",IFERROR(INDEX(Sesiones!$C$2:$C$401,MATCH(A365,Sesiones!$A$2:$A$401,0)),""))</f>
        <v>45470</v>
      </c>
      <c r="F365" s="13" t="str">
        <f aca="false">IF(A365="","",IF(D365="Sesión no existe","Sesión no existe",IF(COUNTIFS(Matrículas!$A$2:$A$201,B365,Matrículas!$B$2:$B$201,D365)=0,"No está matriculado en ese grupo",IF(COUNTIFS($A$2:$A$3001,A365,$B$2:$B$3001,B365)&gt;1,"Registro repetido",""))))</f>
        <v/>
      </c>
    </row>
    <row r="366" customFormat="false" ht="15" hidden="false" customHeight="false" outlineLevel="0" collapsed="false">
      <c r="A366" s="13" t="s">
        <v>321</v>
      </c>
      <c r="B366" s="13" t="s">
        <v>108</v>
      </c>
      <c r="C366" s="13" t="s">
        <v>0</v>
      </c>
      <c r="D366" s="13" t="str">
        <f aca="false">IF(A366="","",IFERROR(INDEX(Sesiones!$B$2:$B$401,MATCH(A366,Sesiones!$A$2:$A$401,0)),"Sesión no existe"))</f>
        <v>TL-M</v>
      </c>
      <c r="E366" s="40" t="n">
        <f aca="false">IF(A366="","",IFERROR(INDEX(Sesiones!$C$2:$C$401,MATCH(A366,Sesiones!$A$2:$A$401,0)),""))</f>
        <v>45471</v>
      </c>
      <c r="F366" s="13" t="str">
        <f aca="false">IF(A366="","",IF(D366="Sesión no existe","Sesión no existe",IF(COUNTIFS(Matrículas!$A$2:$A$201,B366,Matrículas!$B$2:$B$201,D366)=0,"No está matriculado en ese grupo",IF(COUNTIFS($A$2:$A$3001,A366,$B$2:$B$3001,B366)&gt;1,"Registro repetido",""))))</f>
        <v/>
      </c>
    </row>
    <row r="367" customFormat="false" ht="15" hidden="false" customHeight="false" outlineLevel="0" collapsed="false">
      <c r="A367" s="13" t="s">
        <v>321</v>
      </c>
      <c r="B367" s="13" t="s">
        <v>128</v>
      </c>
      <c r="C367" s="13" t="s">
        <v>0</v>
      </c>
      <c r="D367" s="13" t="str">
        <f aca="false">IF(A367="","",IFERROR(INDEX(Sesiones!$B$2:$B$401,MATCH(A367,Sesiones!$A$2:$A$401,0)),"Sesión no existe"))</f>
        <v>TL-M</v>
      </c>
      <c r="E367" s="40" t="n">
        <f aca="false">IF(A367="","",IFERROR(INDEX(Sesiones!$C$2:$C$401,MATCH(A367,Sesiones!$A$2:$A$401,0)),""))</f>
        <v>45471</v>
      </c>
      <c r="F367" s="13" t="str">
        <f aca="false">IF(A367="","",IF(D367="Sesión no existe","Sesión no existe",IF(COUNTIFS(Matrículas!$A$2:$A$201,B367,Matrículas!$B$2:$B$201,D367)=0,"No está matriculado en ese grupo",IF(COUNTIFS($A$2:$A$3001,A367,$B$2:$B$3001,B367)&gt;1,"Registro repetido",""))))</f>
        <v/>
      </c>
    </row>
    <row r="368" customFormat="false" ht="15" hidden="false" customHeight="false" outlineLevel="0" collapsed="false">
      <c r="A368" s="13" t="s">
        <v>321</v>
      </c>
      <c r="B368" s="13" t="s">
        <v>131</v>
      </c>
      <c r="C368" s="13" t="s">
        <v>0</v>
      </c>
      <c r="D368" s="13" t="str">
        <f aca="false">IF(A368="","",IFERROR(INDEX(Sesiones!$B$2:$B$401,MATCH(A368,Sesiones!$A$2:$A$401,0)),"Sesión no existe"))</f>
        <v>TL-M</v>
      </c>
      <c r="E368" s="40" t="n">
        <f aca="false">IF(A368="","",IFERROR(INDEX(Sesiones!$C$2:$C$401,MATCH(A368,Sesiones!$A$2:$A$401,0)),""))</f>
        <v>45471</v>
      </c>
      <c r="F368" s="13" t="str">
        <f aca="false">IF(A368="","",IF(D368="Sesión no existe","Sesión no existe",IF(COUNTIFS(Matrículas!$A$2:$A$201,B368,Matrículas!$B$2:$B$201,D368)=0,"No está matriculado en ese grupo",IF(COUNTIFS($A$2:$A$3001,A368,$B$2:$B$3001,B368)&gt;1,"Registro repetido",""))))</f>
        <v/>
      </c>
    </row>
    <row r="369" customFormat="false" ht="15" hidden="false" customHeight="false" outlineLevel="0" collapsed="false">
      <c r="A369" s="13" t="s">
        <v>321</v>
      </c>
      <c r="B369" s="13" t="s">
        <v>113</v>
      </c>
      <c r="C369" s="13" t="s">
        <v>0</v>
      </c>
      <c r="D369" s="13" t="str">
        <f aca="false">IF(A369="","",IFERROR(INDEX(Sesiones!$B$2:$B$401,MATCH(A369,Sesiones!$A$2:$A$401,0)),"Sesión no existe"))</f>
        <v>TL-M</v>
      </c>
      <c r="E369" s="40" t="n">
        <f aca="false">IF(A369="","",IFERROR(INDEX(Sesiones!$C$2:$C$401,MATCH(A369,Sesiones!$A$2:$A$401,0)),""))</f>
        <v>45471</v>
      </c>
      <c r="F369" s="13" t="str">
        <f aca="false">IF(A369="","",IF(D369="Sesión no existe","Sesión no existe",IF(COUNTIFS(Matrículas!$A$2:$A$201,B369,Matrículas!$B$2:$B$201,D369)=0,"No está matriculado en ese grupo",IF(COUNTIFS($A$2:$A$3001,A369,$B$2:$B$3001,B369)&gt;1,"Registro repetido",""))))</f>
        <v/>
      </c>
    </row>
    <row r="370" customFormat="false" ht="15" hidden="false" customHeight="false" outlineLevel="0" collapsed="false">
      <c r="A370" s="13" t="s">
        <v>321</v>
      </c>
      <c r="B370" s="13" t="s">
        <v>124</v>
      </c>
      <c r="C370" s="13" t="s">
        <v>0</v>
      </c>
      <c r="D370" s="13" t="str">
        <f aca="false">IF(A370="","",IFERROR(INDEX(Sesiones!$B$2:$B$401,MATCH(A370,Sesiones!$A$2:$A$401,0)),"Sesión no existe"))</f>
        <v>TL-M</v>
      </c>
      <c r="E370" s="40" t="n">
        <f aca="false">IF(A370="","",IFERROR(INDEX(Sesiones!$C$2:$C$401,MATCH(A370,Sesiones!$A$2:$A$401,0)),""))</f>
        <v>45471</v>
      </c>
      <c r="F370" s="13" t="str">
        <f aca="false">IF(A370="","",IF(D370="Sesión no existe","Sesión no existe",IF(COUNTIFS(Matrículas!$A$2:$A$201,B370,Matrículas!$B$2:$B$201,D370)=0,"No está matriculado en ese grupo",IF(COUNTIFS($A$2:$A$3001,A370,$B$2:$B$3001,B370)&gt;1,"Registro repetido",""))))</f>
        <v/>
      </c>
    </row>
    <row r="371" customFormat="false" ht="15" hidden="false" customHeight="false" outlineLevel="0" collapsed="false">
      <c r="A371" s="13" t="s">
        <v>321</v>
      </c>
      <c r="B371" s="13" t="s">
        <v>151</v>
      </c>
      <c r="C371" s="13" t="s">
        <v>0</v>
      </c>
      <c r="D371" s="13" t="str">
        <f aca="false">IF(A371="","",IFERROR(INDEX(Sesiones!$B$2:$B$401,MATCH(A371,Sesiones!$A$2:$A$401,0)),"Sesión no existe"))</f>
        <v>TL-M</v>
      </c>
      <c r="E371" s="40" t="n">
        <f aca="false">IF(A371="","",IFERROR(INDEX(Sesiones!$C$2:$C$401,MATCH(A371,Sesiones!$A$2:$A$401,0)),""))</f>
        <v>45471</v>
      </c>
      <c r="F371" s="13" t="str">
        <f aca="false">IF(A371="","",IF(D371="Sesión no existe","Sesión no existe",IF(COUNTIFS(Matrículas!$A$2:$A$201,B371,Matrículas!$B$2:$B$201,D371)=0,"No está matriculado en ese grupo",IF(COUNTIFS($A$2:$A$3001,A371,$B$2:$B$3001,B371)&gt;1,"Registro repetido",""))))</f>
        <v/>
      </c>
    </row>
    <row r="372" customFormat="false" ht="15" hidden="false" customHeight="false" outlineLevel="0" collapsed="false">
      <c r="A372" s="13" t="s">
        <v>321</v>
      </c>
      <c r="B372" s="13" t="s">
        <v>116</v>
      </c>
      <c r="C372" s="13" t="s">
        <v>0</v>
      </c>
      <c r="D372" s="13" t="str">
        <f aca="false">IF(A372="","",IFERROR(INDEX(Sesiones!$B$2:$B$401,MATCH(A372,Sesiones!$A$2:$A$401,0)),"Sesión no existe"))</f>
        <v>TL-M</v>
      </c>
      <c r="E372" s="40" t="n">
        <f aca="false">IF(A372="","",IFERROR(INDEX(Sesiones!$C$2:$C$401,MATCH(A372,Sesiones!$A$2:$A$401,0)),""))</f>
        <v>45471</v>
      </c>
      <c r="F372" s="13" t="str">
        <f aca="false">IF(A372="","",IF(D372="Sesión no existe","Sesión no existe",IF(COUNTIFS(Matrículas!$A$2:$A$201,B372,Matrículas!$B$2:$B$201,D372)=0,"No está matriculado en ese grupo",IF(COUNTIFS($A$2:$A$3001,A372,$B$2:$B$3001,B372)&gt;1,"Registro repetido",""))))</f>
        <v/>
      </c>
    </row>
    <row r="373" customFormat="false" ht="15" hidden="false" customHeight="false" outlineLevel="0" collapsed="false">
      <c r="A373" s="13" t="s">
        <v>321</v>
      </c>
      <c r="B373" s="13" t="s">
        <v>102</v>
      </c>
      <c r="C373" s="13" t="s">
        <v>0</v>
      </c>
      <c r="D373" s="13" t="str">
        <f aca="false">IF(A373="","",IFERROR(INDEX(Sesiones!$B$2:$B$401,MATCH(A373,Sesiones!$A$2:$A$401,0)),"Sesión no existe"))</f>
        <v>TL-M</v>
      </c>
      <c r="E373" s="40" t="n">
        <f aca="false">IF(A373="","",IFERROR(INDEX(Sesiones!$C$2:$C$401,MATCH(A373,Sesiones!$A$2:$A$401,0)),""))</f>
        <v>45471</v>
      </c>
      <c r="F373" s="13" t="str">
        <f aca="false">IF(A373="","",IF(D373="Sesión no existe","Sesión no existe",IF(COUNTIFS(Matrículas!$A$2:$A$201,B373,Matrículas!$B$2:$B$201,D373)=0,"No está matriculado en ese grupo",IF(COUNTIFS($A$2:$A$3001,A373,$B$2:$B$3001,B373)&gt;1,"Registro repetido",""))))</f>
        <v/>
      </c>
    </row>
    <row r="374" customFormat="false" ht="15" hidden="false" customHeight="false" outlineLevel="0" collapsed="false">
      <c r="A374" s="13" t="s">
        <v>321</v>
      </c>
      <c r="B374" s="13" t="s">
        <v>126</v>
      </c>
      <c r="C374" s="13" t="s">
        <v>0</v>
      </c>
      <c r="D374" s="13" t="str">
        <f aca="false">IF(A374="","",IFERROR(INDEX(Sesiones!$B$2:$B$401,MATCH(A374,Sesiones!$A$2:$A$401,0)),"Sesión no existe"))</f>
        <v>TL-M</v>
      </c>
      <c r="E374" s="40" t="n">
        <f aca="false">IF(A374="","",IFERROR(INDEX(Sesiones!$C$2:$C$401,MATCH(A374,Sesiones!$A$2:$A$401,0)),""))</f>
        <v>45471</v>
      </c>
      <c r="F374" s="13" t="str">
        <f aca="false">IF(A374="","",IF(D374="Sesión no existe","Sesión no existe",IF(COUNTIFS(Matrículas!$A$2:$A$201,B374,Matrículas!$B$2:$B$201,D374)=0,"No está matriculado en ese grupo",IF(COUNTIFS($A$2:$A$3001,A374,$B$2:$B$3001,B374)&gt;1,"Registro repetido",""))))</f>
        <v/>
      </c>
    </row>
    <row r="375" customFormat="false" ht="15" hidden="false" customHeight="false" outlineLevel="0" collapsed="false">
      <c r="A375" s="13" t="s">
        <v>321</v>
      </c>
      <c r="B375" s="13" t="s">
        <v>144</v>
      </c>
      <c r="C375" s="13" t="s">
        <v>0</v>
      </c>
      <c r="D375" s="13" t="str">
        <f aca="false">IF(A375="","",IFERROR(INDEX(Sesiones!$B$2:$B$401,MATCH(A375,Sesiones!$A$2:$A$401,0)),"Sesión no existe"))</f>
        <v>TL-M</v>
      </c>
      <c r="E375" s="40" t="n">
        <f aca="false">IF(A375="","",IFERROR(INDEX(Sesiones!$C$2:$C$401,MATCH(A375,Sesiones!$A$2:$A$401,0)),""))</f>
        <v>45471</v>
      </c>
      <c r="F375" s="13" t="str">
        <f aca="false">IF(A375="","",IF(D375="Sesión no existe","Sesión no existe",IF(COUNTIFS(Matrículas!$A$2:$A$201,B375,Matrículas!$B$2:$B$201,D375)=0,"No está matriculado en ese grupo",IF(COUNTIFS($A$2:$A$3001,A375,$B$2:$B$3001,B375)&gt;1,"Registro repetido",""))))</f>
        <v/>
      </c>
    </row>
    <row r="376" customFormat="false" ht="15" hidden="false" customHeight="false" outlineLevel="0" collapsed="false">
      <c r="A376" s="13" t="s">
        <v>321</v>
      </c>
      <c r="B376" s="13" t="s">
        <v>122</v>
      </c>
      <c r="C376" s="13" t="s">
        <v>0</v>
      </c>
      <c r="D376" s="13" t="str">
        <f aca="false">IF(A376="","",IFERROR(INDEX(Sesiones!$B$2:$B$401,MATCH(A376,Sesiones!$A$2:$A$401,0)),"Sesión no existe"))</f>
        <v>TL-M</v>
      </c>
      <c r="E376" s="40" t="n">
        <f aca="false">IF(A376="","",IFERROR(INDEX(Sesiones!$C$2:$C$401,MATCH(A376,Sesiones!$A$2:$A$401,0)),""))</f>
        <v>45471</v>
      </c>
      <c r="F376" s="13" t="str">
        <f aca="false">IF(A376="","",IF(D376="Sesión no existe","Sesión no existe",IF(COUNTIFS(Matrículas!$A$2:$A$201,B376,Matrículas!$B$2:$B$201,D376)=0,"No está matriculado en ese grupo",IF(COUNTIFS($A$2:$A$3001,A376,$B$2:$B$3001,B376)&gt;1,"Registro repetido",""))))</f>
        <v/>
      </c>
    </row>
    <row r="377" customFormat="false" ht="15" hidden="false" customHeight="false" outlineLevel="0" collapsed="false">
      <c r="A377" s="13" t="s">
        <v>322</v>
      </c>
      <c r="B377" s="13" t="s">
        <v>175</v>
      </c>
      <c r="C377" s="13" t="s">
        <v>0</v>
      </c>
      <c r="D377" s="13" t="str">
        <f aca="false">IF(A377="","",IFERROR(INDEX(Sesiones!$B$2:$B$401,MATCH(A377,Sesiones!$A$2:$A$401,0)),"Sesión no existe"))</f>
        <v>VA-01</v>
      </c>
      <c r="E377" s="40" t="n">
        <f aca="false">IF(A377="","",IFERROR(INDEX(Sesiones!$C$2:$C$401,MATCH(A377,Sesiones!$A$2:$A$401,0)),""))</f>
        <v>45471</v>
      </c>
      <c r="F377" s="13" t="str">
        <f aca="false">IF(A377="","",IF(D377="Sesión no existe","Sesión no existe",IF(COUNTIFS(Matrículas!$A$2:$A$201,B377,Matrículas!$B$2:$B$201,D377)=0,"No está matriculado en ese grupo",IF(COUNTIFS($A$2:$A$3001,A377,$B$2:$B$3001,B377)&gt;1,"Registro repetido",""))))</f>
        <v/>
      </c>
    </row>
    <row r="378" customFormat="false" ht="15" hidden="false" customHeight="false" outlineLevel="0" collapsed="false">
      <c r="A378" s="13" t="s">
        <v>322</v>
      </c>
      <c r="B378" s="13" t="s">
        <v>179</v>
      </c>
      <c r="C378" s="13" t="s">
        <v>0</v>
      </c>
      <c r="D378" s="13" t="str">
        <f aca="false">IF(A378="","",IFERROR(INDEX(Sesiones!$B$2:$B$401,MATCH(A378,Sesiones!$A$2:$A$401,0)),"Sesión no existe"))</f>
        <v>VA-01</v>
      </c>
      <c r="E378" s="40" t="n">
        <f aca="false">IF(A378="","",IFERROR(INDEX(Sesiones!$C$2:$C$401,MATCH(A378,Sesiones!$A$2:$A$401,0)),""))</f>
        <v>45471</v>
      </c>
      <c r="F378" s="13" t="str">
        <f aca="false">IF(A378="","",IF(D378="Sesión no existe","Sesión no existe",IF(COUNTIFS(Matrículas!$A$2:$A$201,B378,Matrículas!$B$2:$B$201,D378)=0,"No está matriculado en ese grupo",IF(COUNTIFS($A$2:$A$3001,A378,$B$2:$B$3001,B378)&gt;1,"Registro repetido",""))))</f>
        <v/>
      </c>
    </row>
    <row r="379" customFormat="false" ht="15" hidden="false" customHeight="false" outlineLevel="0" collapsed="false">
      <c r="A379" s="13" t="s">
        <v>322</v>
      </c>
      <c r="B379" s="13" t="s">
        <v>181</v>
      </c>
      <c r="C379" s="13" t="s">
        <v>0</v>
      </c>
      <c r="D379" s="13" t="str">
        <f aca="false">IF(A379="","",IFERROR(INDEX(Sesiones!$B$2:$B$401,MATCH(A379,Sesiones!$A$2:$A$401,0)),"Sesión no existe"))</f>
        <v>VA-01</v>
      </c>
      <c r="E379" s="40" t="n">
        <f aca="false">IF(A379="","",IFERROR(INDEX(Sesiones!$C$2:$C$401,MATCH(A379,Sesiones!$A$2:$A$401,0)),""))</f>
        <v>45471</v>
      </c>
      <c r="F379" s="13" t="str">
        <f aca="false">IF(A379="","",IF(D379="Sesión no existe","Sesión no existe",IF(COUNTIFS(Matrículas!$A$2:$A$201,B379,Matrículas!$B$2:$B$201,D379)=0,"No está matriculado en ese grupo",IF(COUNTIFS($A$2:$A$3001,A379,$B$2:$B$3001,B379)&gt;1,"Registro repetido",""))))</f>
        <v/>
      </c>
    </row>
    <row r="380" customFormat="false" ht="15" hidden="false" customHeight="false" outlineLevel="0" collapsed="false">
      <c r="A380" s="13" t="s">
        <v>322</v>
      </c>
      <c r="B380" s="13" t="s">
        <v>185</v>
      </c>
      <c r="C380" s="13" t="s">
        <v>0</v>
      </c>
      <c r="D380" s="13" t="str">
        <f aca="false">IF(A380="","",IFERROR(INDEX(Sesiones!$B$2:$B$401,MATCH(A380,Sesiones!$A$2:$A$401,0)),"Sesión no existe"))</f>
        <v>VA-01</v>
      </c>
      <c r="E380" s="40" t="n">
        <f aca="false">IF(A380="","",IFERROR(INDEX(Sesiones!$C$2:$C$401,MATCH(A380,Sesiones!$A$2:$A$401,0)),""))</f>
        <v>45471</v>
      </c>
      <c r="F380" s="13" t="str">
        <f aca="false">IF(A380="","",IF(D380="Sesión no existe","Sesión no existe",IF(COUNTIFS(Matrículas!$A$2:$A$201,B380,Matrículas!$B$2:$B$201,D380)=0,"No está matriculado en ese grupo",IF(COUNTIFS($A$2:$A$3001,A380,$B$2:$B$3001,B380)&gt;1,"Registro repetido",""))))</f>
        <v/>
      </c>
    </row>
    <row r="381" customFormat="false" ht="15" hidden="false" customHeight="false" outlineLevel="0" collapsed="false">
      <c r="A381" s="13" t="s">
        <v>322</v>
      </c>
      <c r="B381" s="13" t="s">
        <v>191</v>
      </c>
      <c r="C381" s="13" t="s">
        <v>3</v>
      </c>
      <c r="D381" s="13" t="str">
        <f aca="false">IF(A381="","",IFERROR(INDEX(Sesiones!$B$2:$B$401,MATCH(A381,Sesiones!$A$2:$A$401,0)),"Sesión no existe"))</f>
        <v>VA-01</v>
      </c>
      <c r="E381" s="40" t="n">
        <f aca="false">IF(A381="","",IFERROR(INDEX(Sesiones!$C$2:$C$401,MATCH(A381,Sesiones!$A$2:$A$401,0)),""))</f>
        <v>45471</v>
      </c>
      <c r="F381" s="13" t="str">
        <f aca="false">IF(A381="","",IF(D381="Sesión no existe","Sesión no existe",IF(COUNTIFS(Matrículas!$A$2:$A$201,B381,Matrículas!$B$2:$B$201,D381)=0,"No está matriculado en ese grupo",IF(COUNTIFS($A$2:$A$3001,A381,$B$2:$B$3001,B381)&gt;1,"Registro repetido",""))))</f>
        <v/>
      </c>
    </row>
    <row r="382" customFormat="false" ht="15" hidden="false" customHeight="false" outlineLevel="0" collapsed="false">
      <c r="A382" s="13" t="s">
        <v>322</v>
      </c>
      <c r="B382" s="13" t="s">
        <v>183</v>
      </c>
      <c r="C382" s="13" t="s">
        <v>0</v>
      </c>
      <c r="D382" s="13" t="str">
        <f aca="false">IF(A382="","",IFERROR(INDEX(Sesiones!$B$2:$B$401,MATCH(A382,Sesiones!$A$2:$A$401,0)),"Sesión no existe"))</f>
        <v>VA-01</v>
      </c>
      <c r="E382" s="40" t="n">
        <f aca="false">IF(A382="","",IFERROR(INDEX(Sesiones!$C$2:$C$401,MATCH(A382,Sesiones!$A$2:$A$401,0)),""))</f>
        <v>45471</v>
      </c>
      <c r="F382" s="13" t="str">
        <f aca="false">IF(A382="","",IF(D382="Sesión no existe","Sesión no existe",IF(COUNTIFS(Matrículas!$A$2:$A$201,B382,Matrículas!$B$2:$B$201,D382)=0,"No está matriculado en ese grupo",IF(COUNTIFS($A$2:$A$3001,A382,$B$2:$B$3001,B382)&gt;1,"Registro repetido",""))))</f>
        <v/>
      </c>
    </row>
    <row r="383" customFormat="false" ht="15" hidden="false" customHeight="false" outlineLevel="0" collapsed="false">
      <c r="A383" s="13" t="s">
        <v>322</v>
      </c>
      <c r="B383" s="13" t="s">
        <v>177</v>
      </c>
      <c r="C383" s="13" t="s">
        <v>0</v>
      </c>
      <c r="D383" s="13" t="str">
        <f aca="false">IF(A383="","",IFERROR(INDEX(Sesiones!$B$2:$B$401,MATCH(A383,Sesiones!$A$2:$A$401,0)),"Sesión no existe"))</f>
        <v>VA-01</v>
      </c>
      <c r="E383" s="40" t="n">
        <f aca="false">IF(A383="","",IFERROR(INDEX(Sesiones!$C$2:$C$401,MATCH(A383,Sesiones!$A$2:$A$401,0)),""))</f>
        <v>45471</v>
      </c>
      <c r="F383" s="13" t="str">
        <f aca="false">IF(A383="","",IF(D383="Sesión no existe","Sesión no existe",IF(COUNTIFS(Matrículas!$A$2:$A$201,B383,Matrículas!$B$2:$B$201,D383)=0,"No está matriculado en ese grupo",IF(COUNTIFS($A$2:$A$3001,A383,$B$2:$B$3001,B383)&gt;1,"Registro repetido",""))))</f>
        <v/>
      </c>
    </row>
    <row r="384" customFormat="false" ht="15" hidden="false" customHeight="false" outlineLevel="0" collapsed="false">
      <c r="A384" s="13" t="s">
        <v>322</v>
      </c>
      <c r="B384" s="13" t="s">
        <v>187</v>
      </c>
      <c r="C384" s="13" t="s">
        <v>0</v>
      </c>
      <c r="D384" s="13" t="str">
        <f aca="false">IF(A384="","",IFERROR(INDEX(Sesiones!$B$2:$B$401,MATCH(A384,Sesiones!$A$2:$A$401,0)),"Sesión no existe"))</f>
        <v>VA-01</v>
      </c>
      <c r="E384" s="40" t="n">
        <f aca="false">IF(A384="","",IFERROR(INDEX(Sesiones!$C$2:$C$401,MATCH(A384,Sesiones!$A$2:$A$401,0)),""))</f>
        <v>45471</v>
      </c>
      <c r="F384" s="13" t="str">
        <f aca="false">IF(A384="","",IF(D384="Sesión no existe","Sesión no existe",IF(COUNTIFS(Matrículas!$A$2:$A$201,B384,Matrículas!$B$2:$B$201,D384)=0,"No está matriculado en ese grupo",IF(COUNTIFS($A$2:$A$3001,A384,$B$2:$B$3001,B384)&gt;1,"Registro repetido",""))))</f>
        <v/>
      </c>
    </row>
    <row r="385" customFormat="false" ht="15" hidden="false" customHeight="false" outlineLevel="0" collapsed="false">
      <c r="A385" s="13" t="s">
        <v>323</v>
      </c>
      <c r="B385" s="13" t="s">
        <v>146</v>
      </c>
      <c r="C385" s="13" t="s">
        <v>0</v>
      </c>
      <c r="D385" s="13" t="str">
        <f aca="false">IF(A385="","",IFERROR(INDEX(Sesiones!$B$2:$B$401,MATCH(A385,Sesiones!$A$2:$A$401,0)),"Sesión no existe"))</f>
        <v>TL-T</v>
      </c>
      <c r="E385" s="40" t="n">
        <f aca="false">IF(A385="","",IFERROR(INDEX(Sesiones!$C$2:$C$401,MATCH(A385,Sesiones!$A$2:$A$401,0)),""))</f>
        <v>45472</v>
      </c>
      <c r="F385" s="13" t="str">
        <f aca="false">IF(A385="","",IF(D385="Sesión no existe","Sesión no existe",IF(COUNTIFS(Matrículas!$A$2:$A$201,B385,Matrículas!$B$2:$B$201,D385)=0,"No está matriculado en ese grupo",IF(COUNTIFS($A$2:$A$3001,A385,$B$2:$B$3001,B385)&gt;1,"Registro repetido",""))))</f>
        <v/>
      </c>
    </row>
    <row r="386" customFormat="false" ht="15" hidden="false" customHeight="false" outlineLevel="0" collapsed="false">
      <c r="A386" s="13" t="s">
        <v>323</v>
      </c>
      <c r="B386" s="13" t="s">
        <v>142</v>
      </c>
      <c r="C386" s="13" t="s">
        <v>0</v>
      </c>
      <c r="D386" s="13" t="str">
        <f aca="false">IF(A386="","",IFERROR(INDEX(Sesiones!$B$2:$B$401,MATCH(A386,Sesiones!$A$2:$A$401,0)),"Sesión no existe"))</f>
        <v>TL-T</v>
      </c>
      <c r="E386" s="40" t="n">
        <f aca="false">IF(A386="","",IFERROR(INDEX(Sesiones!$C$2:$C$401,MATCH(A386,Sesiones!$A$2:$A$401,0)),""))</f>
        <v>45472</v>
      </c>
      <c r="F386" s="13" t="str">
        <f aca="false">IF(A386="","",IF(D386="Sesión no existe","Sesión no existe",IF(COUNTIFS(Matrículas!$A$2:$A$201,B386,Matrículas!$B$2:$B$201,D386)=0,"No está matriculado en ese grupo",IF(COUNTIFS($A$2:$A$3001,A386,$B$2:$B$3001,B386)&gt;1,"Registro repetido",""))))</f>
        <v/>
      </c>
    </row>
    <row r="387" customFormat="false" ht="15" hidden="false" customHeight="false" outlineLevel="0" collapsed="false">
      <c r="A387" s="13" t="s">
        <v>323</v>
      </c>
      <c r="B387" s="13" t="s">
        <v>110</v>
      </c>
      <c r="C387" s="13" t="s">
        <v>0</v>
      </c>
      <c r="D387" s="13" t="str">
        <f aca="false">IF(A387="","",IFERROR(INDEX(Sesiones!$B$2:$B$401,MATCH(A387,Sesiones!$A$2:$A$401,0)),"Sesión no existe"))</f>
        <v>TL-T</v>
      </c>
      <c r="E387" s="40" t="n">
        <f aca="false">IF(A387="","",IFERROR(INDEX(Sesiones!$C$2:$C$401,MATCH(A387,Sesiones!$A$2:$A$401,0)),""))</f>
        <v>45472</v>
      </c>
      <c r="F387" s="13" t="str">
        <f aca="false">IF(A387="","",IF(D387="Sesión no existe","Sesión no existe",IF(COUNTIFS(Matrículas!$A$2:$A$201,B387,Matrículas!$B$2:$B$201,D387)=0,"No está matriculado en ese grupo",IF(COUNTIFS($A$2:$A$3001,A387,$B$2:$B$3001,B387)&gt;1,"Registro repetido",""))))</f>
        <v/>
      </c>
    </row>
    <row r="388" customFormat="false" ht="15" hidden="false" customHeight="false" outlineLevel="0" collapsed="false">
      <c r="A388" s="13" t="s">
        <v>323</v>
      </c>
      <c r="B388" s="13" t="s">
        <v>62</v>
      </c>
      <c r="C388" s="13" t="s">
        <v>0</v>
      </c>
      <c r="D388" s="13" t="str">
        <f aca="false">IF(A388="","",IFERROR(INDEX(Sesiones!$B$2:$B$401,MATCH(A388,Sesiones!$A$2:$A$401,0)),"Sesión no existe"))</f>
        <v>TL-T</v>
      </c>
      <c r="E388" s="40" t="n">
        <f aca="false">IF(A388="","",IFERROR(INDEX(Sesiones!$C$2:$C$401,MATCH(A388,Sesiones!$A$2:$A$401,0)),""))</f>
        <v>45472</v>
      </c>
      <c r="F388" s="13" t="str">
        <f aca="false">IF(A388="","",IF(D388="Sesión no existe","Sesión no existe",IF(COUNTIFS(Matrículas!$A$2:$A$201,B388,Matrículas!$B$2:$B$201,D388)=0,"No está matriculado en ese grupo",IF(COUNTIFS($A$2:$A$3001,A388,$B$2:$B$3001,B388)&gt;1,"Registro repetido",""))))</f>
        <v/>
      </c>
    </row>
    <row r="389" customFormat="false" ht="15" hidden="false" customHeight="false" outlineLevel="0" collapsed="false">
      <c r="A389" s="13" t="s">
        <v>323</v>
      </c>
      <c r="B389" s="13" t="s">
        <v>149</v>
      </c>
      <c r="C389" s="13" t="s">
        <v>7</v>
      </c>
      <c r="D389" s="13" t="str">
        <f aca="false">IF(A389="","",IFERROR(INDEX(Sesiones!$B$2:$B$401,MATCH(A389,Sesiones!$A$2:$A$401,0)),"Sesión no existe"))</f>
        <v>TL-T</v>
      </c>
      <c r="E389" s="40" t="n">
        <f aca="false">IF(A389="","",IFERROR(INDEX(Sesiones!$C$2:$C$401,MATCH(A389,Sesiones!$A$2:$A$401,0)),""))</f>
        <v>45472</v>
      </c>
      <c r="F389" s="13" t="str">
        <f aca="false">IF(A389="","",IF(D389="Sesión no existe","Sesión no existe",IF(COUNTIFS(Matrículas!$A$2:$A$201,B389,Matrículas!$B$2:$B$201,D389)=0,"No está matriculado en ese grupo",IF(COUNTIFS($A$2:$A$3001,A389,$B$2:$B$3001,B389)&gt;1,"Registro repetido",""))))</f>
        <v/>
      </c>
    </row>
    <row r="390" customFormat="false" ht="15" hidden="false" customHeight="false" outlineLevel="0" collapsed="false">
      <c r="A390" s="13" t="s">
        <v>323</v>
      </c>
      <c r="B390" s="13" t="s">
        <v>119</v>
      </c>
      <c r="C390" s="13" t="s">
        <v>0</v>
      </c>
      <c r="D390" s="13" t="str">
        <f aca="false">IF(A390="","",IFERROR(INDEX(Sesiones!$B$2:$B$401,MATCH(A390,Sesiones!$A$2:$A$401,0)),"Sesión no existe"))</f>
        <v>TL-T</v>
      </c>
      <c r="E390" s="40" t="n">
        <f aca="false">IF(A390="","",IFERROR(INDEX(Sesiones!$C$2:$C$401,MATCH(A390,Sesiones!$A$2:$A$401,0)),""))</f>
        <v>45472</v>
      </c>
      <c r="F390" s="13" t="str">
        <f aca="false">IF(A390="","",IF(D390="Sesión no existe","Sesión no existe",IF(COUNTIFS(Matrículas!$A$2:$A$201,B390,Matrículas!$B$2:$B$201,D390)=0,"No está matriculado en ese grupo",IF(COUNTIFS($A$2:$A$3001,A390,$B$2:$B$3001,B390)&gt;1,"Registro repetido",""))))</f>
        <v/>
      </c>
    </row>
    <row r="391" customFormat="false" ht="15" hidden="false" customHeight="false" outlineLevel="0" collapsed="false">
      <c r="A391" s="13" t="s">
        <v>323</v>
      </c>
      <c r="B391" s="13" t="s">
        <v>139</v>
      </c>
      <c r="C391" s="13" t="s">
        <v>0</v>
      </c>
      <c r="D391" s="13" t="str">
        <f aca="false">IF(A391="","",IFERROR(INDEX(Sesiones!$B$2:$B$401,MATCH(A391,Sesiones!$A$2:$A$401,0)),"Sesión no existe"))</f>
        <v>TL-T</v>
      </c>
      <c r="E391" s="40" t="n">
        <f aca="false">IF(A391="","",IFERROR(INDEX(Sesiones!$C$2:$C$401,MATCH(A391,Sesiones!$A$2:$A$401,0)),""))</f>
        <v>45472</v>
      </c>
      <c r="F391" s="13" t="str">
        <f aca="false">IF(A391="","",IF(D391="Sesión no existe","Sesión no existe",IF(COUNTIFS(Matrículas!$A$2:$A$201,B391,Matrículas!$B$2:$B$201,D391)=0,"No está matriculado en ese grupo",IF(COUNTIFS($A$2:$A$3001,A391,$B$2:$B$3001,B391)&gt;1,"Registro repetido",""))))</f>
        <v/>
      </c>
    </row>
    <row r="392" customFormat="false" ht="15" hidden="false" customHeight="false" outlineLevel="0" collapsed="false">
      <c r="A392" s="13" t="s">
        <v>323</v>
      </c>
      <c r="B392" s="13" t="s">
        <v>136</v>
      </c>
      <c r="C392" s="13" t="s">
        <v>0</v>
      </c>
      <c r="D392" s="13" t="str">
        <f aca="false">IF(A392="","",IFERROR(INDEX(Sesiones!$B$2:$B$401,MATCH(A392,Sesiones!$A$2:$A$401,0)),"Sesión no existe"))</f>
        <v>TL-T</v>
      </c>
      <c r="E392" s="40" t="n">
        <f aca="false">IF(A392="","",IFERROR(INDEX(Sesiones!$C$2:$C$401,MATCH(A392,Sesiones!$A$2:$A$401,0)),""))</f>
        <v>45472</v>
      </c>
      <c r="F392" s="13" t="str">
        <f aca="false">IF(A392="","",IF(D392="Sesión no existe","Sesión no existe",IF(COUNTIFS(Matrículas!$A$2:$A$201,B392,Matrículas!$B$2:$B$201,D392)=0,"No está matriculado en ese grupo",IF(COUNTIFS($A$2:$A$3001,A392,$B$2:$B$3001,B392)&gt;1,"Registro repetido",""))))</f>
        <v/>
      </c>
    </row>
    <row r="393" customFormat="false" ht="15" hidden="false" customHeight="false" outlineLevel="0" collapsed="false">
      <c r="A393" s="13" t="s">
        <v>323</v>
      </c>
      <c r="B393" s="13" t="s">
        <v>154</v>
      </c>
      <c r="C393" s="13" t="s">
        <v>0</v>
      </c>
      <c r="D393" s="13" t="str">
        <f aca="false">IF(A393="","",IFERROR(INDEX(Sesiones!$B$2:$B$401,MATCH(A393,Sesiones!$A$2:$A$401,0)),"Sesión no existe"))</f>
        <v>TL-T</v>
      </c>
      <c r="E393" s="40" t="n">
        <f aca="false">IF(A393="","",IFERROR(INDEX(Sesiones!$C$2:$C$401,MATCH(A393,Sesiones!$A$2:$A$401,0)),""))</f>
        <v>45472</v>
      </c>
      <c r="F393" s="13" t="str">
        <f aca="false">IF(A393="","",IF(D393="Sesión no existe","Sesión no existe",IF(COUNTIFS(Matrículas!$A$2:$A$201,B393,Matrículas!$B$2:$B$201,D393)=0,"No está matriculado en ese grupo",IF(COUNTIFS($A$2:$A$3001,A393,$B$2:$B$3001,B393)&gt;1,"Registro repetido",""))))</f>
        <v/>
      </c>
    </row>
    <row r="394" customFormat="false" ht="15" hidden="false" customHeight="false" outlineLevel="0" collapsed="false">
      <c r="A394" s="13" t="s">
        <v>324</v>
      </c>
      <c r="B394" s="13" t="s">
        <v>171</v>
      </c>
      <c r="C394" s="13" t="s">
        <v>0</v>
      </c>
      <c r="D394" s="13" t="str">
        <f aca="false">IF(A394="","",IFERROR(INDEX(Sesiones!$B$2:$B$401,MATCH(A394,Sesiones!$A$2:$A$401,0)),"Sesión no existe"))</f>
        <v>LE-01</v>
      </c>
      <c r="E394" s="40" t="n">
        <f aca="false">IF(A394="","",IFERROR(INDEX(Sesiones!$C$2:$C$401,MATCH(A394,Sesiones!$A$2:$A$401,0)),""))</f>
        <v>45472</v>
      </c>
      <c r="F394" s="13" t="str">
        <f aca="false">IF(A394="","",IF(D394="Sesión no existe","Sesión no existe",IF(COUNTIFS(Matrículas!$A$2:$A$201,B394,Matrículas!$B$2:$B$201,D394)=0,"No está matriculado en ese grupo",IF(COUNTIFS($A$2:$A$3001,A394,$B$2:$B$3001,B394)&gt;1,"Registro repetido",""))))</f>
        <v/>
      </c>
    </row>
    <row r="395" customFormat="false" ht="15" hidden="false" customHeight="false" outlineLevel="0" collapsed="false">
      <c r="A395" s="13" t="s">
        <v>324</v>
      </c>
      <c r="B395" s="13" t="s">
        <v>166</v>
      </c>
      <c r="C395" s="13" t="s">
        <v>0</v>
      </c>
      <c r="D395" s="13" t="str">
        <f aca="false">IF(A395="","",IFERROR(INDEX(Sesiones!$B$2:$B$401,MATCH(A395,Sesiones!$A$2:$A$401,0)),"Sesión no existe"))</f>
        <v>LE-01</v>
      </c>
      <c r="E395" s="40" t="n">
        <f aca="false">IF(A395="","",IFERROR(INDEX(Sesiones!$C$2:$C$401,MATCH(A395,Sesiones!$A$2:$A$401,0)),""))</f>
        <v>45472</v>
      </c>
      <c r="F395" s="13" t="str">
        <f aca="false">IF(A395="","",IF(D395="Sesión no existe","Sesión no existe",IF(COUNTIFS(Matrículas!$A$2:$A$201,B395,Matrículas!$B$2:$B$201,D395)=0,"No está matriculado en ese grupo",IF(COUNTIFS($A$2:$A$3001,A395,$B$2:$B$3001,B395)&gt;1,"Registro repetido",""))))</f>
        <v/>
      </c>
    </row>
    <row r="396" customFormat="false" ht="15" hidden="false" customHeight="false" outlineLevel="0" collapsed="false">
      <c r="A396" s="13" t="s">
        <v>324</v>
      </c>
      <c r="B396" s="13" t="s">
        <v>173</v>
      </c>
      <c r="C396" s="13" t="s">
        <v>0</v>
      </c>
      <c r="D396" s="13" t="str">
        <f aca="false">IF(A396="","",IFERROR(INDEX(Sesiones!$B$2:$B$401,MATCH(A396,Sesiones!$A$2:$A$401,0)),"Sesión no existe"))</f>
        <v>LE-01</v>
      </c>
      <c r="E396" s="40" t="n">
        <f aca="false">IF(A396="","",IFERROR(INDEX(Sesiones!$C$2:$C$401,MATCH(A396,Sesiones!$A$2:$A$401,0)),""))</f>
        <v>45472</v>
      </c>
      <c r="F396" s="13" t="str">
        <f aca="false">IF(A396="","",IF(D396="Sesión no existe","Sesión no existe",IF(COUNTIFS(Matrículas!$A$2:$A$201,B396,Matrículas!$B$2:$B$201,D396)=0,"No está matriculado en ese grupo",IF(COUNTIFS($A$2:$A$3001,A396,$B$2:$B$3001,B396)&gt;1,"Registro repetido",""))))</f>
        <v/>
      </c>
    </row>
    <row r="397" customFormat="false" ht="15" hidden="false" customHeight="false" outlineLevel="0" collapsed="false">
      <c r="A397" s="13" t="s">
        <v>324</v>
      </c>
      <c r="B397" s="13" t="s">
        <v>169</v>
      </c>
      <c r="C397" s="13" t="s">
        <v>0</v>
      </c>
      <c r="D397" s="13" t="str">
        <f aca="false">IF(A397="","",IFERROR(INDEX(Sesiones!$B$2:$B$401,MATCH(A397,Sesiones!$A$2:$A$401,0)),"Sesión no existe"))</f>
        <v>LE-01</v>
      </c>
      <c r="E397" s="40" t="n">
        <f aca="false">IF(A397="","",IFERROR(INDEX(Sesiones!$C$2:$C$401,MATCH(A397,Sesiones!$A$2:$A$401,0)),""))</f>
        <v>45472</v>
      </c>
      <c r="F397" s="13" t="str">
        <f aca="false">IF(A397="","",IF(D397="Sesión no existe","Sesión no existe",IF(COUNTIFS(Matrículas!$A$2:$A$201,B397,Matrículas!$B$2:$B$201,D397)=0,"No está matriculado en ese grupo",IF(COUNTIFS($A$2:$A$3001,A397,$B$2:$B$3001,B397)&gt;1,"Registro repetido",""))))</f>
        <v/>
      </c>
    </row>
    <row r="398" customFormat="false" ht="15" hidden="false" customHeight="false" outlineLevel="0" collapsed="false">
      <c r="A398" s="13" t="s">
        <v>324</v>
      </c>
      <c r="B398" s="13" t="s">
        <v>131</v>
      </c>
      <c r="C398" s="13" t="s">
        <v>3</v>
      </c>
      <c r="D398" s="13" t="str">
        <f aca="false">IF(A398="","",IFERROR(INDEX(Sesiones!$B$2:$B$401,MATCH(A398,Sesiones!$A$2:$A$401,0)),"Sesión no existe"))</f>
        <v>LE-01</v>
      </c>
      <c r="E398" s="40" t="n">
        <f aca="false">IF(A398="","",IFERROR(INDEX(Sesiones!$C$2:$C$401,MATCH(A398,Sesiones!$A$2:$A$401,0)),""))</f>
        <v>45472</v>
      </c>
      <c r="F398" s="13" t="str">
        <f aca="false">IF(A398="","",IF(D398="Sesión no existe","Sesión no existe",IF(COUNTIFS(Matrículas!$A$2:$A$201,B398,Matrículas!$B$2:$B$201,D398)=0,"No está matriculado en ese grupo",IF(COUNTIFS($A$2:$A$3001,A398,$B$2:$B$3001,B398)&gt;1,"Registro repetido",""))))</f>
        <v/>
      </c>
    </row>
    <row r="399" customFormat="false" ht="15" hidden="false" customHeight="false" outlineLevel="0" collapsed="false">
      <c r="A399" s="13" t="s">
        <v>324</v>
      </c>
      <c r="B399" s="13" t="s">
        <v>113</v>
      </c>
      <c r="C399" s="13" t="s">
        <v>0</v>
      </c>
      <c r="D399" s="13" t="str">
        <f aca="false">IF(A399="","",IFERROR(INDEX(Sesiones!$B$2:$B$401,MATCH(A399,Sesiones!$A$2:$A$401,0)),"Sesión no existe"))</f>
        <v>LE-01</v>
      </c>
      <c r="E399" s="40" t="n">
        <f aca="false">IF(A399="","",IFERROR(INDEX(Sesiones!$C$2:$C$401,MATCH(A399,Sesiones!$A$2:$A$401,0)),""))</f>
        <v>45472</v>
      </c>
      <c r="F399" s="13" t="str">
        <f aca="false">IF(A399="","",IF(D399="Sesión no existe","Sesión no existe",IF(COUNTIFS(Matrículas!$A$2:$A$201,B399,Matrículas!$B$2:$B$201,D399)=0,"No está matriculado en ese grupo",IF(COUNTIFS($A$2:$A$3001,A399,$B$2:$B$3001,B399)&gt;1,"Registro repetido",""))))</f>
        <v/>
      </c>
    </row>
    <row r="400" customFormat="false" ht="15" hidden="false" customHeight="false" outlineLevel="0" collapsed="false">
      <c r="D400" s="0" t="str">
        <f aca="false">IF(A400="","",IFERROR(INDEX(Sesiones!$B$2:$B$401,MATCH(A400,Sesiones!$A$2:$A$401,0)),"Sesión no existe"))</f>
        <v/>
      </c>
      <c r="E400" s="41" t="str">
        <f aca="false">IF(A400="","",IFERROR(INDEX(Sesiones!$C$2:$C$401,MATCH(A400,Sesiones!$A$2:$A$401,0)),""))</f>
        <v/>
      </c>
      <c r="F400" s="0" t="str">
        <f aca="false">IF(A400="","",IF(D400="Sesión no existe","Sesión no existe",IF(COUNTIFS(Matrículas!$A$2:$A$201,B400,Matrículas!$B$2:$B$201,D400)=0,"No está matriculado en ese grupo",IF(COUNTIFS($A$2:$A$3001,A400,$B$2:$B$3001,B400)&gt;1,"Registro repetido",""))))</f>
        <v/>
      </c>
    </row>
    <row r="401" customFormat="false" ht="15" hidden="false" customHeight="false" outlineLevel="0" collapsed="false">
      <c r="D401" s="0" t="str">
        <f aca="false">IF(A401="","",IFERROR(INDEX(Sesiones!$B$2:$B$401,MATCH(A401,Sesiones!$A$2:$A$401,0)),"Sesión no existe"))</f>
        <v/>
      </c>
      <c r="E401" s="41" t="str">
        <f aca="false">IF(A401="","",IFERROR(INDEX(Sesiones!$C$2:$C$401,MATCH(A401,Sesiones!$A$2:$A$401,0)),""))</f>
        <v/>
      </c>
      <c r="F401" s="0" t="str">
        <f aca="false">IF(A401="","",IF(D401="Sesión no existe","Sesión no existe",IF(COUNTIFS(Matrículas!$A$2:$A$201,B401,Matrículas!$B$2:$B$201,D401)=0,"No está matriculado en ese grupo",IF(COUNTIFS($A$2:$A$3001,A401,$B$2:$B$3001,B401)&gt;1,"Registro repetido",""))))</f>
        <v/>
      </c>
    </row>
    <row r="402" customFormat="false" ht="15" hidden="false" customHeight="false" outlineLevel="0" collapsed="false">
      <c r="D402" s="0" t="str">
        <f aca="false">IF(A402="","",IFERROR(INDEX(Sesiones!$B$2:$B$401,MATCH(A402,Sesiones!$A$2:$A$401,0)),"Sesión no existe"))</f>
        <v/>
      </c>
      <c r="E402" s="41" t="str">
        <f aca="false">IF(A402="","",IFERROR(INDEX(Sesiones!$C$2:$C$401,MATCH(A402,Sesiones!$A$2:$A$401,0)),""))</f>
        <v/>
      </c>
      <c r="F402" s="0" t="str">
        <f aca="false">IF(A402="","",IF(D402="Sesión no existe","Sesión no existe",IF(COUNTIFS(Matrículas!$A$2:$A$201,B402,Matrículas!$B$2:$B$201,D402)=0,"No está matriculado en ese grupo",IF(COUNTIFS($A$2:$A$3001,A402,$B$2:$B$3001,B402)&gt;1,"Registro repetido",""))))</f>
        <v/>
      </c>
    </row>
    <row r="403" customFormat="false" ht="15" hidden="false" customHeight="false" outlineLevel="0" collapsed="false">
      <c r="D403" s="0" t="str">
        <f aca="false">IF(A403="","",IFERROR(INDEX(Sesiones!$B$2:$B$401,MATCH(A403,Sesiones!$A$2:$A$401,0)),"Sesión no existe"))</f>
        <v/>
      </c>
      <c r="E403" s="41" t="str">
        <f aca="false">IF(A403="","",IFERROR(INDEX(Sesiones!$C$2:$C$401,MATCH(A403,Sesiones!$A$2:$A$401,0)),""))</f>
        <v/>
      </c>
      <c r="F403" s="0" t="str">
        <f aca="false">IF(A403="","",IF(D403="Sesión no existe","Sesión no existe",IF(COUNTIFS(Matrículas!$A$2:$A$201,B403,Matrículas!$B$2:$B$201,D403)=0,"No está matriculado en ese grupo",IF(COUNTIFS($A$2:$A$3001,A403,$B$2:$B$3001,B403)&gt;1,"Registro repetido",""))))</f>
        <v/>
      </c>
    </row>
    <row r="404" customFormat="false" ht="15" hidden="false" customHeight="false" outlineLevel="0" collapsed="false">
      <c r="D404" s="0" t="str">
        <f aca="false">IF(A404="","",IFERROR(INDEX(Sesiones!$B$2:$B$401,MATCH(A404,Sesiones!$A$2:$A$401,0)),"Sesión no existe"))</f>
        <v/>
      </c>
      <c r="E404" s="41" t="str">
        <f aca="false">IF(A404="","",IFERROR(INDEX(Sesiones!$C$2:$C$401,MATCH(A404,Sesiones!$A$2:$A$401,0)),""))</f>
        <v/>
      </c>
      <c r="F404" s="0" t="str">
        <f aca="false">IF(A404="","",IF(D404="Sesión no existe","Sesión no existe",IF(COUNTIFS(Matrículas!$A$2:$A$201,B404,Matrículas!$B$2:$B$201,D404)=0,"No está matriculado en ese grupo",IF(COUNTIFS($A$2:$A$3001,A404,$B$2:$B$3001,B404)&gt;1,"Registro repetido",""))))</f>
        <v/>
      </c>
    </row>
    <row r="405" customFormat="false" ht="15" hidden="false" customHeight="false" outlineLevel="0" collapsed="false">
      <c r="D405" s="0" t="str">
        <f aca="false">IF(A405="","",IFERROR(INDEX(Sesiones!$B$2:$B$401,MATCH(A405,Sesiones!$A$2:$A$401,0)),"Sesión no existe"))</f>
        <v/>
      </c>
      <c r="E405" s="41" t="str">
        <f aca="false">IF(A405="","",IFERROR(INDEX(Sesiones!$C$2:$C$401,MATCH(A405,Sesiones!$A$2:$A$401,0)),""))</f>
        <v/>
      </c>
      <c r="F405" s="0" t="str">
        <f aca="false">IF(A405="","",IF(D405="Sesión no existe","Sesión no existe",IF(COUNTIFS(Matrículas!$A$2:$A$201,B405,Matrículas!$B$2:$B$201,D405)=0,"No está matriculado en ese grupo",IF(COUNTIFS($A$2:$A$3001,A405,$B$2:$B$3001,B405)&gt;1,"Registro repetido",""))))</f>
        <v/>
      </c>
    </row>
    <row r="406" customFormat="false" ht="15" hidden="false" customHeight="false" outlineLevel="0" collapsed="false">
      <c r="D406" s="0" t="str">
        <f aca="false">IF(A406="","",IFERROR(INDEX(Sesiones!$B$2:$B$401,MATCH(A406,Sesiones!$A$2:$A$401,0)),"Sesión no existe"))</f>
        <v/>
      </c>
      <c r="E406" s="41" t="str">
        <f aca="false">IF(A406="","",IFERROR(INDEX(Sesiones!$C$2:$C$401,MATCH(A406,Sesiones!$A$2:$A$401,0)),""))</f>
        <v/>
      </c>
      <c r="F406" s="0" t="str">
        <f aca="false">IF(A406="","",IF(D406="Sesión no existe","Sesión no existe",IF(COUNTIFS(Matrículas!$A$2:$A$201,B406,Matrículas!$B$2:$B$201,D406)=0,"No está matriculado en ese grupo",IF(COUNTIFS($A$2:$A$3001,A406,$B$2:$B$3001,B406)&gt;1,"Registro repetido",""))))</f>
        <v/>
      </c>
    </row>
    <row r="407" customFormat="false" ht="15" hidden="false" customHeight="false" outlineLevel="0" collapsed="false">
      <c r="D407" s="0" t="str">
        <f aca="false">IF(A407="","",IFERROR(INDEX(Sesiones!$B$2:$B$401,MATCH(A407,Sesiones!$A$2:$A$401,0)),"Sesión no existe"))</f>
        <v/>
      </c>
      <c r="E407" s="41" t="str">
        <f aca="false">IF(A407="","",IFERROR(INDEX(Sesiones!$C$2:$C$401,MATCH(A407,Sesiones!$A$2:$A$401,0)),""))</f>
        <v/>
      </c>
      <c r="F407" s="0" t="str">
        <f aca="false">IF(A407="","",IF(D407="Sesión no existe","Sesión no existe",IF(COUNTIFS(Matrículas!$A$2:$A$201,B407,Matrículas!$B$2:$B$201,D407)=0,"No está matriculado en ese grupo",IF(COUNTIFS($A$2:$A$3001,A407,$B$2:$B$3001,B407)&gt;1,"Registro repetido",""))))</f>
        <v/>
      </c>
    </row>
    <row r="408" customFormat="false" ht="15" hidden="false" customHeight="false" outlineLevel="0" collapsed="false">
      <c r="D408" s="0" t="str">
        <f aca="false">IF(A408="","",IFERROR(INDEX(Sesiones!$B$2:$B$401,MATCH(A408,Sesiones!$A$2:$A$401,0)),"Sesión no existe"))</f>
        <v/>
      </c>
      <c r="E408" s="41" t="str">
        <f aca="false">IF(A408="","",IFERROR(INDEX(Sesiones!$C$2:$C$401,MATCH(A408,Sesiones!$A$2:$A$401,0)),""))</f>
        <v/>
      </c>
      <c r="F408" s="0" t="str">
        <f aca="false">IF(A408="","",IF(D408="Sesión no existe","Sesión no existe",IF(COUNTIFS(Matrículas!$A$2:$A$201,B408,Matrículas!$B$2:$B$201,D408)=0,"No está matriculado en ese grupo",IF(COUNTIFS($A$2:$A$3001,A408,$B$2:$B$3001,B408)&gt;1,"Registro repetido",""))))</f>
        <v/>
      </c>
    </row>
    <row r="409" customFormat="false" ht="15" hidden="false" customHeight="false" outlineLevel="0" collapsed="false">
      <c r="D409" s="0" t="str">
        <f aca="false">IF(A409="","",IFERROR(INDEX(Sesiones!$B$2:$B$401,MATCH(A409,Sesiones!$A$2:$A$401,0)),"Sesión no existe"))</f>
        <v/>
      </c>
      <c r="E409" s="41" t="str">
        <f aca="false">IF(A409="","",IFERROR(INDEX(Sesiones!$C$2:$C$401,MATCH(A409,Sesiones!$A$2:$A$401,0)),""))</f>
        <v/>
      </c>
      <c r="F409" s="0" t="str">
        <f aca="false">IF(A409="","",IF(D409="Sesión no existe","Sesión no existe",IF(COUNTIFS(Matrículas!$A$2:$A$201,B409,Matrículas!$B$2:$B$201,D409)=0,"No está matriculado en ese grupo",IF(COUNTIFS($A$2:$A$3001,A409,$B$2:$B$3001,B409)&gt;1,"Registro repetido",""))))</f>
        <v/>
      </c>
    </row>
    <row r="410" customFormat="false" ht="15" hidden="false" customHeight="false" outlineLevel="0" collapsed="false">
      <c r="D410" s="0" t="str">
        <f aca="false">IF(A410="","",IFERROR(INDEX(Sesiones!$B$2:$B$401,MATCH(A410,Sesiones!$A$2:$A$401,0)),"Sesión no existe"))</f>
        <v/>
      </c>
      <c r="E410" s="41" t="str">
        <f aca="false">IF(A410="","",IFERROR(INDEX(Sesiones!$C$2:$C$401,MATCH(A410,Sesiones!$A$2:$A$401,0)),""))</f>
        <v/>
      </c>
      <c r="F410" s="0" t="str">
        <f aca="false">IF(A410="","",IF(D410="Sesión no existe","Sesión no existe",IF(COUNTIFS(Matrículas!$A$2:$A$201,B410,Matrículas!$B$2:$B$201,D410)=0,"No está matriculado en ese grupo",IF(COUNTIFS($A$2:$A$3001,A410,$B$2:$B$3001,B410)&gt;1,"Registro repetido",""))))</f>
        <v/>
      </c>
    </row>
    <row r="411" customFormat="false" ht="15" hidden="false" customHeight="false" outlineLevel="0" collapsed="false">
      <c r="D411" s="0" t="str">
        <f aca="false">IF(A411="","",IFERROR(INDEX(Sesiones!$B$2:$B$401,MATCH(A411,Sesiones!$A$2:$A$401,0)),"Sesión no existe"))</f>
        <v/>
      </c>
      <c r="E411" s="41" t="str">
        <f aca="false">IF(A411="","",IFERROR(INDEX(Sesiones!$C$2:$C$401,MATCH(A411,Sesiones!$A$2:$A$401,0)),""))</f>
        <v/>
      </c>
      <c r="F411" s="0" t="str">
        <f aca="false">IF(A411="","",IF(D411="Sesión no existe","Sesión no existe",IF(COUNTIFS(Matrículas!$A$2:$A$201,B411,Matrículas!$B$2:$B$201,D411)=0,"No está matriculado en ese grupo",IF(COUNTIFS($A$2:$A$3001,A411,$B$2:$B$3001,B411)&gt;1,"Registro repetido",""))))</f>
        <v/>
      </c>
    </row>
    <row r="412" customFormat="false" ht="15" hidden="false" customHeight="false" outlineLevel="0" collapsed="false">
      <c r="D412" s="0" t="str">
        <f aca="false">IF(A412="","",IFERROR(INDEX(Sesiones!$B$2:$B$401,MATCH(A412,Sesiones!$A$2:$A$401,0)),"Sesión no existe"))</f>
        <v/>
      </c>
      <c r="E412" s="41" t="str">
        <f aca="false">IF(A412="","",IFERROR(INDEX(Sesiones!$C$2:$C$401,MATCH(A412,Sesiones!$A$2:$A$401,0)),""))</f>
        <v/>
      </c>
      <c r="F412" s="0" t="str">
        <f aca="false">IF(A412="","",IF(D412="Sesión no existe","Sesión no existe",IF(COUNTIFS(Matrículas!$A$2:$A$201,B412,Matrículas!$B$2:$B$201,D412)=0,"No está matriculado en ese grupo",IF(COUNTIFS($A$2:$A$3001,A412,$B$2:$B$3001,B412)&gt;1,"Registro repetido",""))))</f>
        <v/>
      </c>
    </row>
    <row r="413" customFormat="false" ht="15" hidden="false" customHeight="false" outlineLevel="0" collapsed="false">
      <c r="D413" s="0" t="str">
        <f aca="false">IF(A413="","",IFERROR(INDEX(Sesiones!$B$2:$B$401,MATCH(A413,Sesiones!$A$2:$A$401,0)),"Sesión no existe"))</f>
        <v/>
      </c>
      <c r="E413" s="41" t="str">
        <f aca="false">IF(A413="","",IFERROR(INDEX(Sesiones!$C$2:$C$401,MATCH(A413,Sesiones!$A$2:$A$401,0)),""))</f>
        <v/>
      </c>
      <c r="F413" s="0" t="str">
        <f aca="false">IF(A413="","",IF(D413="Sesión no existe","Sesión no existe",IF(COUNTIFS(Matrículas!$A$2:$A$201,B413,Matrículas!$B$2:$B$201,D413)=0,"No está matriculado en ese grupo",IF(COUNTIFS($A$2:$A$3001,A413,$B$2:$B$3001,B413)&gt;1,"Registro repetido",""))))</f>
        <v/>
      </c>
    </row>
    <row r="414" customFormat="false" ht="15" hidden="false" customHeight="false" outlineLevel="0" collapsed="false">
      <c r="D414" s="0" t="str">
        <f aca="false">IF(A414="","",IFERROR(INDEX(Sesiones!$B$2:$B$401,MATCH(A414,Sesiones!$A$2:$A$401,0)),"Sesión no existe"))</f>
        <v/>
      </c>
      <c r="E414" s="41" t="str">
        <f aca="false">IF(A414="","",IFERROR(INDEX(Sesiones!$C$2:$C$401,MATCH(A414,Sesiones!$A$2:$A$401,0)),""))</f>
        <v/>
      </c>
      <c r="F414" s="0" t="str">
        <f aca="false">IF(A414="","",IF(D414="Sesión no existe","Sesión no existe",IF(COUNTIFS(Matrículas!$A$2:$A$201,B414,Matrículas!$B$2:$B$201,D414)=0,"No está matriculado en ese grupo",IF(COUNTIFS($A$2:$A$3001,A414,$B$2:$B$3001,B414)&gt;1,"Registro repetido",""))))</f>
        <v/>
      </c>
    </row>
    <row r="415" customFormat="false" ht="15" hidden="false" customHeight="false" outlineLevel="0" collapsed="false">
      <c r="D415" s="0" t="str">
        <f aca="false">IF(A415="","",IFERROR(INDEX(Sesiones!$B$2:$B$401,MATCH(A415,Sesiones!$A$2:$A$401,0)),"Sesión no existe"))</f>
        <v/>
      </c>
      <c r="E415" s="41" t="str">
        <f aca="false">IF(A415="","",IFERROR(INDEX(Sesiones!$C$2:$C$401,MATCH(A415,Sesiones!$A$2:$A$401,0)),""))</f>
        <v/>
      </c>
      <c r="F415" s="0" t="str">
        <f aca="false">IF(A415="","",IF(D415="Sesión no existe","Sesión no existe",IF(COUNTIFS(Matrículas!$A$2:$A$201,B415,Matrículas!$B$2:$B$201,D415)=0,"No está matriculado en ese grupo",IF(COUNTIFS($A$2:$A$3001,A415,$B$2:$B$3001,B415)&gt;1,"Registro repetido",""))))</f>
        <v/>
      </c>
    </row>
    <row r="416" customFormat="false" ht="15" hidden="false" customHeight="false" outlineLevel="0" collapsed="false">
      <c r="D416" s="0" t="str">
        <f aca="false">IF(A416="","",IFERROR(INDEX(Sesiones!$B$2:$B$401,MATCH(A416,Sesiones!$A$2:$A$401,0)),"Sesión no existe"))</f>
        <v/>
      </c>
      <c r="E416" s="41" t="str">
        <f aca="false">IF(A416="","",IFERROR(INDEX(Sesiones!$C$2:$C$401,MATCH(A416,Sesiones!$A$2:$A$401,0)),""))</f>
        <v/>
      </c>
      <c r="F416" s="0" t="str">
        <f aca="false">IF(A416="","",IF(D416="Sesión no existe","Sesión no existe",IF(COUNTIFS(Matrículas!$A$2:$A$201,B416,Matrículas!$B$2:$B$201,D416)=0,"No está matriculado en ese grupo",IF(COUNTIFS($A$2:$A$3001,A416,$B$2:$B$3001,B416)&gt;1,"Registro repetido",""))))</f>
        <v/>
      </c>
    </row>
    <row r="417" customFormat="false" ht="15" hidden="false" customHeight="false" outlineLevel="0" collapsed="false">
      <c r="D417" s="0" t="str">
        <f aca="false">IF(A417="","",IFERROR(INDEX(Sesiones!$B$2:$B$401,MATCH(A417,Sesiones!$A$2:$A$401,0)),"Sesión no existe"))</f>
        <v/>
      </c>
      <c r="E417" s="41" t="str">
        <f aca="false">IF(A417="","",IFERROR(INDEX(Sesiones!$C$2:$C$401,MATCH(A417,Sesiones!$A$2:$A$401,0)),""))</f>
        <v/>
      </c>
      <c r="F417" s="0" t="str">
        <f aca="false">IF(A417="","",IF(D417="Sesión no existe","Sesión no existe",IF(COUNTIFS(Matrículas!$A$2:$A$201,B417,Matrículas!$B$2:$B$201,D417)=0,"No está matriculado en ese grupo",IF(COUNTIFS($A$2:$A$3001,A417,$B$2:$B$3001,B417)&gt;1,"Registro repetido",""))))</f>
        <v/>
      </c>
    </row>
    <row r="418" customFormat="false" ht="15" hidden="false" customHeight="false" outlineLevel="0" collapsed="false">
      <c r="D418" s="0" t="str">
        <f aca="false">IF(A418="","",IFERROR(INDEX(Sesiones!$B$2:$B$401,MATCH(A418,Sesiones!$A$2:$A$401,0)),"Sesión no existe"))</f>
        <v/>
      </c>
      <c r="E418" s="41" t="str">
        <f aca="false">IF(A418="","",IFERROR(INDEX(Sesiones!$C$2:$C$401,MATCH(A418,Sesiones!$A$2:$A$401,0)),""))</f>
        <v/>
      </c>
      <c r="F418" s="0" t="str">
        <f aca="false">IF(A418="","",IF(D418="Sesión no existe","Sesión no existe",IF(COUNTIFS(Matrículas!$A$2:$A$201,B418,Matrículas!$B$2:$B$201,D418)=0,"No está matriculado en ese grupo",IF(COUNTIFS($A$2:$A$3001,A418,$B$2:$B$3001,B418)&gt;1,"Registro repetido",""))))</f>
        <v/>
      </c>
    </row>
    <row r="419" customFormat="false" ht="15" hidden="false" customHeight="false" outlineLevel="0" collapsed="false">
      <c r="D419" s="0" t="str">
        <f aca="false">IF(A419="","",IFERROR(INDEX(Sesiones!$B$2:$B$401,MATCH(A419,Sesiones!$A$2:$A$401,0)),"Sesión no existe"))</f>
        <v/>
      </c>
      <c r="E419" s="41" t="str">
        <f aca="false">IF(A419="","",IFERROR(INDEX(Sesiones!$C$2:$C$401,MATCH(A419,Sesiones!$A$2:$A$401,0)),""))</f>
        <v/>
      </c>
      <c r="F419" s="0" t="str">
        <f aca="false">IF(A419="","",IF(D419="Sesión no existe","Sesión no existe",IF(COUNTIFS(Matrículas!$A$2:$A$201,B419,Matrículas!$B$2:$B$201,D419)=0,"No está matriculado en ese grupo",IF(COUNTIFS($A$2:$A$3001,A419,$B$2:$B$3001,B419)&gt;1,"Registro repetido",""))))</f>
        <v/>
      </c>
    </row>
    <row r="420" customFormat="false" ht="15" hidden="false" customHeight="false" outlineLevel="0" collapsed="false">
      <c r="D420" s="0" t="str">
        <f aca="false">IF(A420="","",IFERROR(INDEX(Sesiones!$B$2:$B$401,MATCH(A420,Sesiones!$A$2:$A$401,0)),"Sesión no existe"))</f>
        <v/>
      </c>
      <c r="E420" s="41" t="str">
        <f aca="false">IF(A420="","",IFERROR(INDEX(Sesiones!$C$2:$C$401,MATCH(A420,Sesiones!$A$2:$A$401,0)),""))</f>
        <v/>
      </c>
      <c r="F420" s="0" t="str">
        <f aca="false">IF(A420="","",IF(D420="Sesión no existe","Sesión no existe",IF(COUNTIFS(Matrículas!$A$2:$A$201,B420,Matrículas!$B$2:$B$201,D420)=0,"No está matriculado en ese grupo",IF(COUNTIFS($A$2:$A$3001,A420,$B$2:$B$3001,B420)&gt;1,"Registro repetido",""))))</f>
        <v/>
      </c>
    </row>
    <row r="421" customFormat="false" ht="15" hidden="false" customHeight="false" outlineLevel="0" collapsed="false">
      <c r="D421" s="0" t="str">
        <f aca="false">IF(A421="","",IFERROR(INDEX(Sesiones!$B$2:$B$401,MATCH(A421,Sesiones!$A$2:$A$401,0)),"Sesión no existe"))</f>
        <v/>
      </c>
      <c r="E421" s="41" t="str">
        <f aca="false">IF(A421="","",IFERROR(INDEX(Sesiones!$C$2:$C$401,MATCH(A421,Sesiones!$A$2:$A$401,0)),""))</f>
        <v/>
      </c>
      <c r="F421" s="0" t="str">
        <f aca="false">IF(A421="","",IF(D421="Sesión no existe","Sesión no existe",IF(COUNTIFS(Matrículas!$A$2:$A$201,B421,Matrículas!$B$2:$B$201,D421)=0,"No está matriculado en ese grupo",IF(COUNTIFS($A$2:$A$3001,A421,$B$2:$B$3001,B421)&gt;1,"Registro repetido",""))))</f>
        <v/>
      </c>
    </row>
    <row r="422" customFormat="false" ht="15" hidden="false" customHeight="false" outlineLevel="0" collapsed="false">
      <c r="D422" s="0" t="str">
        <f aca="false">IF(A422="","",IFERROR(INDEX(Sesiones!$B$2:$B$401,MATCH(A422,Sesiones!$A$2:$A$401,0)),"Sesión no existe"))</f>
        <v/>
      </c>
      <c r="E422" s="41" t="str">
        <f aca="false">IF(A422="","",IFERROR(INDEX(Sesiones!$C$2:$C$401,MATCH(A422,Sesiones!$A$2:$A$401,0)),""))</f>
        <v/>
      </c>
      <c r="F422" s="0" t="str">
        <f aca="false">IF(A422="","",IF(D422="Sesión no existe","Sesión no existe",IF(COUNTIFS(Matrículas!$A$2:$A$201,B422,Matrículas!$B$2:$B$201,D422)=0,"No está matriculado en ese grupo",IF(COUNTIFS($A$2:$A$3001,A422,$B$2:$B$3001,B422)&gt;1,"Registro repetido",""))))</f>
        <v/>
      </c>
    </row>
    <row r="423" customFormat="false" ht="15" hidden="false" customHeight="false" outlineLevel="0" collapsed="false">
      <c r="D423" s="0" t="str">
        <f aca="false">IF(A423="","",IFERROR(INDEX(Sesiones!$B$2:$B$401,MATCH(A423,Sesiones!$A$2:$A$401,0)),"Sesión no existe"))</f>
        <v/>
      </c>
      <c r="E423" s="41" t="str">
        <f aca="false">IF(A423="","",IFERROR(INDEX(Sesiones!$C$2:$C$401,MATCH(A423,Sesiones!$A$2:$A$401,0)),""))</f>
        <v/>
      </c>
      <c r="F423" s="0" t="str">
        <f aca="false">IF(A423="","",IF(D423="Sesión no existe","Sesión no existe",IF(COUNTIFS(Matrículas!$A$2:$A$201,B423,Matrículas!$B$2:$B$201,D423)=0,"No está matriculado en ese grupo",IF(COUNTIFS($A$2:$A$3001,A423,$B$2:$B$3001,B423)&gt;1,"Registro repetido",""))))</f>
        <v/>
      </c>
    </row>
    <row r="424" customFormat="false" ht="15" hidden="false" customHeight="false" outlineLevel="0" collapsed="false">
      <c r="D424" s="0" t="str">
        <f aca="false">IF(A424="","",IFERROR(INDEX(Sesiones!$B$2:$B$401,MATCH(A424,Sesiones!$A$2:$A$401,0)),"Sesión no existe"))</f>
        <v/>
      </c>
      <c r="E424" s="41" t="str">
        <f aca="false">IF(A424="","",IFERROR(INDEX(Sesiones!$C$2:$C$401,MATCH(A424,Sesiones!$A$2:$A$401,0)),""))</f>
        <v/>
      </c>
      <c r="F424" s="0" t="str">
        <f aca="false">IF(A424="","",IF(D424="Sesión no existe","Sesión no existe",IF(COUNTIFS(Matrículas!$A$2:$A$201,B424,Matrículas!$B$2:$B$201,D424)=0,"No está matriculado en ese grupo",IF(COUNTIFS($A$2:$A$3001,A424,$B$2:$B$3001,B424)&gt;1,"Registro repetido",""))))</f>
        <v/>
      </c>
    </row>
    <row r="425" customFormat="false" ht="15" hidden="false" customHeight="false" outlineLevel="0" collapsed="false">
      <c r="D425" s="0" t="str">
        <f aca="false">IF(A425="","",IFERROR(INDEX(Sesiones!$B$2:$B$401,MATCH(A425,Sesiones!$A$2:$A$401,0)),"Sesión no existe"))</f>
        <v/>
      </c>
      <c r="E425" s="41" t="str">
        <f aca="false">IF(A425="","",IFERROR(INDEX(Sesiones!$C$2:$C$401,MATCH(A425,Sesiones!$A$2:$A$401,0)),""))</f>
        <v/>
      </c>
      <c r="F425" s="0" t="str">
        <f aca="false">IF(A425="","",IF(D425="Sesión no existe","Sesión no existe",IF(COUNTIFS(Matrículas!$A$2:$A$201,B425,Matrículas!$B$2:$B$201,D425)=0,"No está matriculado en ese grupo",IF(COUNTIFS($A$2:$A$3001,A425,$B$2:$B$3001,B425)&gt;1,"Registro repetido",""))))</f>
        <v/>
      </c>
    </row>
    <row r="426" customFormat="false" ht="15" hidden="false" customHeight="false" outlineLevel="0" collapsed="false">
      <c r="D426" s="0" t="str">
        <f aca="false">IF(A426="","",IFERROR(INDEX(Sesiones!$B$2:$B$401,MATCH(A426,Sesiones!$A$2:$A$401,0)),"Sesión no existe"))</f>
        <v/>
      </c>
      <c r="E426" s="41" t="str">
        <f aca="false">IF(A426="","",IFERROR(INDEX(Sesiones!$C$2:$C$401,MATCH(A426,Sesiones!$A$2:$A$401,0)),""))</f>
        <v/>
      </c>
      <c r="F426" s="0" t="str">
        <f aca="false">IF(A426="","",IF(D426="Sesión no existe","Sesión no existe",IF(COUNTIFS(Matrículas!$A$2:$A$201,B426,Matrículas!$B$2:$B$201,D426)=0,"No está matriculado en ese grupo",IF(COUNTIFS($A$2:$A$3001,A426,$B$2:$B$3001,B426)&gt;1,"Registro repetido",""))))</f>
        <v/>
      </c>
    </row>
    <row r="427" customFormat="false" ht="15" hidden="false" customHeight="false" outlineLevel="0" collapsed="false">
      <c r="D427" s="0" t="str">
        <f aca="false">IF(A427="","",IFERROR(INDEX(Sesiones!$B$2:$B$401,MATCH(A427,Sesiones!$A$2:$A$401,0)),"Sesión no existe"))</f>
        <v/>
      </c>
      <c r="E427" s="41" t="str">
        <f aca="false">IF(A427="","",IFERROR(INDEX(Sesiones!$C$2:$C$401,MATCH(A427,Sesiones!$A$2:$A$401,0)),""))</f>
        <v/>
      </c>
      <c r="F427" s="0" t="str">
        <f aca="false">IF(A427="","",IF(D427="Sesión no existe","Sesión no existe",IF(COUNTIFS(Matrículas!$A$2:$A$201,B427,Matrículas!$B$2:$B$201,D427)=0,"No está matriculado en ese grupo",IF(COUNTIFS($A$2:$A$3001,A427,$B$2:$B$3001,B427)&gt;1,"Registro repetido",""))))</f>
        <v/>
      </c>
    </row>
    <row r="428" customFormat="false" ht="15" hidden="false" customHeight="false" outlineLevel="0" collapsed="false">
      <c r="D428" s="0" t="str">
        <f aca="false">IF(A428="","",IFERROR(INDEX(Sesiones!$B$2:$B$401,MATCH(A428,Sesiones!$A$2:$A$401,0)),"Sesión no existe"))</f>
        <v/>
      </c>
      <c r="E428" s="41" t="str">
        <f aca="false">IF(A428="","",IFERROR(INDEX(Sesiones!$C$2:$C$401,MATCH(A428,Sesiones!$A$2:$A$401,0)),""))</f>
        <v/>
      </c>
      <c r="F428" s="0" t="str">
        <f aca="false">IF(A428="","",IF(D428="Sesión no existe","Sesión no existe",IF(COUNTIFS(Matrículas!$A$2:$A$201,B428,Matrículas!$B$2:$B$201,D428)=0,"No está matriculado en ese grupo",IF(COUNTIFS($A$2:$A$3001,A428,$B$2:$B$3001,B428)&gt;1,"Registro repetido",""))))</f>
        <v/>
      </c>
    </row>
    <row r="429" customFormat="false" ht="15" hidden="false" customHeight="false" outlineLevel="0" collapsed="false">
      <c r="D429" s="0" t="str">
        <f aca="false">IF(A429="","",IFERROR(INDEX(Sesiones!$B$2:$B$401,MATCH(A429,Sesiones!$A$2:$A$401,0)),"Sesión no existe"))</f>
        <v/>
      </c>
      <c r="E429" s="41" t="str">
        <f aca="false">IF(A429="","",IFERROR(INDEX(Sesiones!$C$2:$C$401,MATCH(A429,Sesiones!$A$2:$A$401,0)),""))</f>
        <v/>
      </c>
      <c r="F429" s="0" t="str">
        <f aca="false">IF(A429="","",IF(D429="Sesión no existe","Sesión no existe",IF(COUNTIFS(Matrículas!$A$2:$A$201,B429,Matrículas!$B$2:$B$201,D429)=0,"No está matriculado en ese grupo",IF(COUNTIFS($A$2:$A$3001,A429,$B$2:$B$3001,B429)&gt;1,"Registro repetido",""))))</f>
        <v/>
      </c>
    </row>
    <row r="430" customFormat="false" ht="15" hidden="false" customHeight="false" outlineLevel="0" collapsed="false">
      <c r="D430" s="0" t="str">
        <f aca="false">IF(A430="","",IFERROR(INDEX(Sesiones!$B$2:$B$401,MATCH(A430,Sesiones!$A$2:$A$401,0)),"Sesión no existe"))</f>
        <v/>
      </c>
      <c r="E430" s="41" t="str">
        <f aca="false">IF(A430="","",IFERROR(INDEX(Sesiones!$C$2:$C$401,MATCH(A430,Sesiones!$A$2:$A$401,0)),""))</f>
        <v/>
      </c>
      <c r="F430" s="0" t="str">
        <f aca="false">IF(A430="","",IF(D430="Sesión no existe","Sesión no existe",IF(COUNTIFS(Matrículas!$A$2:$A$201,B430,Matrículas!$B$2:$B$201,D430)=0,"No está matriculado en ese grupo",IF(COUNTIFS($A$2:$A$3001,A430,$B$2:$B$3001,B430)&gt;1,"Registro repetido",""))))</f>
        <v/>
      </c>
    </row>
    <row r="431" customFormat="false" ht="15" hidden="false" customHeight="false" outlineLevel="0" collapsed="false">
      <c r="D431" s="0" t="str">
        <f aca="false">IF(A431="","",IFERROR(INDEX(Sesiones!$B$2:$B$401,MATCH(A431,Sesiones!$A$2:$A$401,0)),"Sesión no existe"))</f>
        <v/>
      </c>
      <c r="E431" s="41" t="str">
        <f aca="false">IF(A431="","",IFERROR(INDEX(Sesiones!$C$2:$C$401,MATCH(A431,Sesiones!$A$2:$A$401,0)),""))</f>
        <v/>
      </c>
      <c r="F431" s="0" t="str">
        <f aca="false">IF(A431="","",IF(D431="Sesión no existe","Sesión no existe",IF(COUNTIFS(Matrículas!$A$2:$A$201,B431,Matrículas!$B$2:$B$201,D431)=0,"No está matriculado en ese grupo",IF(COUNTIFS($A$2:$A$3001,A431,$B$2:$B$3001,B431)&gt;1,"Registro repetido",""))))</f>
        <v/>
      </c>
    </row>
    <row r="432" customFormat="false" ht="15" hidden="false" customHeight="false" outlineLevel="0" collapsed="false">
      <c r="D432" s="0" t="str">
        <f aca="false">IF(A432="","",IFERROR(INDEX(Sesiones!$B$2:$B$401,MATCH(A432,Sesiones!$A$2:$A$401,0)),"Sesión no existe"))</f>
        <v/>
      </c>
      <c r="E432" s="41" t="str">
        <f aca="false">IF(A432="","",IFERROR(INDEX(Sesiones!$C$2:$C$401,MATCH(A432,Sesiones!$A$2:$A$401,0)),""))</f>
        <v/>
      </c>
      <c r="F432" s="0" t="str">
        <f aca="false">IF(A432="","",IF(D432="Sesión no existe","Sesión no existe",IF(COUNTIFS(Matrículas!$A$2:$A$201,B432,Matrículas!$B$2:$B$201,D432)=0,"No está matriculado en ese grupo",IF(COUNTIFS($A$2:$A$3001,A432,$B$2:$B$3001,B432)&gt;1,"Registro repetido",""))))</f>
        <v/>
      </c>
    </row>
    <row r="433" customFormat="false" ht="15" hidden="false" customHeight="false" outlineLevel="0" collapsed="false">
      <c r="D433" s="0" t="str">
        <f aca="false">IF(A433="","",IFERROR(INDEX(Sesiones!$B$2:$B$401,MATCH(A433,Sesiones!$A$2:$A$401,0)),"Sesión no existe"))</f>
        <v/>
      </c>
      <c r="E433" s="41" t="str">
        <f aca="false">IF(A433="","",IFERROR(INDEX(Sesiones!$C$2:$C$401,MATCH(A433,Sesiones!$A$2:$A$401,0)),""))</f>
        <v/>
      </c>
      <c r="F433" s="0" t="str">
        <f aca="false">IF(A433="","",IF(D433="Sesión no existe","Sesión no existe",IF(COUNTIFS(Matrículas!$A$2:$A$201,B433,Matrículas!$B$2:$B$201,D433)=0,"No está matriculado en ese grupo",IF(COUNTIFS($A$2:$A$3001,A433,$B$2:$B$3001,B433)&gt;1,"Registro repetido",""))))</f>
        <v/>
      </c>
    </row>
    <row r="434" customFormat="false" ht="15" hidden="false" customHeight="false" outlineLevel="0" collapsed="false">
      <c r="D434" s="0" t="str">
        <f aca="false">IF(A434="","",IFERROR(INDEX(Sesiones!$B$2:$B$401,MATCH(A434,Sesiones!$A$2:$A$401,0)),"Sesión no existe"))</f>
        <v/>
      </c>
      <c r="E434" s="41" t="str">
        <f aca="false">IF(A434="","",IFERROR(INDEX(Sesiones!$C$2:$C$401,MATCH(A434,Sesiones!$A$2:$A$401,0)),""))</f>
        <v/>
      </c>
      <c r="F434" s="0" t="str">
        <f aca="false">IF(A434="","",IF(D434="Sesión no existe","Sesión no existe",IF(COUNTIFS(Matrículas!$A$2:$A$201,B434,Matrículas!$B$2:$B$201,D434)=0,"No está matriculado en ese grupo",IF(COUNTIFS($A$2:$A$3001,A434,$B$2:$B$3001,B434)&gt;1,"Registro repetido",""))))</f>
        <v/>
      </c>
    </row>
    <row r="435" customFormat="false" ht="15" hidden="false" customHeight="false" outlineLevel="0" collapsed="false">
      <c r="D435" s="0" t="str">
        <f aca="false">IF(A435="","",IFERROR(INDEX(Sesiones!$B$2:$B$401,MATCH(A435,Sesiones!$A$2:$A$401,0)),"Sesión no existe"))</f>
        <v/>
      </c>
      <c r="E435" s="41" t="str">
        <f aca="false">IF(A435="","",IFERROR(INDEX(Sesiones!$C$2:$C$401,MATCH(A435,Sesiones!$A$2:$A$401,0)),""))</f>
        <v/>
      </c>
      <c r="F435" s="0" t="str">
        <f aca="false">IF(A435="","",IF(D435="Sesión no existe","Sesión no existe",IF(COUNTIFS(Matrículas!$A$2:$A$201,B435,Matrículas!$B$2:$B$201,D435)=0,"No está matriculado en ese grupo",IF(COUNTIFS($A$2:$A$3001,A435,$B$2:$B$3001,B435)&gt;1,"Registro repetido",""))))</f>
        <v/>
      </c>
    </row>
    <row r="436" customFormat="false" ht="15" hidden="false" customHeight="false" outlineLevel="0" collapsed="false">
      <c r="D436" s="0" t="str">
        <f aca="false">IF(A436="","",IFERROR(INDEX(Sesiones!$B$2:$B$401,MATCH(A436,Sesiones!$A$2:$A$401,0)),"Sesión no existe"))</f>
        <v/>
      </c>
      <c r="E436" s="41" t="str">
        <f aca="false">IF(A436="","",IFERROR(INDEX(Sesiones!$C$2:$C$401,MATCH(A436,Sesiones!$A$2:$A$401,0)),""))</f>
        <v/>
      </c>
      <c r="F436" s="0" t="str">
        <f aca="false">IF(A436="","",IF(D436="Sesión no existe","Sesión no existe",IF(COUNTIFS(Matrículas!$A$2:$A$201,B436,Matrículas!$B$2:$B$201,D436)=0,"No está matriculado en ese grupo",IF(COUNTIFS($A$2:$A$3001,A436,$B$2:$B$3001,B436)&gt;1,"Registro repetido",""))))</f>
        <v/>
      </c>
    </row>
    <row r="437" customFormat="false" ht="15" hidden="false" customHeight="false" outlineLevel="0" collapsed="false">
      <c r="D437" s="0" t="str">
        <f aca="false">IF(A437="","",IFERROR(INDEX(Sesiones!$B$2:$B$401,MATCH(A437,Sesiones!$A$2:$A$401,0)),"Sesión no existe"))</f>
        <v/>
      </c>
      <c r="E437" s="41" t="str">
        <f aca="false">IF(A437="","",IFERROR(INDEX(Sesiones!$C$2:$C$401,MATCH(A437,Sesiones!$A$2:$A$401,0)),""))</f>
        <v/>
      </c>
      <c r="F437" s="0" t="str">
        <f aca="false">IF(A437="","",IF(D437="Sesión no existe","Sesión no existe",IF(COUNTIFS(Matrículas!$A$2:$A$201,B437,Matrículas!$B$2:$B$201,D437)=0,"No está matriculado en ese grupo",IF(COUNTIFS($A$2:$A$3001,A437,$B$2:$B$3001,B437)&gt;1,"Registro repetido",""))))</f>
        <v/>
      </c>
    </row>
    <row r="438" customFormat="false" ht="15" hidden="false" customHeight="false" outlineLevel="0" collapsed="false">
      <c r="D438" s="0" t="str">
        <f aca="false">IF(A438="","",IFERROR(INDEX(Sesiones!$B$2:$B$401,MATCH(A438,Sesiones!$A$2:$A$401,0)),"Sesión no existe"))</f>
        <v/>
      </c>
      <c r="E438" s="41" t="str">
        <f aca="false">IF(A438="","",IFERROR(INDEX(Sesiones!$C$2:$C$401,MATCH(A438,Sesiones!$A$2:$A$401,0)),""))</f>
        <v/>
      </c>
      <c r="F438" s="0" t="str">
        <f aca="false">IF(A438="","",IF(D438="Sesión no existe","Sesión no existe",IF(COUNTIFS(Matrículas!$A$2:$A$201,B438,Matrículas!$B$2:$B$201,D438)=0,"No está matriculado en ese grupo",IF(COUNTIFS($A$2:$A$3001,A438,$B$2:$B$3001,B438)&gt;1,"Registro repetido",""))))</f>
        <v/>
      </c>
    </row>
    <row r="439" customFormat="false" ht="15" hidden="false" customHeight="false" outlineLevel="0" collapsed="false">
      <c r="D439" s="0" t="str">
        <f aca="false">IF(A439="","",IFERROR(INDEX(Sesiones!$B$2:$B$401,MATCH(A439,Sesiones!$A$2:$A$401,0)),"Sesión no existe"))</f>
        <v/>
      </c>
      <c r="E439" s="41" t="str">
        <f aca="false">IF(A439="","",IFERROR(INDEX(Sesiones!$C$2:$C$401,MATCH(A439,Sesiones!$A$2:$A$401,0)),""))</f>
        <v/>
      </c>
      <c r="F439" s="0" t="str">
        <f aca="false">IF(A439="","",IF(D439="Sesión no existe","Sesión no existe",IF(COUNTIFS(Matrículas!$A$2:$A$201,B439,Matrículas!$B$2:$B$201,D439)=0,"No está matriculado en ese grupo",IF(COUNTIFS($A$2:$A$3001,A439,$B$2:$B$3001,B439)&gt;1,"Registro repetido",""))))</f>
        <v/>
      </c>
    </row>
    <row r="440" customFormat="false" ht="15" hidden="false" customHeight="false" outlineLevel="0" collapsed="false">
      <c r="D440" s="0" t="str">
        <f aca="false">IF(A440="","",IFERROR(INDEX(Sesiones!$B$2:$B$401,MATCH(A440,Sesiones!$A$2:$A$401,0)),"Sesión no existe"))</f>
        <v/>
      </c>
      <c r="E440" s="41" t="str">
        <f aca="false">IF(A440="","",IFERROR(INDEX(Sesiones!$C$2:$C$401,MATCH(A440,Sesiones!$A$2:$A$401,0)),""))</f>
        <v/>
      </c>
      <c r="F440" s="0" t="str">
        <f aca="false">IF(A440="","",IF(D440="Sesión no existe","Sesión no existe",IF(COUNTIFS(Matrículas!$A$2:$A$201,B440,Matrículas!$B$2:$B$201,D440)=0,"No está matriculado en ese grupo",IF(COUNTIFS($A$2:$A$3001,A440,$B$2:$B$3001,B440)&gt;1,"Registro repetido",""))))</f>
        <v/>
      </c>
    </row>
    <row r="441" customFormat="false" ht="15" hidden="false" customHeight="false" outlineLevel="0" collapsed="false">
      <c r="D441" s="0" t="str">
        <f aca="false">IF(A441="","",IFERROR(INDEX(Sesiones!$B$2:$B$401,MATCH(A441,Sesiones!$A$2:$A$401,0)),"Sesión no existe"))</f>
        <v/>
      </c>
      <c r="E441" s="41" t="str">
        <f aca="false">IF(A441="","",IFERROR(INDEX(Sesiones!$C$2:$C$401,MATCH(A441,Sesiones!$A$2:$A$401,0)),""))</f>
        <v/>
      </c>
      <c r="F441" s="0" t="str">
        <f aca="false">IF(A441="","",IF(D441="Sesión no existe","Sesión no existe",IF(COUNTIFS(Matrículas!$A$2:$A$201,B441,Matrículas!$B$2:$B$201,D441)=0,"No está matriculado en ese grupo",IF(COUNTIFS($A$2:$A$3001,A441,$B$2:$B$3001,B441)&gt;1,"Registro repetido",""))))</f>
        <v/>
      </c>
    </row>
    <row r="442" customFormat="false" ht="15" hidden="false" customHeight="false" outlineLevel="0" collapsed="false">
      <c r="D442" s="0" t="str">
        <f aca="false">IF(A442="","",IFERROR(INDEX(Sesiones!$B$2:$B$401,MATCH(A442,Sesiones!$A$2:$A$401,0)),"Sesión no existe"))</f>
        <v/>
      </c>
      <c r="E442" s="41" t="str">
        <f aca="false">IF(A442="","",IFERROR(INDEX(Sesiones!$C$2:$C$401,MATCH(A442,Sesiones!$A$2:$A$401,0)),""))</f>
        <v/>
      </c>
      <c r="F442" s="0" t="str">
        <f aca="false">IF(A442="","",IF(D442="Sesión no existe","Sesión no existe",IF(COUNTIFS(Matrículas!$A$2:$A$201,B442,Matrículas!$B$2:$B$201,D442)=0,"No está matriculado en ese grupo",IF(COUNTIFS($A$2:$A$3001,A442,$B$2:$B$3001,B442)&gt;1,"Registro repetido",""))))</f>
        <v/>
      </c>
    </row>
    <row r="443" customFormat="false" ht="15" hidden="false" customHeight="false" outlineLevel="0" collapsed="false">
      <c r="D443" s="0" t="str">
        <f aca="false">IF(A443="","",IFERROR(INDEX(Sesiones!$B$2:$B$401,MATCH(A443,Sesiones!$A$2:$A$401,0)),"Sesión no existe"))</f>
        <v/>
      </c>
      <c r="E443" s="41" t="str">
        <f aca="false">IF(A443="","",IFERROR(INDEX(Sesiones!$C$2:$C$401,MATCH(A443,Sesiones!$A$2:$A$401,0)),""))</f>
        <v/>
      </c>
      <c r="F443" s="0" t="str">
        <f aca="false">IF(A443="","",IF(D443="Sesión no existe","Sesión no existe",IF(COUNTIFS(Matrículas!$A$2:$A$201,B443,Matrículas!$B$2:$B$201,D443)=0,"No está matriculado en ese grupo",IF(COUNTIFS($A$2:$A$3001,A443,$B$2:$B$3001,B443)&gt;1,"Registro repetido",""))))</f>
        <v/>
      </c>
    </row>
    <row r="444" customFormat="false" ht="15" hidden="false" customHeight="false" outlineLevel="0" collapsed="false">
      <c r="D444" s="0" t="str">
        <f aca="false">IF(A444="","",IFERROR(INDEX(Sesiones!$B$2:$B$401,MATCH(A444,Sesiones!$A$2:$A$401,0)),"Sesión no existe"))</f>
        <v/>
      </c>
      <c r="E444" s="41" t="str">
        <f aca="false">IF(A444="","",IFERROR(INDEX(Sesiones!$C$2:$C$401,MATCH(A444,Sesiones!$A$2:$A$401,0)),""))</f>
        <v/>
      </c>
      <c r="F444" s="0" t="str">
        <f aca="false">IF(A444="","",IF(D444="Sesión no existe","Sesión no existe",IF(COUNTIFS(Matrículas!$A$2:$A$201,B444,Matrículas!$B$2:$B$201,D444)=0,"No está matriculado en ese grupo",IF(COUNTIFS($A$2:$A$3001,A444,$B$2:$B$3001,B444)&gt;1,"Registro repetido",""))))</f>
        <v/>
      </c>
    </row>
    <row r="445" customFormat="false" ht="15" hidden="false" customHeight="false" outlineLevel="0" collapsed="false">
      <c r="D445" s="0" t="str">
        <f aca="false">IF(A445="","",IFERROR(INDEX(Sesiones!$B$2:$B$401,MATCH(A445,Sesiones!$A$2:$A$401,0)),"Sesión no existe"))</f>
        <v/>
      </c>
      <c r="E445" s="41" t="str">
        <f aca="false">IF(A445="","",IFERROR(INDEX(Sesiones!$C$2:$C$401,MATCH(A445,Sesiones!$A$2:$A$401,0)),""))</f>
        <v/>
      </c>
      <c r="F445" s="0" t="str">
        <f aca="false">IF(A445="","",IF(D445="Sesión no existe","Sesión no existe",IF(COUNTIFS(Matrículas!$A$2:$A$201,B445,Matrículas!$B$2:$B$201,D445)=0,"No está matriculado en ese grupo",IF(COUNTIFS($A$2:$A$3001,A445,$B$2:$B$3001,B445)&gt;1,"Registro repetido",""))))</f>
        <v/>
      </c>
    </row>
    <row r="446" customFormat="false" ht="15" hidden="false" customHeight="false" outlineLevel="0" collapsed="false">
      <c r="D446" s="0" t="str">
        <f aca="false">IF(A446="","",IFERROR(INDEX(Sesiones!$B$2:$B$401,MATCH(A446,Sesiones!$A$2:$A$401,0)),"Sesión no existe"))</f>
        <v/>
      </c>
      <c r="E446" s="41" t="str">
        <f aca="false">IF(A446="","",IFERROR(INDEX(Sesiones!$C$2:$C$401,MATCH(A446,Sesiones!$A$2:$A$401,0)),""))</f>
        <v/>
      </c>
      <c r="F446" s="0" t="str">
        <f aca="false">IF(A446="","",IF(D446="Sesión no existe","Sesión no existe",IF(COUNTIFS(Matrículas!$A$2:$A$201,B446,Matrículas!$B$2:$B$201,D446)=0,"No está matriculado en ese grupo",IF(COUNTIFS($A$2:$A$3001,A446,$B$2:$B$3001,B446)&gt;1,"Registro repetido",""))))</f>
        <v/>
      </c>
    </row>
    <row r="447" customFormat="false" ht="15" hidden="false" customHeight="false" outlineLevel="0" collapsed="false">
      <c r="D447" s="0" t="str">
        <f aca="false">IF(A447="","",IFERROR(INDEX(Sesiones!$B$2:$B$401,MATCH(A447,Sesiones!$A$2:$A$401,0)),"Sesión no existe"))</f>
        <v/>
      </c>
      <c r="E447" s="41" t="str">
        <f aca="false">IF(A447="","",IFERROR(INDEX(Sesiones!$C$2:$C$401,MATCH(A447,Sesiones!$A$2:$A$401,0)),""))</f>
        <v/>
      </c>
      <c r="F447" s="0" t="str">
        <f aca="false">IF(A447="","",IF(D447="Sesión no existe","Sesión no existe",IF(COUNTIFS(Matrículas!$A$2:$A$201,B447,Matrículas!$B$2:$B$201,D447)=0,"No está matriculado en ese grupo",IF(COUNTIFS($A$2:$A$3001,A447,$B$2:$B$3001,B447)&gt;1,"Registro repetido",""))))</f>
        <v/>
      </c>
    </row>
    <row r="448" customFormat="false" ht="15" hidden="false" customHeight="false" outlineLevel="0" collapsed="false">
      <c r="D448" s="0" t="str">
        <f aca="false">IF(A448="","",IFERROR(INDEX(Sesiones!$B$2:$B$401,MATCH(A448,Sesiones!$A$2:$A$401,0)),"Sesión no existe"))</f>
        <v/>
      </c>
      <c r="E448" s="41" t="str">
        <f aca="false">IF(A448="","",IFERROR(INDEX(Sesiones!$C$2:$C$401,MATCH(A448,Sesiones!$A$2:$A$401,0)),""))</f>
        <v/>
      </c>
      <c r="F448" s="0" t="str">
        <f aca="false">IF(A448="","",IF(D448="Sesión no existe","Sesión no existe",IF(COUNTIFS(Matrículas!$A$2:$A$201,B448,Matrículas!$B$2:$B$201,D448)=0,"No está matriculado en ese grupo",IF(COUNTIFS($A$2:$A$3001,A448,$B$2:$B$3001,B448)&gt;1,"Registro repetido",""))))</f>
        <v/>
      </c>
    </row>
    <row r="449" customFormat="false" ht="15" hidden="false" customHeight="false" outlineLevel="0" collapsed="false">
      <c r="D449" s="0" t="str">
        <f aca="false">IF(A449="","",IFERROR(INDEX(Sesiones!$B$2:$B$401,MATCH(A449,Sesiones!$A$2:$A$401,0)),"Sesión no existe"))</f>
        <v/>
      </c>
      <c r="E449" s="41" t="str">
        <f aca="false">IF(A449="","",IFERROR(INDEX(Sesiones!$C$2:$C$401,MATCH(A449,Sesiones!$A$2:$A$401,0)),""))</f>
        <v/>
      </c>
      <c r="F449" s="0" t="str">
        <f aca="false">IF(A449="","",IF(D449="Sesión no existe","Sesión no existe",IF(COUNTIFS(Matrículas!$A$2:$A$201,B449,Matrículas!$B$2:$B$201,D449)=0,"No está matriculado en ese grupo",IF(COUNTIFS($A$2:$A$3001,A449,$B$2:$B$3001,B449)&gt;1,"Registro repetido",""))))</f>
        <v/>
      </c>
    </row>
    <row r="450" customFormat="false" ht="15" hidden="false" customHeight="false" outlineLevel="0" collapsed="false">
      <c r="D450" s="0" t="str">
        <f aca="false">IF(A450="","",IFERROR(INDEX(Sesiones!$B$2:$B$401,MATCH(A450,Sesiones!$A$2:$A$401,0)),"Sesión no existe"))</f>
        <v/>
      </c>
      <c r="E450" s="41" t="str">
        <f aca="false">IF(A450="","",IFERROR(INDEX(Sesiones!$C$2:$C$401,MATCH(A450,Sesiones!$A$2:$A$401,0)),""))</f>
        <v/>
      </c>
      <c r="F450" s="0" t="str">
        <f aca="false">IF(A450="","",IF(D450="Sesión no existe","Sesión no existe",IF(COUNTIFS(Matrículas!$A$2:$A$201,B450,Matrículas!$B$2:$B$201,D450)=0,"No está matriculado en ese grupo",IF(COUNTIFS($A$2:$A$3001,A450,$B$2:$B$3001,B450)&gt;1,"Registro repetido",""))))</f>
        <v/>
      </c>
    </row>
    <row r="451" customFormat="false" ht="15" hidden="false" customHeight="false" outlineLevel="0" collapsed="false">
      <c r="D451" s="0" t="str">
        <f aca="false">IF(A451="","",IFERROR(INDEX(Sesiones!$B$2:$B$401,MATCH(A451,Sesiones!$A$2:$A$401,0)),"Sesión no existe"))</f>
        <v/>
      </c>
      <c r="E451" s="41" t="str">
        <f aca="false">IF(A451="","",IFERROR(INDEX(Sesiones!$C$2:$C$401,MATCH(A451,Sesiones!$A$2:$A$401,0)),""))</f>
        <v/>
      </c>
      <c r="F451" s="0" t="str">
        <f aca="false">IF(A451="","",IF(D451="Sesión no existe","Sesión no existe",IF(COUNTIFS(Matrículas!$A$2:$A$201,B451,Matrículas!$B$2:$B$201,D451)=0,"No está matriculado en ese grupo",IF(COUNTIFS($A$2:$A$3001,A451,$B$2:$B$3001,B451)&gt;1,"Registro repetido",""))))</f>
        <v/>
      </c>
    </row>
    <row r="452" customFormat="false" ht="15" hidden="false" customHeight="false" outlineLevel="0" collapsed="false">
      <c r="D452" s="0" t="str">
        <f aca="false">IF(A452="","",IFERROR(INDEX(Sesiones!$B$2:$B$401,MATCH(A452,Sesiones!$A$2:$A$401,0)),"Sesión no existe"))</f>
        <v/>
      </c>
      <c r="E452" s="41" t="str">
        <f aca="false">IF(A452="","",IFERROR(INDEX(Sesiones!$C$2:$C$401,MATCH(A452,Sesiones!$A$2:$A$401,0)),""))</f>
        <v/>
      </c>
      <c r="F452" s="0" t="str">
        <f aca="false">IF(A452="","",IF(D452="Sesión no existe","Sesión no existe",IF(COUNTIFS(Matrículas!$A$2:$A$201,B452,Matrículas!$B$2:$B$201,D452)=0,"No está matriculado en ese grupo",IF(COUNTIFS($A$2:$A$3001,A452,$B$2:$B$3001,B452)&gt;1,"Registro repetido",""))))</f>
        <v/>
      </c>
    </row>
    <row r="453" customFormat="false" ht="15" hidden="false" customHeight="false" outlineLevel="0" collapsed="false">
      <c r="D453" s="0" t="str">
        <f aca="false">IF(A453="","",IFERROR(INDEX(Sesiones!$B$2:$B$401,MATCH(A453,Sesiones!$A$2:$A$401,0)),"Sesión no existe"))</f>
        <v/>
      </c>
      <c r="E453" s="41" t="str">
        <f aca="false">IF(A453="","",IFERROR(INDEX(Sesiones!$C$2:$C$401,MATCH(A453,Sesiones!$A$2:$A$401,0)),""))</f>
        <v/>
      </c>
      <c r="F453" s="0" t="str">
        <f aca="false">IF(A453="","",IF(D453="Sesión no existe","Sesión no existe",IF(COUNTIFS(Matrículas!$A$2:$A$201,B453,Matrículas!$B$2:$B$201,D453)=0,"No está matriculado en ese grupo",IF(COUNTIFS($A$2:$A$3001,A453,$B$2:$B$3001,B453)&gt;1,"Registro repetido",""))))</f>
        <v/>
      </c>
    </row>
    <row r="454" customFormat="false" ht="15" hidden="false" customHeight="false" outlineLevel="0" collapsed="false">
      <c r="D454" s="0" t="str">
        <f aca="false">IF(A454="","",IFERROR(INDEX(Sesiones!$B$2:$B$401,MATCH(A454,Sesiones!$A$2:$A$401,0)),"Sesión no existe"))</f>
        <v/>
      </c>
      <c r="E454" s="41" t="str">
        <f aca="false">IF(A454="","",IFERROR(INDEX(Sesiones!$C$2:$C$401,MATCH(A454,Sesiones!$A$2:$A$401,0)),""))</f>
        <v/>
      </c>
      <c r="F454" s="0" t="str">
        <f aca="false">IF(A454="","",IF(D454="Sesión no existe","Sesión no existe",IF(COUNTIFS(Matrículas!$A$2:$A$201,B454,Matrículas!$B$2:$B$201,D454)=0,"No está matriculado en ese grupo",IF(COUNTIFS($A$2:$A$3001,A454,$B$2:$B$3001,B454)&gt;1,"Registro repetido",""))))</f>
        <v/>
      </c>
    </row>
    <row r="455" customFormat="false" ht="15" hidden="false" customHeight="false" outlineLevel="0" collapsed="false">
      <c r="D455" s="0" t="str">
        <f aca="false">IF(A455="","",IFERROR(INDEX(Sesiones!$B$2:$B$401,MATCH(A455,Sesiones!$A$2:$A$401,0)),"Sesión no existe"))</f>
        <v/>
      </c>
      <c r="E455" s="41" t="str">
        <f aca="false">IF(A455="","",IFERROR(INDEX(Sesiones!$C$2:$C$401,MATCH(A455,Sesiones!$A$2:$A$401,0)),""))</f>
        <v/>
      </c>
      <c r="F455" s="0" t="str">
        <f aca="false">IF(A455="","",IF(D455="Sesión no existe","Sesión no existe",IF(COUNTIFS(Matrículas!$A$2:$A$201,B455,Matrículas!$B$2:$B$201,D455)=0,"No está matriculado en ese grupo",IF(COUNTIFS($A$2:$A$3001,A455,$B$2:$B$3001,B455)&gt;1,"Registro repetido",""))))</f>
        <v/>
      </c>
    </row>
    <row r="456" customFormat="false" ht="15" hidden="false" customHeight="false" outlineLevel="0" collapsed="false">
      <c r="D456" s="0" t="str">
        <f aca="false">IF(A456="","",IFERROR(INDEX(Sesiones!$B$2:$B$401,MATCH(A456,Sesiones!$A$2:$A$401,0)),"Sesión no existe"))</f>
        <v/>
      </c>
      <c r="E456" s="41" t="str">
        <f aca="false">IF(A456="","",IFERROR(INDEX(Sesiones!$C$2:$C$401,MATCH(A456,Sesiones!$A$2:$A$401,0)),""))</f>
        <v/>
      </c>
      <c r="F456" s="0" t="str">
        <f aca="false">IF(A456="","",IF(D456="Sesión no existe","Sesión no existe",IF(COUNTIFS(Matrículas!$A$2:$A$201,B456,Matrículas!$B$2:$B$201,D456)=0,"No está matriculado en ese grupo",IF(COUNTIFS($A$2:$A$3001,A456,$B$2:$B$3001,B456)&gt;1,"Registro repetido",""))))</f>
        <v/>
      </c>
    </row>
    <row r="457" customFormat="false" ht="15" hidden="false" customHeight="false" outlineLevel="0" collapsed="false">
      <c r="D457" s="0" t="str">
        <f aca="false">IF(A457="","",IFERROR(INDEX(Sesiones!$B$2:$B$401,MATCH(A457,Sesiones!$A$2:$A$401,0)),"Sesión no existe"))</f>
        <v/>
      </c>
      <c r="E457" s="41" t="str">
        <f aca="false">IF(A457="","",IFERROR(INDEX(Sesiones!$C$2:$C$401,MATCH(A457,Sesiones!$A$2:$A$401,0)),""))</f>
        <v/>
      </c>
      <c r="F457" s="0" t="str">
        <f aca="false">IF(A457="","",IF(D457="Sesión no existe","Sesión no existe",IF(COUNTIFS(Matrículas!$A$2:$A$201,B457,Matrículas!$B$2:$B$201,D457)=0,"No está matriculado en ese grupo",IF(COUNTIFS($A$2:$A$3001,A457,$B$2:$B$3001,B457)&gt;1,"Registro repetido",""))))</f>
        <v/>
      </c>
    </row>
    <row r="458" customFormat="false" ht="15" hidden="false" customHeight="false" outlineLevel="0" collapsed="false">
      <c r="D458" s="0" t="str">
        <f aca="false">IF(A458="","",IFERROR(INDEX(Sesiones!$B$2:$B$401,MATCH(A458,Sesiones!$A$2:$A$401,0)),"Sesión no existe"))</f>
        <v/>
      </c>
      <c r="E458" s="41" t="str">
        <f aca="false">IF(A458="","",IFERROR(INDEX(Sesiones!$C$2:$C$401,MATCH(A458,Sesiones!$A$2:$A$401,0)),""))</f>
        <v/>
      </c>
      <c r="F458" s="0" t="str">
        <f aca="false">IF(A458="","",IF(D458="Sesión no existe","Sesión no existe",IF(COUNTIFS(Matrículas!$A$2:$A$201,B458,Matrículas!$B$2:$B$201,D458)=0,"No está matriculado en ese grupo",IF(COUNTIFS($A$2:$A$3001,A458,$B$2:$B$3001,B458)&gt;1,"Registro repetido",""))))</f>
        <v/>
      </c>
    </row>
    <row r="459" customFormat="false" ht="15" hidden="false" customHeight="false" outlineLevel="0" collapsed="false">
      <c r="D459" s="0" t="str">
        <f aca="false">IF(A459="","",IFERROR(INDEX(Sesiones!$B$2:$B$401,MATCH(A459,Sesiones!$A$2:$A$401,0)),"Sesión no existe"))</f>
        <v/>
      </c>
      <c r="E459" s="41" t="str">
        <f aca="false">IF(A459="","",IFERROR(INDEX(Sesiones!$C$2:$C$401,MATCH(A459,Sesiones!$A$2:$A$401,0)),""))</f>
        <v/>
      </c>
      <c r="F459" s="0" t="str">
        <f aca="false">IF(A459="","",IF(D459="Sesión no existe","Sesión no existe",IF(COUNTIFS(Matrículas!$A$2:$A$201,B459,Matrículas!$B$2:$B$201,D459)=0,"No está matriculado en ese grupo",IF(COUNTIFS($A$2:$A$3001,A459,$B$2:$B$3001,B459)&gt;1,"Registro repetido",""))))</f>
        <v/>
      </c>
    </row>
    <row r="460" customFormat="false" ht="15" hidden="false" customHeight="false" outlineLevel="0" collapsed="false">
      <c r="D460" s="0" t="str">
        <f aca="false">IF(A460="","",IFERROR(INDEX(Sesiones!$B$2:$B$401,MATCH(A460,Sesiones!$A$2:$A$401,0)),"Sesión no existe"))</f>
        <v/>
      </c>
      <c r="E460" s="41" t="str">
        <f aca="false">IF(A460="","",IFERROR(INDEX(Sesiones!$C$2:$C$401,MATCH(A460,Sesiones!$A$2:$A$401,0)),""))</f>
        <v/>
      </c>
      <c r="F460" s="0" t="str">
        <f aca="false">IF(A460="","",IF(D460="Sesión no existe","Sesión no existe",IF(COUNTIFS(Matrículas!$A$2:$A$201,B460,Matrículas!$B$2:$B$201,D460)=0,"No está matriculado en ese grupo",IF(COUNTIFS($A$2:$A$3001,A460,$B$2:$B$3001,B460)&gt;1,"Registro repetido",""))))</f>
        <v/>
      </c>
    </row>
    <row r="461" customFormat="false" ht="15" hidden="false" customHeight="false" outlineLevel="0" collapsed="false">
      <c r="D461" s="0" t="str">
        <f aca="false">IF(A461="","",IFERROR(INDEX(Sesiones!$B$2:$B$401,MATCH(A461,Sesiones!$A$2:$A$401,0)),"Sesión no existe"))</f>
        <v/>
      </c>
      <c r="E461" s="41" t="str">
        <f aca="false">IF(A461="","",IFERROR(INDEX(Sesiones!$C$2:$C$401,MATCH(A461,Sesiones!$A$2:$A$401,0)),""))</f>
        <v/>
      </c>
      <c r="F461" s="0" t="str">
        <f aca="false">IF(A461="","",IF(D461="Sesión no existe","Sesión no existe",IF(COUNTIFS(Matrículas!$A$2:$A$201,B461,Matrículas!$B$2:$B$201,D461)=0,"No está matriculado en ese grupo",IF(COUNTIFS($A$2:$A$3001,A461,$B$2:$B$3001,B461)&gt;1,"Registro repetido",""))))</f>
        <v/>
      </c>
    </row>
    <row r="462" customFormat="false" ht="15" hidden="false" customHeight="false" outlineLevel="0" collapsed="false">
      <c r="D462" s="0" t="str">
        <f aca="false">IF(A462="","",IFERROR(INDEX(Sesiones!$B$2:$B$401,MATCH(A462,Sesiones!$A$2:$A$401,0)),"Sesión no existe"))</f>
        <v/>
      </c>
      <c r="E462" s="41" t="str">
        <f aca="false">IF(A462="","",IFERROR(INDEX(Sesiones!$C$2:$C$401,MATCH(A462,Sesiones!$A$2:$A$401,0)),""))</f>
        <v/>
      </c>
      <c r="F462" s="0" t="str">
        <f aca="false">IF(A462="","",IF(D462="Sesión no existe","Sesión no existe",IF(COUNTIFS(Matrículas!$A$2:$A$201,B462,Matrículas!$B$2:$B$201,D462)=0,"No está matriculado en ese grupo",IF(COUNTIFS($A$2:$A$3001,A462,$B$2:$B$3001,B462)&gt;1,"Registro repetido",""))))</f>
        <v/>
      </c>
    </row>
    <row r="463" customFormat="false" ht="15" hidden="false" customHeight="false" outlineLevel="0" collapsed="false">
      <c r="D463" s="0" t="str">
        <f aca="false">IF(A463="","",IFERROR(INDEX(Sesiones!$B$2:$B$401,MATCH(A463,Sesiones!$A$2:$A$401,0)),"Sesión no existe"))</f>
        <v/>
      </c>
      <c r="E463" s="41" t="str">
        <f aca="false">IF(A463="","",IFERROR(INDEX(Sesiones!$C$2:$C$401,MATCH(A463,Sesiones!$A$2:$A$401,0)),""))</f>
        <v/>
      </c>
      <c r="F463" s="0" t="str">
        <f aca="false">IF(A463="","",IF(D463="Sesión no existe","Sesión no existe",IF(COUNTIFS(Matrículas!$A$2:$A$201,B463,Matrículas!$B$2:$B$201,D463)=0,"No está matriculado en ese grupo",IF(COUNTIFS($A$2:$A$3001,A463,$B$2:$B$3001,B463)&gt;1,"Registro repetido",""))))</f>
        <v/>
      </c>
    </row>
    <row r="464" customFormat="false" ht="15" hidden="false" customHeight="false" outlineLevel="0" collapsed="false">
      <c r="D464" s="0" t="str">
        <f aca="false">IF(A464="","",IFERROR(INDEX(Sesiones!$B$2:$B$401,MATCH(A464,Sesiones!$A$2:$A$401,0)),"Sesión no existe"))</f>
        <v/>
      </c>
      <c r="E464" s="41" t="str">
        <f aca="false">IF(A464="","",IFERROR(INDEX(Sesiones!$C$2:$C$401,MATCH(A464,Sesiones!$A$2:$A$401,0)),""))</f>
        <v/>
      </c>
      <c r="F464" s="0" t="str">
        <f aca="false">IF(A464="","",IF(D464="Sesión no existe","Sesión no existe",IF(COUNTIFS(Matrículas!$A$2:$A$201,B464,Matrículas!$B$2:$B$201,D464)=0,"No está matriculado en ese grupo",IF(COUNTIFS($A$2:$A$3001,A464,$B$2:$B$3001,B464)&gt;1,"Registro repetido",""))))</f>
        <v/>
      </c>
    </row>
    <row r="465" customFormat="false" ht="15" hidden="false" customHeight="false" outlineLevel="0" collapsed="false">
      <c r="D465" s="0" t="str">
        <f aca="false">IF(A465="","",IFERROR(INDEX(Sesiones!$B$2:$B$401,MATCH(A465,Sesiones!$A$2:$A$401,0)),"Sesión no existe"))</f>
        <v/>
      </c>
      <c r="E465" s="41" t="str">
        <f aca="false">IF(A465="","",IFERROR(INDEX(Sesiones!$C$2:$C$401,MATCH(A465,Sesiones!$A$2:$A$401,0)),""))</f>
        <v/>
      </c>
      <c r="F465" s="0" t="str">
        <f aca="false">IF(A465="","",IF(D465="Sesión no existe","Sesión no existe",IF(COUNTIFS(Matrículas!$A$2:$A$201,B465,Matrículas!$B$2:$B$201,D465)=0,"No está matriculado en ese grupo",IF(COUNTIFS($A$2:$A$3001,A465,$B$2:$B$3001,B465)&gt;1,"Registro repetido",""))))</f>
        <v/>
      </c>
    </row>
    <row r="466" customFormat="false" ht="15" hidden="false" customHeight="false" outlineLevel="0" collapsed="false">
      <c r="D466" s="0" t="str">
        <f aca="false">IF(A466="","",IFERROR(INDEX(Sesiones!$B$2:$B$401,MATCH(A466,Sesiones!$A$2:$A$401,0)),"Sesión no existe"))</f>
        <v/>
      </c>
      <c r="E466" s="41" t="str">
        <f aca="false">IF(A466="","",IFERROR(INDEX(Sesiones!$C$2:$C$401,MATCH(A466,Sesiones!$A$2:$A$401,0)),""))</f>
        <v/>
      </c>
      <c r="F466" s="0" t="str">
        <f aca="false">IF(A466="","",IF(D466="Sesión no existe","Sesión no existe",IF(COUNTIFS(Matrículas!$A$2:$A$201,B466,Matrículas!$B$2:$B$201,D466)=0,"No está matriculado en ese grupo",IF(COUNTIFS($A$2:$A$3001,A466,$B$2:$B$3001,B466)&gt;1,"Registro repetido",""))))</f>
        <v/>
      </c>
    </row>
    <row r="467" customFormat="false" ht="15" hidden="false" customHeight="false" outlineLevel="0" collapsed="false">
      <c r="D467" s="0" t="str">
        <f aca="false">IF(A467="","",IFERROR(INDEX(Sesiones!$B$2:$B$401,MATCH(A467,Sesiones!$A$2:$A$401,0)),"Sesión no existe"))</f>
        <v/>
      </c>
      <c r="E467" s="41" t="str">
        <f aca="false">IF(A467="","",IFERROR(INDEX(Sesiones!$C$2:$C$401,MATCH(A467,Sesiones!$A$2:$A$401,0)),""))</f>
        <v/>
      </c>
      <c r="F467" s="0" t="str">
        <f aca="false">IF(A467="","",IF(D467="Sesión no existe","Sesión no existe",IF(COUNTIFS(Matrículas!$A$2:$A$201,B467,Matrículas!$B$2:$B$201,D467)=0,"No está matriculado en ese grupo",IF(COUNTIFS($A$2:$A$3001,A467,$B$2:$B$3001,B467)&gt;1,"Registro repetido",""))))</f>
        <v/>
      </c>
    </row>
    <row r="468" customFormat="false" ht="15" hidden="false" customHeight="false" outlineLevel="0" collapsed="false">
      <c r="D468" s="0" t="str">
        <f aca="false">IF(A468="","",IFERROR(INDEX(Sesiones!$B$2:$B$401,MATCH(A468,Sesiones!$A$2:$A$401,0)),"Sesión no existe"))</f>
        <v/>
      </c>
      <c r="E468" s="41" t="str">
        <f aca="false">IF(A468="","",IFERROR(INDEX(Sesiones!$C$2:$C$401,MATCH(A468,Sesiones!$A$2:$A$401,0)),""))</f>
        <v/>
      </c>
      <c r="F468" s="0" t="str">
        <f aca="false">IF(A468="","",IF(D468="Sesión no existe","Sesión no existe",IF(COUNTIFS(Matrículas!$A$2:$A$201,B468,Matrículas!$B$2:$B$201,D468)=0,"No está matriculado en ese grupo",IF(COUNTIFS($A$2:$A$3001,A468,$B$2:$B$3001,B468)&gt;1,"Registro repetido",""))))</f>
        <v/>
      </c>
    </row>
    <row r="469" customFormat="false" ht="15" hidden="false" customHeight="false" outlineLevel="0" collapsed="false">
      <c r="D469" s="0" t="str">
        <f aca="false">IF(A469="","",IFERROR(INDEX(Sesiones!$B$2:$B$401,MATCH(A469,Sesiones!$A$2:$A$401,0)),"Sesión no existe"))</f>
        <v/>
      </c>
      <c r="E469" s="41" t="str">
        <f aca="false">IF(A469="","",IFERROR(INDEX(Sesiones!$C$2:$C$401,MATCH(A469,Sesiones!$A$2:$A$401,0)),""))</f>
        <v/>
      </c>
      <c r="F469" s="0" t="str">
        <f aca="false">IF(A469="","",IF(D469="Sesión no existe","Sesión no existe",IF(COUNTIFS(Matrículas!$A$2:$A$201,B469,Matrículas!$B$2:$B$201,D469)=0,"No está matriculado en ese grupo",IF(COUNTIFS($A$2:$A$3001,A469,$B$2:$B$3001,B469)&gt;1,"Registro repetido",""))))</f>
        <v/>
      </c>
    </row>
    <row r="470" customFormat="false" ht="15" hidden="false" customHeight="false" outlineLevel="0" collapsed="false">
      <c r="D470" s="0" t="str">
        <f aca="false">IF(A470="","",IFERROR(INDEX(Sesiones!$B$2:$B$401,MATCH(A470,Sesiones!$A$2:$A$401,0)),"Sesión no existe"))</f>
        <v/>
      </c>
      <c r="E470" s="41" t="str">
        <f aca="false">IF(A470="","",IFERROR(INDEX(Sesiones!$C$2:$C$401,MATCH(A470,Sesiones!$A$2:$A$401,0)),""))</f>
        <v/>
      </c>
      <c r="F470" s="0" t="str">
        <f aca="false">IF(A470="","",IF(D470="Sesión no existe","Sesión no existe",IF(COUNTIFS(Matrículas!$A$2:$A$201,B470,Matrículas!$B$2:$B$201,D470)=0,"No está matriculado en ese grupo",IF(COUNTIFS($A$2:$A$3001,A470,$B$2:$B$3001,B470)&gt;1,"Registro repetido",""))))</f>
        <v/>
      </c>
    </row>
    <row r="471" customFormat="false" ht="15" hidden="false" customHeight="false" outlineLevel="0" collapsed="false">
      <c r="D471" s="0" t="str">
        <f aca="false">IF(A471="","",IFERROR(INDEX(Sesiones!$B$2:$B$401,MATCH(A471,Sesiones!$A$2:$A$401,0)),"Sesión no existe"))</f>
        <v/>
      </c>
      <c r="E471" s="41" t="str">
        <f aca="false">IF(A471="","",IFERROR(INDEX(Sesiones!$C$2:$C$401,MATCH(A471,Sesiones!$A$2:$A$401,0)),""))</f>
        <v/>
      </c>
      <c r="F471" s="0" t="str">
        <f aca="false">IF(A471="","",IF(D471="Sesión no existe","Sesión no existe",IF(COUNTIFS(Matrículas!$A$2:$A$201,B471,Matrículas!$B$2:$B$201,D471)=0,"No está matriculado en ese grupo",IF(COUNTIFS($A$2:$A$3001,A471,$B$2:$B$3001,B471)&gt;1,"Registro repetido",""))))</f>
        <v/>
      </c>
    </row>
    <row r="472" customFormat="false" ht="15" hidden="false" customHeight="false" outlineLevel="0" collapsed="false">
      <c r="D472" s="0" t="str">
        <f aca="false">IF(A472="","",IFERROR(INDEX(Sesiones!$B$2:$B$401,MATCH(A472,Sesiones!$A$2:$A$401,0)),"Sesión no existe"))</f>
        <v/>
      </c>
      <c r="E472" s="41" t="str">
        <f aca="false">IF(A472="","",IFERROR(INDEX(Sesiones!$C$2:$C$401,MATCH(A472,Sesiones!$A$2:$A$401,0)),""))</f>
        <v/>
      </c>
      <c r="F472" s="0" t="str">
        <f aca="false">IF(A472="","",IF(D472="Sesión no existe","Sesión no existe",IF(COUNTIFS(Matrículas!$A$2:$A$201,B472,Matrículas!$B$2:$B$201,D472)=0,"No está matriculado en ese grupo",IF(COUNTIFS($A$2:$A$3001,A472,$B$2:$B$3001,B472)&gt;1,"Registro repetido",""))))</f>
        <v/>
      </c>
    </row>
    <row r="473" customFormat="false" ht="15" hidden="false" customHeight="false" outlineLevel="0" collapsed="false">
      <c r="D473" s="0" t="str">
        <f aca="false">IF(A473="","",IFERROR(INDEX(Sesiones!$B$2:$B$401,MATCH(A473,Sesiones!$A$2:$A$401,0)),"Sesión no existe"))</f>
        <v/>
      </c>
      <c r="E473" s="41" t="str">
        <f aca="false">IF(A473="","",IFERROR(INDEX(Sesiones!$C$2:$C$401,MATCH(A473,Sesiones!$A$2:$A$401,0)),""))</f>
        <v/>
      </c>
      <c r="F473" s="0" t="str">
        <f aca="false">IF(A473="","",IF(D473="Sesión no existe","Sesión no existe",IF(COUNTIFS(Matrículas!$A$2:$A$201,B473,Matrículas!$B$2:$B$201,D473)=0,"No está matriculado en ese grupo",IF(COUNTIFS($A$2:$A$3001,A473,$B$2:$B$3001,B473)&gt;1,"Registro repetido",""))))</f>
        <v/>
      </c>
    </row>
    <row r="474" customFormat="false" ht="15" hidden="false" customHeight="false" outlineLevel="0" collapsed="false">
      <c r="D474" s="0" t="str">
        <f aca="false">IF(A474="","",IFERROR(INDEX(Sesiones!$B$2:$B$401,MATCH(A474,Sesiones!$A$2:$A$401,0)),"Sesión no existe"))</f>
        <v/>
      </c>
      <c r="E474" s="41" t="str">
        <f aca="false">IF(A474="","",IFERROR(INDEX(Sesiones!$C$2:$C$401,MATCH(A474,Sesiones!$A$2:$A$401,0)),""))</f>
        <v/>
      </c>
      <c r="F474" s="0" t="str">
        <f aca="false">IF(A474="","",IF(D474="Sesión no existe","Sesión no existe",IF(COUNTIFS(Matrículas!$A$2:$A$201,B474,Matrículas!$B$2:$B$201,D474)=0,"No está matriculado en ese grupo",IF(COUNTIFS($A$2:$A$3001,A474,$B$2:$B$3001,B474)&gt;1,"Registro repetido",""))))</f>
        <v/>
      </c>
    </row>
    <row r="475" customFormat="false" ht="15" hidden="false" customHeight="false" outlineLevel="0" collapsed="false">
      <c r="D475" s="0" t="str">
        <f aca="false">IF(A475="","",IFERROR(INDEX(Sesiones!$B$2:$B$401,MATCH(A475,Sesiones!$A$2:$A$401,0)),"Sesión no existe"))</f>
        <v/>
      </c>
      <c r="E475" s="41" t="str">
        <f aca="false">IF(A475="","",IFERROR(INDEX(Sesiones!$C$2:$C$401,MATCH(A475,Sesiones!$A$2:$A$401,0)),""))</f>
        <v/>
      </c>
      <c r="F475" s="0" t="str">
        <f aca="false">IF(A475="","",IF(D475="Sesión no existe","Sesión no existe",IF(COUNTIFS(Matrículas!$A$2:$A$201,B475,Matrículas!$B$2:$B$201,D475)=0,"No está matriculado en ese grupo",IF(COUNTIFS($A$2:$A$3001,A475,$B$2:$B$3001,B475)&gt;1,"Registro repetido",""))))</f>
        <v/>
      </c>
    </row>
    <row r="476" customFormat="false" ht="15" hidden="false" customHeight="false" outlineLevel="0" collapsed="false">
      <c r="D476" s="0" t="str">
        <f aca="false">IF(A476="","",IFERROR(INDEX(Sesiones!$B$2:$B$401,MATCH(A476,Sesiones!$A$2:$A$401,0)),"Sesión no existe"))</f>
        <v/>
      </c>
      <c r="E476" s="41" t="str">
        <f aca="false">IF(A476="","",IFERROR(INDEX(Sesiones!$C$2:$C$401,MATCH(A476,Sesiones!$A$2:$A$401,0)),""))</f>
        <v/>
      </c>
      <c r="F476" s="0" t="str">
        <f aca="false">IF(A476="","",IF(D476="Sesión no existe","Sesión no existe",IF(COUNTIFS(Matrículas!$A$2:$A$201,B476,Matrículas!$B$2:$B$201,D476)=0,"No está matriculado en ese grupo",IF(COUNTIFS($A$2:$A$3001,A476,$B$2:$B$3001,B476)&gt;1,"Registro repetido",""))))</f>
        <v/>
      </c>
    </row>
    <row r="477" customFormat="false" ht="15" hidden="false" customHeight="false" outlineLevel="0" collapsed="false">
      <c r="D477" s="0" t="str">
        <f aca="false">IF(A477="","",IFERROR(INDEX(Sesiones!$B$2:$B$401,MATCH(A477,Sesiones!$A$2:$A$401,0)),"Sesión no existe"))</f>
        <v/>
      </c>
      <c r="E477" s="41" t="str">
        <f aca="false">IF(A477="","",IFERROR(INDEX(Sesiones!$C$2:$C$401,MATCH(A477,Sesiones!$A$2:$A$401,0)),""))</f>
        <v/>
      </c>
      <c r="F477" s="0" t="str">
        <f aca="false">IF(A477="","",IF(D477="Sesión no existe","Sesión no existe",IF(COUNTIFS(Matrículas!$A$2:$A$201,B477,Matrículas!$B$2:$B$201,D477)=0,"No está matriculado en ese grupo",IF(COUNTIFS($A$2:$A$3001,A477,$B$2:$B$3001,B477)&gt;1,"Registro repetido",""))))</f>
        <v/>
      </c>
    </row>
    <row r="478" customFormat="false" ht="15" hidden="false" customHeight="false" outlineLevel="0" collapsed="false">
      <c r="D478" s="0" t="str">
        <f aca="false">IF(A478="","",IFERROR(INDEX(Sesiones!$B$2:$B$401,MATCH(A478,Sesiones!$A$2:$A$401,0)),"Sesión no existe"))</f>
        <v/>
      </c>
      <c r="E478" s="41" t="str">
        <f aca="false">IF(A478="","",IFERROR(INDEX(Sesiones!$C$2:$C$401,MATCH(A478,Sesiones!$A$2:$A$401,0)),""))</f>
        <v/>
      </c>
      <c r="F478" s="0" t="str">
        <f aca="false">IF(A478="","",IF(D478="Sesión no existe","Sesión no existe",IF(COUNTIFS(Matrículas!$A$2:$A$201,B478,Matrículas!$B$2:$B$201,D478)=0,"No está matriculado en ese grupo",IF(COUNTIFS($A$2:$A$3001,A478,$B$2:$B$3001,B478)&gt;1,"Registro repetido",""))))</f>
        <v/>
      </c>
    </row>
    <row r="479" customFormat="false" ht="15" hidden="false" customHeight="false" outlineLevel="0" collapsed="false">
      <c r="D479" s="0" t="str">
        <f aca="false">IF(A479="","",IFERROR(INDEX(Sesiones!$B$2:$B$401,MATCH(A479,Sesiones!$A$2:$A$401,0)),"Sesión no existe"))</f>
        <v/>
      </c>
      <c r="E479" s="41" t="str">
        <f aca="false">IF(A479="","",IFERROR(INDEX(Sesiones!$C$2:$C$401,MATCH(A479,Sesiones!$A$2:$A$401,0)),""))</f>
        <v/>
      </c>
      <c r="F479" s="0" t="str">
        <f aca="false">IF(A479="","",IF(D479="Sesión no existe","Sesión no existe",IF(COUNTIFS(Matrículas!$A$2:$A$201,B479,Matrículas!$B$2:$B$201,D479)=0,"No está matriculado en ese grupo",IF(COUNTIFS($A$2:$A$3001,A479,$B$2:$B$3001,B479)&gt;1,"Registro repetido",""))))</f>
        <v/>
      </c>
    </row>
    <row r="480" customFormat="false" ht="15" hidden="false" customHeight="false" outlineLevel="0" collapsed="false">
      <c r="D480" s="0" t="str">
        <f aca="false">IF(A480="","",IFERROR(INDEX(Sesiones!$B$2:$B$401,MATCH(A480,Sesiones!$A$2:$A$401,0)),"Sesión no existe"))</f>
        <v/>
      </c>
      <c r="E480" s="41" t="str">
        <f aca="false">IF(A480="","",IFERROR(INDEX(Sesiones!$C$2:$C$401,MATCH(A480,Sesiones!$A$2:$A$401,0)),""))</f>
        <v/>
      </c>
      <c r="F480" s="0" t="str">
        <f aca="false">IF(A480="","",IF(D480="Sesión no existe","Sesión no existe",IF(COUNTIFS(Matrículas!$A$2:$A$201,B480,Matrículas!$B$2:$B$201,D480)=0,"No está matriculado en ese grupo",IF(COUNTIFS($A$2:$A$3001,A480,$B$2:$B$3001,B480)&gt;1,"Registro repetido",""))))</f>
        <v/>
      </c>
    </row>
    <row r="481" customFormat="false" ht="15" hidden="false" customHeight="false" outlineLevel="0" collapsed="false">
      <c r="D481" s="0" t="str">
        <f aca="false">IF(A481="","",IFERROR(INDEX(Sesiones!$B$2:$B$401,MATCH(A481,Sesiones!$A$2:$A$401,0)),"Sesión no existe"))</f>
        <v/>
      </c>
      <c r="E481" s="41" t="str">
        <f aca="false">IF(A481="","",IFERROR(INDEX(Sesiones!$C$2:$C$401,MATCH(A481,Sesiones!$A$2:$A$401,0)),""))</f>
        <v/>
      </c>
      <c r="F481" s="0" t="str">
        <f aca="false">IF(A481="","",IF(D481="Sesión no existe","Sesión no existe",IF(COUNTIFS(Matrículas!$A$2:$A$201,B481,Matrículas!$B$2:$B$201,D481)=0,"No está matriculado en ese grupo",IF(COUNTIFS($A$2:$A$3001,A481,$B$2:$B$3001,B481)&gt;1,"Registro repetido",""))))</f>
        <v/>
      </c>
    </row>
    <row r="482" customFormat="false" ht="15" hidden="false" customHeight="false" outlineLevel="0" collapsed="false">
      <c r="D482" s="0" t="str">
        <f aca="false">IF(A482="","",IFERROR(INDEX(Sesiones!$B$2:$B$401,MATCH(A482,Sesiones!$A$2:$A$401,0)),"Sesión no existe"))</f>
        <v/>
      </c>
      <c r="E482" s="41" t="str">
        <f aca="false">IF(A482="","",IFERROR(INDEX(Sesiones!$C$2:$C$401,MATCH(A482,Sesiones!$A$2:$A$401,0)),""))</f>
        <v/>
      </c>
      <c r="F482" s="0" t="str">
        <f aca="false">IF(A482="","",IF(D482="Sesión no existe","Sesión no existe",IF(COUNTIFS(Matrículas!$A$2:$A$201,B482,Matrículas!$B$2:$B$201,D482)=0,"No está matriculado en ese grupo",IF(COUNTIFS($A$2:$A$3001,A482,$B$2:$B$3001,B482)&gt;1,"Registro repetido",""))))</f>
        <v/>
      </c>
    </row>
    <row r="483" customFormat="false" ht="15" hidden="false" customHeight="false" outlineLevel="0" collapsed="false">
      <c r="D483" s="0" t="str">
        <f aca="false">IF(A483="","",IFERROR(INDEX(Sesiones!$B$2:$B$401,MATCH(A483,Sesiones!$A$2:$A$401,0)),"Sesión no existe"))</f>
        <v/>
      </c>
      <c r="E483" s="41" t="str">
        <f aca="false">IF(A483="","",IFERROR(INDEX(Sesiones!$C$2:$C$401,MATCH(A483,Sesiones!$A$2:$A$401,0)),""))</f>
        <v/>
      </c>
      <c r="F483" s="0" t="str">
        <f aca="false">IF(A483="","",IF(D483="Sesión no existe","Sesión no existe",IF(COUNTIFS(Matrículas!$A$2:$A$201,B483,Matrículas!$B$2:$B$201,D483)=0,"No está matriculado en ese grupo",IF(COUNTIFS($A$2:$A$3001,A483,$B$2:$B$3001,B483)&gt;1,"Registro repetido",""))))</f>
        <v/>
      </c>
    </row>
    <row r="484" customFormat="false" ht="15" hidden="false" customHeight="false" outlineLevel="0" collapsed="false">
      <c r="D484" s="0" t="str">
        <f aca="false">IF(A484="","",IFERROR(INDEX(Sesiones!$B$2:$B$401,MATCH(A484,Sesiones!$A$2:$A$401,0)),"Sesión no existe"))</f>
        <v/>
      </c>
      <c r="E484" s="41" t="str">
        <f aca="false">IF(A484="","",IFERROR(INDEX(Sesiones!$C$2:$C$401,MATCH(A484,Sesiones!$A$2:$A$401,0)),""))</f>
        <v/>
      </c>
      <c r="F484" s="0" t="str">
        <f aca="false">IF(A484="","",IF(D484="Sesión no existe","Sesión no existe",IF(COUNTIFS(Matrículas!$A$2:$A$201,B484,Matrículas!$B$2:$B$201,D484)=0,"No está matriculado en ese grupo",IF(COUNTIFS($A$2:$A$3001,A484,$B$2:$B$3001,B484)&gt;1,"Registro repetido",""))))</f>
        <v/>
      </c>
    </row>
    <row r="485" customFormat="false" ht="15" hidden="false" customHeight="false" outlineLevel="0" collapsed="false">
      <c r="D485" s="0" t="str">
        <f aca="false">IF(A485="","",IFERROR(INDEX(Sesiones!$B$2:$B$401,MATCH(A485,Sesiones!$A$2:$A$401,0)),"Sesión no existe"))</f>
        <v/>
      </c>
      <c r="E485" s="41" t="str">
        <f aca="false">IF(A485="","",IFERROR(INDEX(Sesiones!$C$2:$C$401,MATCH(A485,Sesiones!$A$2:$A$401,0)),""))</f>
        <v/>
      </c>
      <c r="F485" s="0" t="str">
        <f aca="false">IF(A485="","",IF(D485="Sesión no existe","Sesión no existe",IF(COUNTIFS(Matrículas!$A$2:$A$201,B485,Matrículas!$B$2:$B$201,D485)=0,"No está matriculado en ese grupo",IF(COUNTIFS($A$2:$A$3001,A485,$B$2:$B$3001,B485)&gt;1,"Registro repetido",""))))</f>
        <v/>
      </c>
    </row>
    <row r="486" customFormat="false" ht="15" hidden="false" customHeight="false" outlineLevel="0" collapsed="false">
      <c r="D486" s="0" t="str">
        <f aca="false">IF(A486="","",IFERROR(INDEX(Sesiones!$B$2:$B$401,MATCH(A486,Sesiones!$A$2:$A$401,0)),"Sesión no existe"))</f>
        <v/>
      </c>
      <c r="E486" s="41" t="str">
        <f aca="false">IF(A486="","",IFERROR(INDEX(Sesiones!$C$2:$C$401,MATCH(A486,Sesiones!$A$2:$A$401,0)),""))</f>
        <v/>
      </c>
      <c r="F486" s="0" t="str">
        <f aca="false">IF(A486="","",IF(D486="Sesión no existe","Sesión no existe",IF(COUNTIFS(Matrículas!$A$2:$A$201,B486,Matrículas!$B$2:$B$201,D486)=0,"No está matriculado en ese grupo",IF(COUNTIFS($A$2:$A$3001,A486,$B$2:$B$3001,B486)&gt;1,"Registro repetido",""))))</f>
        <v/>
      </c>
    </row>
    <row r="487" customFormat="false" ht="15" hidden="false" customHeight="false" outlineLevel="0" collapsed="false">
      <c r="D487" s="0" t="str">
        <f aca="false">IF(A487="","",IFERROR(INDEX(Sesiones!$B$2:$B$401,MATCH(A487,Sesiones!$A$2:$A$401,0)),"Sesión no existe"))</f>
        <v/>
      </c>
      <c r="E487" s="41" t="str">
        <f aca="false">IF(A487="","",IFERROR(INDEX(Sesiones!$C$2:$C$401,MATCH(A487,Sesiones!$A$2:$A$401,0)),""))</f>
        <v/>
      </c>
      <c r="F487" s="0" t="str">
        <f aca="false">IF(A487="","",IF(D487="Sesión no existe","Sesión no existe",IF(COUNTIFS(Matrículas!$A$2:$A$201,B487,Matrículas!$B$2:$B$201,D487)=0,"No está matriculado en ese grupo",IF(COUNTIFS($A$2:$A$3001,A487,$B$2:$B$3001,B487)&gt;1,"Registro repetido",""))))</f>
        <v/>
      </c>
    </row>
    <row r="488" customFormat="false" ht="15" hidden="false" customHeight="false" outlineLevel="0" collapsed="false">
      <c r="D488" s="0" t="str">
        <f aca="false">IF(A488="","",IFERROR(INDEX(Sesiones!$B$2:$B$401,MATCH(A488,Sesiones!$A$2:$A$401,0)),"Sesión no existe"))</f>
        <v/>
      </c>
      <c r="E488" s="41" t="str">
        <f aca="false">IF(A488="","",IFERROR(INDEX(Sesiones!$C$2:$C$401,MATCH(A488,Sesiones!$A$2:$A$401,0)),""))</f>
        <v/>
      </c>
      <c r="F488" s="0" t="str">
        <f aca="false">IF(A488="","",IF(D488="Sesión no existe","Sesión no existe",IF(COUNTIFS(Matrículas!$A$2:$A$201,B488,Matrículas!$B$2:$B$201,D488)=0,"No está matriculado en ese grupo",IF(COUNTIFS($A$2:$A$3001,A488,$B$2:$B$3001,B488)&gt;1,"Registro repetido",""))))</f>
        <v/>
      </c>
    </row>
    <row r="489" customFormat="false" ht="15" hidden="false" customHeight="false" outlineLevel="0" collapsed="false">
      <c r="D489" s="0" t="str">
        <f aca="false">IF(A489="","",IFERROR(INDEX(Sesiones!$B$2:$B$401,MATCH(A489,Sesiones!$A$2:$A$401,0)),"Sesión no existe"))</f>
        <v/>
      </c>
      <c r="E489" s="41" t="str">
        <f aca="false">IF(A489="","",IFERROR(INDEX(Sesiones!$C$2:$C$401,MATCH(A489,Sesiones!$A$2:$A$401,0)),""))</f>
        <v/>
      </c>
      <c r="F489" s="0" t="str">
        <f aca="false">IF(A489="","",IF(D489="Sesión no existe","Sesión no existe",IF(COUNTIFS(Matrículas!$A$2:$A$201,B489,Matrículas!$B$2:$B$201,D489)=0,"No está matriculado en ese grupo",IF(COUNTIFS($A$2:$A$3001,A489,$B$2:$B$3001,B489)&gt;1,"Registro repetido",""))))</f>
        <v/>
      </c>
    </row>
    <row r="490" customFormat="false" ht="15" hidden="false" customHeight="false" outlineLevel="0" collapsed="false">
      <c r="D490" s="0" t="str">
        <f aca="false">IF(A490="","",IFERROR(INDEX(Sesiones!$B$2:$B$401,MATCH(A490,Sesiones!$A$2:$A$401,0)),"Sesión no existe"))</f>
        <v/>
      </c>
      <c r="E490" s="41" t="str">
        <f aca="false">IF(A490="","",IFERROR(INDEX(Sesiones!$C$2:$C$401,MATCH(A490,Sesiones!$A$2:$A$401,0)),""))</f>
        <v/>
      </c>
      <c r="F490" s="0" t="str">
        <f aca="false">IF(A490="","",IF(D490="Sesión no existe","Sesión no existe",IF(COUNTIFS(Matrículas!$A$2:$A$201,B490,Matrículas!$B$2:$B$201,D490)=0,"No está matriculado en ese grupo",IF(COUNTIFS($A$2:$A$3001,A490,$B$2:$B$3001,B490)&gt;1,"Registro repetido",""))))</f>
        <v/>
      </c>
    </row>
    <row r="491" customFormat="false" ht="15" hidden="false" customHeight="false" outlineLevel="0" collapsed="false">
      <c r="D491" s="0" t="str">
        <f aca="false">IF(A491="","",IFERROR(INDEX(Sesiones!$B$2:$B$401,MATCH(A491,Sesiones!$A$2:$A$401,0)),"Sesión no existe"))</f>
        <v/>
      </c>
      <c r="E491" s="41" t="str">
        <f aca="false">IF(A491="","",IFERROR(INDEX(Sesiones!$C$2:$C$401,MATCH(A491,Sesiones!$A$2:$A$401,0)),""))</f>
        <v/>
      </c>
      <c r="F491" s="0" t="str">
        <f aca="false">IF(A491="","",IF(D491="Sesión no existe","Sesión no existe",IF(COUNTIFS(Matrículas!$A$2:$A$201,B491,Matrículas!$B$2:$B$201,D491)=0,"No está matriculado en ese grupo",IF(COUNTIFS($A$2:$A$3001,A491,$B$2:$B$3001,B491)&gt;1,"Registro repetido",""))))</f>
        <v/>
      </c>
    </row>
    <row r="492" customFormat="false" ht="15" hidden="false" customHeight="false" outlineLevel="0" collapsed="false">
      <c r="D492" s="0" t="str">
        <f aca="false">IF(A492="","",IFERROR(INDEX(Sesiones!$B$2:$B$401,MATCH(A492,Sesiones!$A$2:$A$401,0)),"Sesión no existe"))</f>
        <v/>
      </c>
      <c r="E492" s="41" t="str">
        <f aca="false">IF(A492="","",IFERROR(INDEX(Sesiones!$C$2:$C$401,MATCH(A492,Sesiones!$A$2:$A$401,0)),""))</f>
        <v/>
      </c>
      <c r="F492" s="0" t="str">
        <f aca="false">IF(A492="","",IF(D492="Sesión no existe","Sesión no existe",IF(COUNTIFS(Matrículas!$A$2:$A$201,B492,Matrículas!$B$2:$B$201,D492)=0,"No está matriculado en ese grupo",IF(COUNTIFS($A$2:$A$3001,A492,$B$2:$B$3001,B492)&gt;1,"Registro repetido",""))))</f>
        <v/>
      </c>
    </row>
    <row r="493" customFormat="false" ht="15" hidden="false" customHeight="false" outlineLevel="0" collapsed="false">
      <c r="D493" s="0" t="str">
        <f aca="false">IF(A493="","",IFERROR(INDEX(Sesiones!$B$2:$B$401,MATCH(A493,Sesiones!$A$2:$A$401,0)),"Sesión no existe"))</f>
        <v/>
      </c>
      <c r="E493" s="41" t="str">
        <f aca="false">IF(A493="","",IFERROR(INDEX(Sesiones!$C$2:$C$401,MATCH(A493,Sesiones!$A$2:$A$401,0)),""))</f>
        <v/>
      </c>
      <c r="F493" s="0" t="str">
        <f aca="false">IF(A493="","",IF(D493="Sesión no existe","Sesión no existe",IF(COUNTIFS(Matrículas!$A$2:$A$201,B493,Matrículas!$B$2:$B$201,D493)=0,"No está matriculado en ese grupo",IF(COUNTIFS($A$2:$A$3001,A493,$B$2:$B$3001,B493)&gt;1,"Registro repetido",""))))</f>
        <v/>
      </c>
    </row>
    <row r="494" customFormat="false" ht="15" hidden="false" customHeight="false" outlineLevel="0" collapsed="false">
      <c r="D494" s="0" t="str">
        <f aca="false">IF(A494="","",IFERROR(INDEX(Sesiones!$B$2:$B$401,MATCH(A494,Sesiones!$A$2:$A$401,0)),"Sesión no existe"))</f>
        <v/>
      </c>
      <c r="E494" s="41" t="str">
        <f aca="false">IF(A494="","",IFERROR(INDEX(Sesiones!$C$2:$C$401,MATCH(A494,Sesiones!$A$2:$A$401,0)),""))</f>
        <v/>
      </c>
      <c r="F494" s="0" t="str">
        <f aca="false">IF(A494="","",IF(D494="Sesión no existe","Sesión no existe",IF(COUNTIFS(Matrículas!$A$2:$A$201,B494,Matrículas!$B$2:$B$201,D494)=0,"No está matriculado en ese grupo",IF(COUNTIFS($A$2:$A$3001,A494,$B$2:$B$3001,B494)&gt;1,"Registro repetido",""))))</f>
        <v/>
      </c>
    </row>
    <row r="495" customFormat="false" ht="15" hidden="false" customHeight="false" outlineLevel="0" collapsed="false">
      <c r="D495" s="0" t="str">
        <f aca="false">IF(A495="","",IFERROR(INDEX(Sesiones!$B$2:$B$401,MATCH(A495,Sesiones!$A$2:$A$401,0)),"Sesión no existe"))</f>
        <v/>
      </c>
      <c r="E495" s="41" t="str">
        <f aca="false">IF(A495="","",IFERROR(INDEX(Sesiones!$C$2:$C$401,MATCH(A495,Sesiones!$A$2:$A$401,0)),""))</f>
        <v/>
      </c>
      <c r="F495" s="0" t="str">
        <f aca="false">IF(A495="","",IF(D495="Sesión no existe","Sesión no existe",IF(COUNTIFS(Matrículas!$A$2:$A$201,B495,Matrículas!$B$2:$B$201,D495)=0,"No está matriculado en ese grupo",IF(COUNTIFS($A$2:$A$3001,A495,$B$2:$B$3001,B495)&gt;1,"Registro repetido",""))))</f>
        <v/>
      </c>
    </row>
    <row r="496" customFormat="false" ht="15" hidden="false" customHeight="false" outlineLevel="0" collapsed="false">
      <c r="D496" s="0" t="str">
        <f aca="false">IF(A496="","",IFERROR(INDEX(Sesiones!$B$2:$B$401,MATCH(A496,Sesiones!$A$2:$A$401,0)),"Sesión no existe"))</f>
        <v/>
      </c>
      <c r="E496" s="41" t="str">
        <f aca="false">IF(A496="","",IFERROR(INDEX(Sesiones!$C$2:$C$401,MATCH(A496,Sesiones!$A$2:$A$401,0)),""))</f>
        <v/>
      </c>
      <c r="F496" s="0" t="str">
        <f aca="false">IF(A496="","",IF(D496="Sesión no existe","Sesión no existe",IF(COUNTIFS(Matrículas!$A$2:$A$201,B496,Matrículas!$B$2:$B$201,D496)=0,"No está matriculado en ese grupo",IF(COUNTIFS($A$2:$A$3001,A496,$B$2:$B$3001,B496)&gt;1,"Registro repetido",""))))</f>
        <v/>
      </c>
    </row>
    <row r="497" customFormat="false" ht="15" hidden="false" customHeight="false" outlineLevel="0" collapsed="false">
      <c r="D497" s="0" t="str">
        <f aca="false">IF(A497="","",IFERROR(INDEX(Sesiones!$B$2:$B$401,MATCH(A497,Sesiones!$A$2:$A$401,0)),"Sesión no existe"))</f>
        <v/>
      </c>
      <c r="E497" s="41" t="str">
        <f aca="false">IF(A497="","",IFERROR(INDEX(Sesiones!$C$2:$C$401,MATCH(A497,Sesiones!$A$2:$A$401,0)),""))</f>
        <v/>
      </c>
      <c r="F497" s="0" t="str">
        <f aca="false">IF(A497="","",IF(D497="Sesión no existe","Sesión no existe",IF(COUNTIFS(Matrículas!$A$2:$A$201,B497,Matrículas!$B$2:$B$201,D497)=0,"No está matriculado en ese grupo",IF(COUNTIFS($A$2:$A$3001,A497,$B$2:$B$3001,B497)&gt;1,"Registro repetido",""))))</f>
        <v/>
      </c>
    </row>
    <row r="498" customFormat="false" ht="15" hidden="false" customHeight="false" outlineLevel="0" collapsed="false">
      <c r="D498" s="0" t="str">
        <f aca="false">IF(A498="","",IFERROR(INDEX(Sesiones!$B$2:$B$401,MATCH(A498,Sesiones!$A$2:$A$401,0)),"Sesión no existe"))</f>
        <v/>
      </c>
      <c r="E498" s="41" t="str">
        <f aca="false">IF(A498="","",IFERROR(INDEX(Sesiones!$C$2:$C$401,MATCH(A498,Sesiones!$A$2:$A$401,0)),""))</f>
        <v/>
      </c>
      <c r="F498" s="0" t="str">
        <f aca="false">IF(A498="","",IF(D498="Sesión no existe","Sesión no existe",IF(COUNTIFS(Matrículas!$A$2:$A$201,B498,Matrículas!$B$2:$B$201,D498)=0,"No está matriculado en ese grupo",IF(COUNTIFS($A$2:$A$3001,A498,$B$2:$B$3001,B498)&gt;1,"Registro repetido",""))))</f>
        <v/>
      </c>
    </row>
    <row r="499" customFormat="false" ht="15" hidden="false" customHeight="false" outlineLevel="0" collapsed="false">
      <c r="D499" s="0" t="str">
        <f aca="false">IF(A499="","",IFERROR(INDEX(Sesiones!$B$2:$B$401,MATCH(A499,Sesiones!$A$2:$A$401,0)),"Sesión no existe"))</f>
        <v/>
      </c>
      <c r="E499" s="41" t="str">
        <f aca="false">IF(A499="","",IFERROR(INDEX(Sesiones!$C$2:$C$401,MATCH(A499,Sesiones!$A$2:$A$401,0)),""))</f>
        <v/>
      </c>
      <c r="F499" s="0" t="str">
        <f aca="false">IF(A499="","",IF(D499="Sesión no existe","Sesión no existe",IF(COUNTIFS(Matrículas!$A$2:$A$201,B499,Matrículas!$B$2:$B$201,D499)=0,"No está matriculado en ese grupo",IF(COUNTIFS($A$2:$A$3001,A499,$B$2:$B$3001,B499)&gt;1,"Registro repetido",""))))</f>
        <v/>
      </c>
    </row>
    <row r="500" customFormat="false" ht="15" hidden="false" customHeight="false" outlineLevel="0" collapsed="false">
      <c r="D500" s="0" t="str">
        <f aca="false">IF(A500="","",IFERROR(INDEX(Sesiones!$B$2:$B$401,MATCH(A500,Sesiones!$A$2:$A$401,0)),"Sesión no existe"))</f>
        <v/>
      </c>
      <c r="E500" s="41" t="str">
        <f aca="false">IF(A500="","",IFERROR(INDEX(Sesiones!$C$2:$C$401,MATCH(A500,Sesiones!$A$2:$A$401,0)),""))</f>
        <v/>
      </c>
      <c r="F500" s="0" t="str">
        <f aca="false">IF(A500="","",IF(D500="Sesión no existe","Sesión no existe",IF(COUNTIFS(Matrículas!$A$2:$A$201,B500,Matrículas!$B$2:$B$201,D500)=0,"No está matriculado en ese grupo",IF(COUNTIFS($A$2:$A$3001,A500,$B$2:$B$3001,B500)&gt;1,"Registro repetido",""))))</f>
        <v/>
      </c>
    </row>
    <row r="501" customFormat="false" ht="15" hidden="false" customHeight="false" outlineLevel="0" collapsed="false">
      <c r="D501" s="0" t="str">
        <f aca="false">IF(A501="","",IFERROR(INDEX(Sesiones!$B$2:$B$401,MATCH(A501,Sesiones!$A$2:$A$401,0)),"Sesión no existe"))</f>
        <v/>
      </c>
      <c r="E501" s="41" t="str">
        <f aca="false">IF(A501="","",IFERROR(INDEX(Sesiones!$C$2:$C$401,MATCH(A501,Sesiones!$A$2:$A$401,0)),""))</f>
        <v/>
      </c>
      <c r="F501" s="0" t="str">
        <f aca="false">IF(A501="","",IF(D501="Sesión no existe","Sesión no existe",IF(COUNTIFS(Matrículas!$A$2:$A$201,B501,Matrículas!$B$2:$B$201,D501)=0,"No está matriculado en ese grupo",IF(COUNTIFS($A$2:$A$3001,A501,$B$2:$B$3001,B501)&gt;1,"Registro repetido",""))))</f>
        <v/>
      </c>
    </row>
    <row r="502" customFormat="false" ht="15" hidden="false" customHeight="false" outlineLevel="0" collapsed="false">
      <c r="D502" s="0" t="str">
        <f aca="false">IF(A502="","",IFERROR(INDEX(Sesiones!$B$2:$B$401,MATCH(A502,Sesiones!$A$2:$A$401,0)),"Sesión no existe"))</f>
        <v/>
      </c>
      <c r="E502" s="41" t="str">
        <f aca="false">IF(A502="","",IFERROR(INDEX(Sesiones!$C$2:$C$401,MATCH(A502,Sesiones!$A$2:$A$401,0)),""))</f>
        <v/>
      </c>
      <c r="F502" s="0" t="str">
        <f aca="false">IF(A502="","",IF(D502="Sesión no existe","Sesión no existe",IF(COUNTIFS(Matrículas!$A$2:$A$201,B502,Matrículas!$B$2:$B$201,D502)=0,"No está matriculado en ese grupo",IF(COUNTIFS($A$2:$A$3001,A502,$B$2:$B$3001,B502)&gt;1,"Registro repetido",""))))</f>
        <v/>
      </c>
    </row>
    <row r="503" customFormat="false" ht="15" hidden="false" customHeight="false" outlineLevel="0" collapsed="false">
      <c r="D503" s="0" t="str">
        <f aca="false">IF(A503="","",IFERROR(INDEX(Sesiones!$B$2:$B$401,MATCH(A503,Sesiones!$A$2:$A$401,0)),"Sesión no existe"))</f>
        <v/>
      </c>
      <c r="E503" s="41" t="str">
        <f aca="false">IF(A503="","",IFERROR(INDEX(Sesiones!$C$2:$C$401,MATCH(A503,Sesiones!$A$2:$A$401,0)),""))</f>
        <v/>
      </c>
      <c r="F503" s="0" t="str">
        <f aca="false">IF(A503="","",IF(D503="Sesión no existe","Sesión no existe",IF(COUNTIFS(Matrículas!$A$2:$A$201,B503,Matrículas!$B$2:$B$201,D503)=0,"No está matriculado en ese grupo",IF(COUNTIFS($A$2:$A$3001,A503,$B$2:$B$3001,B503)&gt;1,"Registro repetido",""))))</f>
        <v/>
      </c>
    </row>
    <row r="504" customFormat="false" ht="15" hidden="false" customHeight="false" outlineLevel="0" collapsed="false">
      <c r="D504" s="0" t="str">
        <f aca="false">IF(A504="","",IFERROR(INDEX(Sesiones!$B$2:$B$401,MATCH(A504,Sesiones!$A$2:$A$401,0)),"Sesión no existe"))</f>
        <v/>
      </c>
      <c r="E504" s="41" t="str">
        <f aca="false">IF(A504="","",IFERROR(INDEX(Sesiones!$C$2:$C$401,MATCH(A504,Sesiones!$A$2:$A$401,0)),""))</f>
        <v/>
      </c>
      <c r="F504" s="0" t="str">
        <f aca="false">IF(A504="","",IF(D504="Sesión no existe","Sesión no existe",IF(COUNTIFS(Matrículas!$A$2:$A$201,B504,Matrículas!$B$2:$B$201,D504)=0,"No está matriculado en ese grupo",IF(COUNTIFS($A$2:$A$3001,A504,$B$2:$B$3001,B504)&gt;1,"Registro repetido",""))))</f>
        <v/>
      </c>
    </row>
    <row r="505" customFormat="false" ht="15" hidden="false" customHeight="false" outlineLevel="0" collapsed="false">
      <c r="D505" s="0" t="str">
        <f aca="false">IF(A505="","",IFERROR(INDEX(Sesiones!$B$2:$B$401,MATCH(A505,Sesiones!$A$2:$A$401,0)),"Sesión no existe"))</f>
        <v/>
      </c>
      <c r="E505" s="41" t="str">
        <f aca="false">IF(A505="","",IFERROR(INDEX(Sesiones!$C$2:$C$401,MATCH(A505,Sesiones!$A$2:$A$401,0)),""))</f>
        <v/>
      </c>
      <c r="F505" s="0" t="str">
        <f aca="false">IF(A505="","",IF(D505="Sesión no existe","Sesión no existe",IF(COUNTIFS(Matrículas!$A$2:$A$201,B505,Matrículas!$B$2:$B$201,D505)=0,"No está matriculado en ese grupo",IF(COUNTIFS($A$2:$A$3001,A505,$B$2:$B$3001,B505)&gt;1,"Registro repetido",""))))</f>
        <v/>
      </c>
    </row>
    <row r="506" customFormat="false" ht="15" hidden="false" customHeight="false" outlineLevel="0" collapsed="false">
      <c r="D506" s="0" t="str">
        <f aca="false">IF(A506="","",IFERROR(INDEX(Sesiones!$B$2:$B$401,MATCH(A506,Sesiones!$A$2:$A$401,0)),"Sesión no existe"))</f>
        <v/>
      </c>
      <c r="E506" s="41" t="str">
        <f aca="false">IF(A506="","",IFERROR(INDEX(Sesiones!$C$2:$C$401,MATCH(A506,Sesiones!$A$2:$A$401,0)),""))</f>
        <v/>
      </c>
      <c r="F506" s="0" t="str">
        <f aca="false">IF(A506="","",IF(D506="Sesión no existe","Sesión no existe",IF(COUNTIFS(Matrículas!$A$2:$A$201,B506,Matrículas!$B$2:$B$201,D506)=0,"No está matriculado en ese grupo",IF(COUNTIFS($A$2:$A$3001,A506,$B$2:$B$3001,B506)&gt;1,"Registro repetido",""))))</f>
        <v/>
      </c>
    </row>
    <row r="507" customFormat="false" ht="15" hidden="false" customHeight="false" outlineLevel="0" collapsed="false">
      <c r="D507" s="0" t="str">
        <f aca="false">IF(A507="","",IFERROR(INDEX(Sesiones!$B$2:$B$401,MATCH(A507,Sesiones!$A$2:$A$401,0)),"Sesión no existe"))</f>
        <v/>
      </c>
      <c r="E507" s="41" t="str">
        <f aca="false">IF(A507="","",IFERROR(INDEX(Sesiones!$C$2:$C$401,MATCH(A507,Sesiones!$A$2:$A$401,0)),""))</f>
        <v/>
      </c>
      <c r="F507" s="0" t="str">
        <f aca="false">IF(A507="","",IF(D507="Sesión no existe","Sesión no existe",IF(COUNTIFS(Matrículas!$A$2:$A$201,B507,Matrículas!$B$2:$B$201,D507)=0,"No está matriculado en ese grupo",IF(COUNTIFS($A$2:$A$3001,A507,$B$2:$B$3001,B507)&gt;1,"Registro repetido",""))))</f>
        <v/>
      </c>
    </row>
    <row r="508" customFormat="false" ht="15" hidden="false" customHeight="false" outlineLevel="0" collapsed="false">
      <c r="D508" s="0" t="str">
        <f aca="false">IF(A508="","",IFERROR(INDEX(Sesiones!$B$2:$B$401,MATCH(A508,Sesiones!$A$2:$A$401,0)),"Sesión no existe"))</f>
        <v/>
      </c>
      <c r="E508" s="41" t="str">
        <f aca="false">IF(A508="","",IFERROR(INDEX(Sesiones!$C$2:$C$401,MATCH(A508,Sesiones!$A$2:$A$401,0)),""))</f>
        <v/>
      </c>
      <c r="F508" s="0" t="str">
        <f aca="false">IF(A508="","",IF(D508="Sesión no existe","Sesión no existe",IF(COUNTIFS(Matrículas!$A$2:$A$201,B508,Matrículas!$B$2:$B$201,D508)=0,"No está matriculado en ese grupo",IF(COUNTIFS($A$2:$A$3001,A508,$B$2:$B$3001,B508)&gt;1,"Registro repetido",""))))</f>
        <v/>
      </c>
    </row>
    <row r="509" customFormat="false" ht="15" hidden="false" customHeight="false" outlineLevel="0" collapsed="false">
      <c r="D509" s="0" t="str">
        <f aca="false">IF(A509="","",IFERROR(INDEX(Sesiones!$B$2:$B$401,MATCH(A509,Sesiones!$A$2:$A$401,0)),"Sesión no existe"))</f>
        <v/>
      </c>
      <c r="E509" s="41" t="str">
        <f aca="false">IF(A509="","",IFERROR(INDEX(Sesiones!$C$2:$C$401,MATCH(A509,Sesiones!$A$2:$A$401,0)),""))</f>
        <v/>
      </c>
      <c r="F509" s="0" t="str">
        <f aca="false">IF(A509="","",IF(D509="Sesión no existe","Sesión no existe",IF(COUNTIFS(Matrículas!$A$2:$A$201,B509,Matrículas!$B$2:$B$201,D509)=0,"No está matriculado en ese grupo",IF(COUNTIFS($A$2:$A$3001,A509,$B$2:$B$3001,B509)&gt;1,"Registro repetido",""))))</f>
        <v/>
      </c>
    </row>
    <row r="510" customFormat="false" ht="15" hidden="false" customHeight="false" outlineLevel="0" collapsed="false">
      <c r="D510" s="0" t="str">
        <f aca="false">IF(A510="","",IFERROR(INDEX(Sesiones!$B$2:$B$401,MATCH(A510,Sesiones!$A$2:$A$401,0)),"Sesión no existe"))</f>
        <v/>
      </c>
      <c r="E510" s="41" t="str">
        <f aca="false">IF(A510="","",IFERROR(INDEX(Sesiones!$C$2:$C$401,MATCH(A510,Sesiones!$A$2:$A$401,0)),""))</f>
        <v/>
      </c>
      <c r="F510" s="0" t="str">
        <f aca="false">IF(A510="","",IF(D510="Sesión no existe","Sesión no existe",IF(COUNTIFS(Matrículas!$A$2:$A$201,B510,Matrículas!$B$2:$B$201,D510)=0,"No está matriculado en ese grupo",IF(COUNTIFS($A$2:$A$3001,A510,$B$2:$B$3001,B510)&gt;1,"Registro repetido",""))))</f>
        <v/>
      </c>
    </row>
    <row r="511" customFormat="false" ht="15" hidden="false" customHeight="false" outlineLevel="0" collapsed="false">
      <c r="D511" s="0" t="str">
        <f aca="false">IF(A511="","",IFERROR(INDEX(Sesiones!$B$2:$B$401,MATCH(A511,Sesiones!$A$2:$A$401,0)),"Sesión no existe"))</f>
        <v/>
      </c>
      <c r="E511" s="41" t="str">
        <f aca="false">IF(A511="","",IFERROR(INDEX(Sesiones!$C$2:$C$401,MATCH(A511,Sesiones!$A$2:$A$401,0)),""))</f>
        <v/>
      </c>
      <c r="F511" s="0" t="str">
        <f aca="false">IF(A511="","",IF(D511="Sesión no existe","Sesión no existe",IF(COUNTIFS(Matrículas!$A$2:$A$201,B511,Matrículas!$B$2:$B$201,D511)=0,"No está matriculado en ese grupo",IF(COUNTIFS($A$2:$A$3001,A511,$B$2:$B$3001,B511)&gt;1,"Registro repetido",""))))</f>
        <v/>
      </c>
    </row>
    <row r="512" customFormat="false" ht="15" hidden="false" customHeight="false" outlineLevel="0" collapsed="false">
      <c r="D512" s="0" t="str">
        <f aca="false">IF(A512="","",IFERROR(INDEX(Sesiones!$B$2:$B$401,MATCH(A512,Sesiones!$A$2:$A$401,0)),"Sesión no existe"))</f>
        <v/>
      </c>
      <c r="E512" s="41" t="str">
        <f aca="false">IF(A512="","",IFERROR(INDEX(Sesiones!$C$2:$C$401,MATCH(A512,Sesiones!$A$2:$A$401,0)),""))</f>
        <v/>
      </c>
      <c r="F512" s="0" t="str">
        <f aca="false">IF(A512="","",IF(D512="Sesión no existe","Sesión no existe",IF(COUNTIFS(Matrículas!$A$2:$A$201,B512,Matrículas!$B$2:$B$201,D512)=0,"No está matriculado en ese grupo",IF(COUNTIFS($A$2:$A$3001,A512,$B$2:$B$3001,B512)&gt;1,"Registro repetido",""))))</f>
        <v/>
      </c>
    </row>
    <row r="513" customFormat="false" ht="15" hidden="false" customHeight="false" outlineLevel="0" collapsed="false">
      <c r="D513" s="0" t="str">
        <f aca="false">IF(A513="","",IFERROR(INDEX(Sesiones!$B$2:$B$401,MATCH(A513,Sesiones!$A$2:$A$401,0)),"Sesión no existe"))</f>
        <v/>
      </c>
      <c r="E513" s="41" t="str">
        <f aca="false">IF(A513="","",IFERROR(INDEX(Sesiones!$C$2:$C$401,MATCH(A513,Sesiones!$A$2:$A$401,0)),""))</f>
        <v/>
      </c>
      <c r="F513" s="0" t="str">
        <f aca="false">IF(A513="","",IF(D513="Sesión no existe","Sesión no existe",IF(COUNTIFS(Matrículas!$A$2:$A$201,B513,Matrículas!$B$2:$B$201,D513)=0,"No está matriculado en ese grupo",IF(COUNTIFS($A$2:$A$3001,A513,$B$2:$B$3001,B513)&gt;1,"Registro repetido",""))))</f>
        <v/>
      </c>
    </row>
    <row r="514" customFormat="false" ht="15" hidden="false" customHeight="false" outlineLevel="0" collapsed="false">
      <c r="D514" s="0" t="str">
        <f aca="false">IF(A514="","",IFERROR(INDEX(Sesiones!$B$2:$B$401,MATCH(A514,Sesiones!$A$2:$A$401,0)),"Sesión no existe"))</f>
        <v/>
      </c>
      <c r="E514" s="41" t="str">
        <f aca="false">IF(A514="","",IFERROR(INDEX(Sesiones!$C$2:$C$401,MATCH(A514,Sesiones!$A$2:$A$401,0)),""))</f>
        <v/>
      </c>
      <c r="F514" s="0" t="str">
        <f aca="false">IF(A514="","",IF(D514="Sesión no existe","Sesión no existe",IF(COUNTIFS(Matrículas!$A$2:$A$201,B514,Matrículas!$B$2:$B$201,D514)=0,"No está matriculado en ese grupo",IF(COUNTIFS($A$2:$A$3001,A514,$B$2:$B$3001,B514)&gt;1,"Registro repetido",""))))</f>
        <v/>
      </c>
    </row>
    <row r="515" customFormat="false" ht="15" hidden="false" customHeight="false" outlineLevel="0" collapsed="false">
      <c r="D515" s="0" t="str">
        <f aca="false">IF(A515="","",IFERROR(INDEX(Sesiones!$B$2:$B$401,MATCH(A515,Sesiones!$A$2:$A$401,0)),"Sesión no existe"))</f>
        <v/>
      </c>
      <c r="E515" s="41" t="str">
        <f aca="false">IF(A515="","",IFERROR(INDEX(Sesiones!$C$2:$C$401,MATCH(A515,Sesiones!$A$2:$A$401,0)),""))</f>
        <v/>
      </c>
      <c r="F515" s="0" t="str">
        <f aca="false">IF(A515="","",IF(D515="Sesión no existe","Sesión no existe",IF(COUNTIFS(Matrículas!$A$2:$A$201,B515,Matrículas!$B$2:$B$201,D515)=0,"No está matriculado en ese grupo",IF(COUNTIFS($A$2:$A$3001,A515,$B$2:$B$3001,B515)&gt;1,"Registro repetido",""))))</f>
        <v/>
      </c>
    </row>
    <row r="516" customFormat="false" ht="15" hidden="false" customHeight="false" outlineLevel="0" collapsed="false">
      <c r="D516" s="0" t="str">
        <f aca="false">IF(A516="","",IFERROR(INDEX(Sesiones!$B$2:$B$401,MATCH(A516,Sesiones!$A$2:$A$401,0)),"Sesión no existe"))</f>
        <v/>
      </c>
      <c r="E516" s="41" t="str">
        <f aca="false">IF(A516="","",IFERROR(INDEX(Sesiones!$C$2:$C$401,MATCH(A516,Sesiones!$A$2:$A$401,0)),""))</f>
        <v/>
      </c>
      <c r="F516" s="0" t="str">
        <f aca="false">IF(A516="","",IF(D516="Sesión no existe","Sesión no existe",IF(COUNTIFS(Matrículas!$A$2:$A$201,B516,Matrículas!$B$2:$B$201,D516)=0,"No está matriculado en ese grupo",IF(COUNTIFS($A$2:$A$3001,A516,$B$2:$B$3001,B516)&gt;1,"Registro repetido",""))))</f>
        <v/>
      </c>
    </row>
    <row r="517" customFormat="false" ht="15" hidden="false" customHeight="false" outlineLevel="0" collapsed="false">
      <c r="D517" s="0" t="str">
        <f aca="false">IF(A517="","",IFERROR(INDEX(Sesiones!$B$2:$B$401,MATCH(A517,Sesiones!$A$2:$A$401,0)),"Sesión no existe"))</f>
        <v/>
      </c>
      <c r="E517" s="41" t="str">
        <f aca="false">IF(A517="","",IFERROR(INDEX(Sesiones!$C$2:$C$401,MATCH(A517,Sesiones!$A$2:$A$401,0)),""))</f>
        <v/>
      </c>
      <c r="F517" s="0" t="str">
        <f aca="false">IF(A517="","",IF(D517="Sesión no existe","Sesión no existe",IF(COUNTIFS(Matrículas!$A$2:$A$201,B517,Matrículas!$B$2:$B$201,D517)=0,"No está matriculado en ese grupo",IF(COUNTIFS($A$2:$A$3001,A517,$B$2:$B$3001,B517)&gt;1,"Registro repetido",""))))</f>
        <v/>
      </c>
    </row>
    <row r="518" customFormat="false" ht="15" hidden="false" customHeight="false" outlineLevel="0" collapsed="false">
      <c r="D518" s="0" t="str">
        <f aca="false">IF(A518="","",IFERROR(INDEX(Sesiones!$B$2:$B$401,MATCH(A518,Sesiones!$A$2:$A$401,0)),"Sesión no existe"))</f>
        <v/>
      </c>
      <c r="E518" s="41" t="str">
        <f aca="false">IF(A518="","",IFERROR(INDEX(Sesiones!$C$2:$C$401,MATCH(A518,Sesiones!$A$2:$A$401,0)),""))</f>
        <v/>
      </c>
      <c r="F518" s="0" t="str">
        <f aca="false">IF(A518="","",IF(D518="Sesión no existe","Sesión no existe",IF(COUNTIFS(Matrículas!$A$2:$A$201,B518,Matrículas!$B$2:$B$201,D518)=0,"No está matriculado en ese grupo",IF(COUNTIFS($A$2:$A$3001,A518,$B$2:$B$3001,B518)&gt;1,"Registro repetido",""))))</f>
        <v/>
      </c>
    </row>
    <row r="519" customFormat="false" ht="15" hidden="false" customHeight="false" outlineLevel="0" collapsed="false">
      <c r="D519" s="0" t="str">
        <f aca="false">IF(A519="","",IFERROR(INDEX(Sesiones!$B$2:$B$401,MATCH(A519,Sesiones!$A$2:$A$401,0)),"Sesión no existe"))</f>
        <v/>
      </c>
      <c r="E519" s="41" t="str">
        <f aca="false">IF(A519="","",IFERROR(INDEX(Sesiones!$C$2:$C$401,MATCH(A519,Sesiones!$A$2:$A$401,0)),""))</f>
        <v/>
      </c>
      <c r="F519" s="0" t="str">
        <f aca="false">IF(A519="","",IF(D519="Sesión no existe","Sesión no existe",IF(COUNTIFS(Matrículas!$A$2:$A$201,B519,Matrículas!$B$2:$B$201,D519)=0,"No está matriculado en ese grupo",IF(COUNTIFS($A$2:$A$3001,A519,$B$2:$B$3001,B519)&gt;1,"Registro repetido",""))))</f>
        <v/>
      </c>
    </row>
    <row r="520" customFormat="false" ht="15" hidden="false" customHeight="false" outlineLevel="0" collapsed="false">
      <c r="D520" s="0" t="str">
        <f aca="false">IF(A520="","",IFERROR(INDEX(Sesiones!$B$2:$B$401,MATCH(A520,Sesiones!$A$2:$A$401,0)),"Sesión no existe"))</f>
        <v/>
      </c>
      <c r="E520" s="41" t="str">
        <f aca="false">IF(A520="","",IFERROR(INDEX(Sesiones!$C$2:$C$401,MATCH(A520,Sesiones!$A$2:$A$401,0)),""))</f>
        <v/>
      </c>
      <c r="F520" s="0" t="str">
        <f aca="false">IF(A520="","",IF(D520="Sesión no existe","Sesión no existe",IF(COUNTIFS(Matrículas!$A$2:$A$201,B520,Matrículas!$B$2:$B$201,D520)=0,"No está matriculado en ese grupo",IF(COUNTIFS($A$2:$A$3001,A520,$B$2:$B$3001,B520)&gt;1,"Registro repetido",""))))</f>
        <v/>
      </c>
    </row>
    <row r="521" customFormat="false" ht="15" hidden="false" customHeight="false" outlineLevel="0" collapsed="false">
      <c r="D521" s="0" t="str">
        <f aca="false">IF(A521="","",IFERROR(INDEX(Sesiones!$B$2:$B$401,MATCH(A521,Sesiones!$A$2:$A$401,0)),"Sesión no existe"))</f>
        <v/>
      </c>
      <c r="E521" s="41" t="str">
        <f aca="false">IF(A521="","",IFERROR(INDEX(Sesiones!$C$2:$C$401,MATCH(A521,Sesiones!$A$2:$A$401,0)),""))</f>
        <v/>
      </c>
      <c r="F521" s="0" t="str">
        <f aca="false">IF(A521="","",IF(D521="Sesión no existe","Sesión no existe",IF(COUNTIFS(Matrículas!$A$2:$A$201,B521,Matrículas!$B$2:$B$201,D521)=0,"No está matriculado en ese grupo",IF(COUNTIFS($A$2:$A$3001,A521,$B$2:$B$3001,B521)&gt;1,"Registro repetido",""))))</f>
        <v/>
      </c>
    </row>
    <row r="522" customFormat="false" ht="15" hidden="false" customHeight="false" outlineLevel="0" collapsed="false">
      <c r="D522" s="0" t="str">
        <f aca="false">IF(A522="","",IFERROR(INDEX(Sesiones!$B$2:$B$401,MATCH(A522,Sesiones!$A$2:$A$401,0)),"Sesión no existe"))</f>
        <v/>
      </c>
      <c r="E522" s="41" t="str">
        <f aca="false">IF(A522="","",IFERROR(INDEX(Sesiones!$C$2:$C$401,MATCH(A522,Sesiones!$A$2:$A$401,0)),""))</f>
        <v/>
      </c>
      <c r="F522" s="0" t="str">
        <f aca="false">IF(A522="","",IF(D522="Sesión no existe","Sesión no existe",IF(COUNTIFS(Matrículas!$A$2:$A$201,B522,Matrículas!$B$2:$B$201,D522)=0,"No está matriculado en ese grupo",IF(COUNTIFS($A$2:$A$3001,A522,$B$2:$B$3001,B522)&gt;1,"Registro repetido",""))))</f>
        <v/>
      </c>
    </row>
    <row r="523" customFormat="false" ht="15" hidden="false" customHeight="false" outlineLevel="0" collapsed="false">
      <c r="D523" s="0" t="str">
        <f aca="false">IF(A523="","",IFERROR(INDEX(Sesiones!$B$2:$B$401,MATCH(A523,Sesiones!$A$2:$A$401,0)),"Sesión no existe"))</f>
        <v/>
      </c>
      <c r="E523" s="41" t="str">
        <f aca="false">IF(A523="","",IFERROR(INDEX(Sesiones!$C$2:$C$401,MATCH(A523,Sesiones!$A$2:$A$401,0)),""))</f>
        <v/>
      </c>
      <c r="F523" s="0" t="str">
        <f aca="false">IF(A523="","",IF(D523="Sesión no existe","Sesión no existe",IF(COUNTIFS(Matrículas!$A$2:$A$201,B523,Matrículas!$B$2:$B$201,D523)=0,"No está matriculado en ese grupo",IF(COUNTIFS($A$2:$A$3001,A523,$B$2:$B$3001,B523)&gt;1,"Registro repetido",""))))</f>
        <v/>
      </c>
    </row>
    <row r="524" customFormat="false" ht="15" hidden="false" customHeight="false" outlineLevel="0" collapsed="false">
      <c r="D524" s="0" t="str">
        <f aca="false">IF(A524="","",IFERROR(INDEX(Sesiones!$B$2:$B$401,MATCH(A524,Sesiones!$A$2:$A$401,0)),"Sesión no existe"))</f>
        <v/>
      </c>
      <c r="E524" s="41" t="str">
        <f aca="false">IF(A524="","",IFERROR(INDEX(Sesiones!$C$2:$C$401,MATCH(A524,Sesiones!$A$2:$A$401,0)),""))</f>
        <v/>
      </c>
      <c r="F524" s="0" t="str">
        <f aca="false">IF(A524="","",IF(D524="Sesión no existe","Sesión no existe",IF(COUNTIFS(Matrículas!$A$2:$A$201,B524,Matrículas!$B$2:$B$201,D524)=0,"No está matriculado en ese grupo",IF(COUNTIFS($A$2:$A$3001,A524,$B$2:$B$3001,B524)&gt;1,"Registro repetido",""))))</f>
        <v/>
      </c>
    </row>
    <row r="525" customFormat="false" ht="15" hidden="false" customHeight="false" outlineLevel="0" collapsed="false">
      <c r="D525" s="0" t="str">
        <f aca="false">IF(A525="","",IFERROR(INDEX(Sesiones!$B$2:$B$401,MATCH(A525,Sesiones!$A$2:$A$401,0)),"Sesión no existe"))</f>
        <v/>
      </c>
      <c r="E525" s="41" t="str">
        <f aca="false">IF(A525="","",IFERROR(INDEX(Sesiones!$C$2:$C$401,MATCH(A525,Sesiones!$A$2:$A$401,0)),""))</f>
        <v/>
      </c>
      <c r="F525" s="0" t="str">
        <f aca="false">IF(A525="","",IF(D525="Sesión no existe","Sesión no existe",IF(COUNTIFS(Matrículas!$A$2:$A$201,B525,Matrículas!$B$2:$B$201,D525)=0,"No está matriculado en ese grupo",IF(COUNTIFS($A$2:$A$3001,A525,$B$2:$B$3001,B525)&gt;1,"Registro repetido",""))))</f>
        <v/>
      </c>
    </row>
    <row r="526" customFormat="false" ht="15" hidden="false" customHeight="false" outlineLevel="0" collapsed="false">
      <c r="D526" s="0" t="str">
        <f aca="false">IF(A526="","",IFERROR(INDEX(Sesiones!$B$2:$B$401,MATCH(A526,Sesiones!$A$2:$A$401,0)),"Sesión no existe"))</f>
        <v/>
      </c>
      <c r="E526" s="41" t="str">
        <f aca="false">IF(A526="","",IFERROR(INDEX(Sesiones!$C$2:$C$401,MATCH(A526,Sesiones!$A$2:$A$401,0)),""))</f>
        <v/>
      </c>
      <c r="F526" s="0" t="str">
        <f aca="false">IF(A526="","",IF(D526="Sesión no existe","Sesión no existe",IF(COUNTIFS(Matrículas!$A$2:$A$201,B526,Matrículas!$B$2:$B$201,D526)=0,"No está matriculado en ese grupo",IF(COUNTIFS($A$2:$A$3001,A526,$B$2:$B$3001,B526)&gt;1,"Registro repetido",""))))</f>
        <v/>
      </c>
    </row>
    <row r="527" customFormat="false" ht="15" hidden="false" customHeight="false" outlineLevel="0" collapsed="false">
      <c r="D527" s="0" t="str">
        <f aca="false">IF(A527="","",IFERROR(INDEX(Sesiones!$B$2:$B$401,MATCH(A527,Sesiones!$A$2:$A$401,0)),"Sesión no existe"))</f>
        <v/>
      </c>
      <c r="E527" s="41" t="str">
        <f aca="false">IF(A527="","",IFERROR(INDEX(Sesiones!$C$2:$C$401,MATCH(A527,Sesiones!$A$2:$A$401,0)),""))</f>
        <v/>
      </c>
      <c r="F527" s="0" t="str">
        <f aca="false">IF(A527="","",IF(D527="Sesión no existe","Sesión no existe",IF(COUNTIFS(Matrículas!$A$2:$A$201,B527,Matrículas!$B$2:$B$201,D527)=0,"No está matriculado en ese grupo",IF(COUNTIFS($A$2:$A$3001,A527,$B$2:$B$3001,B527)&gt;1,"Registro repetido",""))))</f>
        <v/>
      </c>
    </row>
    <row r="528" customFormat="false" ht="15" hidden="false" customHeight="false" outlineLevel="0" collapsed="false">
      <c r="D528" s="0" t="str">
        <f aca="false">IF(A528="","",IFERROR(INDEX(Sesiones!$B$2:$B$401,MATCH(A528,Sesiones!$A$2:$A$401,0)),"Sesión no existe"))</f>
        <v/>
      </c>
      <c r="E528" s="41" t="str">
        <f aca="false">IF(A528="","",IFERROR(INDEX(Sesiones!$C$2:$C$401,MATCH(A528,Sesiones!$A$2:$A$401,0)),""))</f>
        <v/>
      </c>
      <c r="F528" s="0" t="str">
        <f aca="false">IF(A528="","",IF(D528="Sesión no existe","Sesión no existe",IF(COUNTIFS(Matrículas!$A$2:$A$201,B528,Matrículas!$B$2:$B$201,D528)=0,"No está matriculado en ese grupo",IF(COUNTIFS($A$2:$A$3001,A528,$B$2:$B$3001,B528)&gt;1,"Registro repetido",""))))</f>
        <v/>
      </c>
    </row>
    <row r="529" customFormat="false" ht="15" hidden="false" customHeight="false" outlineLevel="0" collapsed="false">
      <c r="D529" s="0" t="str">
        <f aca="false">IF(A529="","",IFERROR(INDEX(Sesiones!$B$2:$B$401,MATCH(A529,Sesiones!$A$2:$A$401,0)),"Sesión no existe"))</f>
        <v/>
      </c>
      <c r="E529" s="41" t="str">
        <f aca="false">IF(A529="","",IFERROR(INDEX(Sesiones!$C$2:$C$401,MATCH(A529,Sesiones!$A$2:$A$401,0)),""))</f>
        <v/>
      </c>
      <c r="F529" s="0" t="str">
        <f aca="false">IF(A529="","",IF(D529="Sesión no existe","Sesión no existe",IF(COUNTIFS(Matrículas!$A$2:$A$201,B529,Matrículas!$B$2:$B$201,D529)=0,"No está matriculado en ese grupo",IF(COUNTIFS($A$2:$A$3001,A529,$B$2:$B$3001,B529)&gt;1,"Registro repetido",""))))</f>
        <v/>
      </c>
    </row>
    <row r="530" customFormat="false" ht="15" hidden="false" customHeight="false" outlineLevel="0" collapsed="false">
      <c r="D530" s="0" t="str">
        <f aca="false">IF(A530="","",IFERROR(INDEX(Sesiones!$B$2:$B$401,MATCH(A530,Sesiones!$A$2:$A$401,0)),"Sesión no existe"))</f>
        <v/>
      </c>
      <c r="E530" s="41" t="str">
        <f aca="false">IF(A530="","",IFERROR(INDEX(Sesiones!$C$2:$C$401,MATCH(A530,Sesiones!$A$2:$A$401,0)),""))</f>
        <v/>
      </c>
      <c r="F530" s="0" t="str">
        <f aca="false">IF(A530="","",IF(D530="Sesión no existe","Sesión no existe",IF(COUNTIFS(Matrículas!$A$2:$A$201,B530,Matrículas!$B$2:$B$201,D530)=0,"No está matriculado en ese grupo",IF(COUNTIFS($A$2:$A$3001,A530,$B$2:$B$3001,B530)&gt;1,"Registro repetido",""))))</f>
        <v/>
      </c>
    </row>
    <row r="531" customFormat="false" ht="15" hidden="false" customHeight="false" outlineLevel="0" collapsed="false">
      <c r="D531" s="0" t="str">
        <f aca="false">IF(A531="","",IFERROR(INDEX(Sesiones!$B$2:$B$401,MATCH(A531,Sesiones!$A$2:$A$401,0)),"Sesión no existe"))</f>
        <v/>
      </c>
      <c r="E531" s="41" t="str">
        <f aca="false">IF(A531="","",IFERROR(INDEX(Sesiones!$C$2:$C$401,MATCH(A531,Sesiones!$A$2:$A$401,0)),""))</f>
        <v/>
      </c>
      <c r="F531" s="0" t="str">
        <f aca="false">IF(A531="","",IF(D531="Sesión no existe","Sesión no existe",IF(COUNTIFS(Matrículas!$A$2:$A$201,B531,Matrículas!$B$2:$B$201,D531)=0,"No está matriculado en ese grupo",IF(COUNTIFS($A$2:$A$3001,A531,$B$2:$B$3001,B531)&gt;1,"Registro repetido",""))))</f>
        <v/>
      </c>
    </row>
    <row r="532" customFormat="false" ht="15" hidden="false" customHeight="false" outlineLevel="0" collapsed="false">
      <c r="D532" s="0" t="str">
        <f aca="false">IF(A532="","",IFERROR(INDEX(Sesiones!$B$2:$B$401,MATCH(A532,Sesiones!$A$2:$A$401,0)),"Sesión no existe"))</f>
        <v/>
      </c>
      <c r="E532" s="41" t="str">
        <f aca="false">IF(A532="","",IFERROR(INDEX(Sesiones!$C$2:$C$401,MATCH(A532,Sesiones!$A$2:$A$401,0)),""))</f>
        <v/>
      </c>
      <c r="F532" s="0" t="str">
        <f aca="false">IF(A532="","",IF(D532="Sesión no existe","Sesión no existe",IF(COUNTIFS(Matrículas!$A$2:$A$201,B532,Matrículas!$B$2:$B$201,D532)=0,"No está matriculado en ese grupo",IF(COUNTIFS($A$2:$A$3001,A532,$B$2:$B$3001,B532)&gt;1,"Registro repetido",""))))</f>
        <v/>
      </c>
    </row>
    <row r="533" customFormat="false" ht="15" hidden="false" customHeight="false" outlineLevel="0" collapsed="false">
      <c r="D533" s="0" t="str">
        <f aca="false">IF(A533="","",IFERROR(INDEX(Sesiones!$B$2:$B$401,MATCH(A533,Sesiones!$A$2:$A$401,0)),"Sesión no existe"))</f>
        <v/>
      </c>
      <c r="E533" s="41" t="str">
        <f aca="false">IF(A533="","",IFERROR(INDEX(Sesiones!$C$2:$C$401,MATCH(A533,Sesiones!$A$2:$A$401,0)),""))</f>
        <v/>
      </c>
      <c r="F533" s="0" t="str">
        <f aca="false">IF(A533="","",IF(D533="Sesión no existe","Sesión no existe",IF(COUNTIFS(Matrículas!$A$2:$A$201,B533,Matrículas!$B$2:$B$201,D533)=0,"No está matriculado en ese grupo",IF(COUNTIFS($A$2:$A$3001,A533,$B$2:$B$3001,B533)&gt;1,"Registro repetido",""))))</f>
        <v/>
      </c>
    </row>
    <row r="534" customFormat="false" ht="15" hidden="false" customHeight="false" outlineLevel="0" collapsed="false">
      <c r="D534" s="0" t="str">
        <f aca="false">IF(A534="","",IFERROR(INDEX(Sesiones!$B$2:$B$401,MATCH(A534,Sesiones!$A$2:$A$401,0)),"Sesión no existe"))</f>
        <v/>
      </c>
      <c r="E534" s="41" t="str">
        <f aca="false">IF(A534="","",IFERROR(INDEX(Sesiones!$C$2:$C$401,MATCH(A534,Sesiones!$A$2:$A$401,0)),""))</f>
        <v/>
      </c>
      <c r="F534" s="0" t="str">
        <f aca="false">IF(A534="","",IF(D534="Sesión no existe","Sesión no existe",IF(COUNTIFS(Matrículas!$A$2:$A$201,B534,Matrículas!$B$2:$B$201,D534)=0,"No está matriculado en ese grupo",IF(COUNTIFS($A$2:$A$3001,A534,$B$2:$B$3001,B534)&gt;1,"Registro repetido",""))))</f>
        <v/>
      </c>
    </row>
    <row r="535" customFormat="false" ht="15" hidden="false" customHeight="false" outlineLevel="0" collapsed="false">
      <c r="D535" s="0" t="str">
        <f aca="false">IF(A535="","",IFERROR(INDEX(Sesiones!$B$2:$B$401,MATCH(A535,Sesiones!$A$2:$A$401,0)),"Sesión no existe"))</f>
        <v/>
      </c>
      <c r="E535" s="41" t="str">
        <f aca="false">IF(A535="","",IFERROR(INDEX(Sesiones!$C$2:$C$401,MATCH(A535,Sesiones!$A$2:$A$401,0)),""))</f>
        <v/>
      </c>
      <c r="F535" s="0" t="str">
        <f aca="false">IF(A535="","",IF(D535="Sesión no existe","Sesión no existe",IF(COUNTIFS(Matrículas!$A$2:$A$201,B535,Matrículas!$B$2:$B$201,D535)=0,"No está matriculado en ese grupo",IF(COUNTIFS($A$2:$A$3001,A535,$B$2:$B$3001,B535)&gt;1,"Registro repetido",""))))</f>
        <v/>
      </c>
    </row>
    <row r="536" customFormat="false" ht="15" hidden="false" customHeight="false" outlineLevel="0" collapsed="false">
      <c r="D536" s="0" t="str">
        <f aca="false">IF(A536="","",IFERROR(INDEX(Sesiones!$B$2:$B$401,MATCH(A536,Sesiones!$A$2:$A$401,0)),"Sesión no existe"))</f>
        <v/>
      </c>
      <c r="E536" s="41" t="str">
        <f aca="false">IF(A536="","",IFERROR(INDEX(Sesiones!$C$2:$C$401,MATCH(A536,Sesiones!$A$2:$A$401,0)),""))</f>
        <v/>
      </c>
      <c r="F536" s="0" t="str">
        <f aca="false">IF(A536="","",IF(D536="Sesión no existe","Sesión no existe",IF(COUNTIFS(Matrículas!$A$2:$A$201,B536,Matrículas!$B$2:$B$201,D536)=0,"No está matriculado en ese grupo",IF(COUNTIFS($A$2:$A$3001,A536,$B$2:$B$3001,B536)&gt;1,"Registro repetido",""))))</f>
        <v/>
      </c>
    </row>
    <row r="537" customFormat="false" ht="15" hidden="false" customHeight="false" outlineLevel="0" collapsed="false">
      <c r="D537" s="0" t="str">
        <f aca="false">IF(A537="","",IFERROR(INDEX(Sesiones!$B$2:$B$401,MATCH(A537,Sesiones!$A$2:$A$401,0)),"Sesión no existe"))</f>
        <v/>
      </c>
      <c r="E537" s="41" t="str">
        <f aca="false">IF(A537="","",IFERROR(INDEX(Sesiones!$C$2:$C$401,MATCH(A537,Sesiones!$A$2:$A$401,0)),""))</f>
        <v/>
      </c>
      <c r="F537" s="0" t="str">
        <f aca="false">IF(A537="","",IF(D537="Sesión no existe","Sesión no existe",IF(COUNTIFS(Matrículas!$A$2:$A$201,B537,Matrículas!$B$2:$B$201,D537)=0,"No está matriculado en ese grupo",IF(COUNTIFS($A$2:$A$3001,A537,$B$2:$B$3001,B537)&gt;1,"Registro repetido",""))))</f>
        <v/>
      </c>
    </row>
    <row r="538" customFormat="false" ht="15" hidden="false" customHeight="false" outlineLevel="0" collapsed="false">
      <c r="D538" s="0" t="str">
        <f aca="false">IF(A538="","",IFERROR(INDEX(Sesiones!$B$2:$B$401,MATCH(A538,Sesiones!$A$2:$A$401,0)),"Sesión no existe"))</f>
        <v/>
      </c>
      <c r="E538" s="41" t="str">
        <f aca="false">IF(A538="","",IFERROR(INDEX(Sesiones!$C$2:$C$401,MATCH(A538,Sesiones!$A$2:$A$401,0)),""))</f>
        <v/>
      </c>
      <c r="F538" s="0" t="str">
        <f aca="false">IF(A538="","",IF(D538="Sesión no existe","Sesión no existe",IF(COUNTIFS(Matrículas!$A$2:$A$201,B538,Matrículas!$B$2:$B$201,D538)=0,"No está matriculado en ese grupo",IF(COUNTIFS($A$2:$A$3001,A538,$B$2:$B$3001,B538)&gt;1,"Registro repetido",""))))</f>
        <v/>
      </c>
    </row>
    <row r="539" customFormat="false" ht="15" hidden="false" customHeight="false" outlineLevel="0" collapsed="false">
      <c r="D539" s="0" t="str">
        <f aca="false">IF(A539="","",IFERROR(INDEX(Sesiones!$B$2:$B$401,MATCH(A539,Sesiones!$A$2:$A$401,0)),"Sesión no existe"))</f>
        <v/>
      </c>
      <c r="E539" s="41" t="str">
        <f aca="false">IF(A539="","",IFERROR(INDEX(Sesiones!$C$2:$C$401,MATCH(A539,Sesiones!$A$2:$A$401,0)),""))</f>
        <v/>
      </c>
      <c r="F539" s="0" t="str">
        <f aca="false">IF(A539="","",IF(D539="Sesión no existe","Sesión no existe",IF(COUNTIFS(Matrículas!$A$2:$A$201,B539,Matrículas!$B$2:$B$201,D539)=0,"No está matriculado en ese grupo",IF(COUNTIFS($A$2:$A$3001,A539,$B$2:$B$3001,B539)&gt;1,"Registro repetido",""))))</f>
        <v/>
      </c>
    </row>
    <row r="540" customFormat="false" ht="15" hidden="false" customHeight="false" outlineLevel="0" collapsed="false">
      <c r="D540" s="0" t="str">
        <f aca="false">IF(A540="","",IFERROR(INDEX(Sesiones!$B$2:$B$401,MATCH(A540,Sesiones!$A$2:$A$401,0)),"Sesión no existe"))</f>
        <v/>
      </c>
      <c r="E540" s="41" t="str">
        <f aca="false">IF(A540="","",IFERROR(INDEX(Sesiones!$C$2:$C$401,MATCH(A540,Sesiones!$A$2:$A$401,0)),""))</f>
        <v/>
      </c>
      <c r="F540" s="0" t="str">
        <f aca="false">IF(A540="","",IF(D540="Sesión no existe","Sesión no existe",IF(COUNTIFS(Matrículas!$A$2:$A$201,B540,Matrículas!$B$2:$B$201,D540)=0,"No está matriculado en ese grupo",IF(COUNTIFS($A$2:$A$3001,A540,$B$2:$B$3001,B540)&gt;1,"Registro repetido",""))))</f>
        <v/>
      </c>
    </row>
    <row r="541" customFormat="false" ht="15" hidden="false" customHeight="false" outlineLevel="0" collapsed="false">
      <c r="D541" s="0" t="str">
        <f aca="false">IF(A541="","",IFERROR(INDEX(Sesiones!$B$2:$B$401,MATCH(A541,Sesiones!$A$2:$A$401,0)),"Sesión no existe"))</f>
        <v/>
      </c>
      <c r="E541" s="41" t="str">
        <f aca="false">IF(A541="","",IFERROR(INDEX(Sesiones!$C$2:$C$401,MATCH(A541,Sesiones!$A$2:$A$401,0)),""))</f>
        <v/>
      </c>
      <c r="F541" s="0" t="str">
        <f aca="false">IF(A541="","",IF(D541="Sesión no existe","Sesión no existe",IF(COUNTIFS(Matrículas!$A$2:$A$201,B541,Matrículas!$B$2:$B$201,D541)=0,"No está matriculado en ese grupo",IF(COUNTIFS($A$2:$A$3001,A541,$B$2:$B$3001,B541)&gt;1,"Registro repetido",""))))</f>
        <v/>
      </c>
    </row>
    <row r="542" customFormat="false" ht="15" hidden="false" customHeight="false" outlineLevel="0" collapsed="false">
      <c r="D542" s="0" t="str">
        <f aca="false">IF(A542="","",IFERROR(INDEX(Sesiones!$B$2:$B$401,MATCH(A542,Sesiones!$A$2:$A$401,0)),"Sesión no existe"))</f>
        <v/>
      </c>
      <c r="E542" s="41" t="str">
        <f aca="false">IF(A542="","",IFERROR(INDEX(Sesiones!$C$2:$C$401,MATCH(A542,Sesiones!$A$2:$A$401,0)),""))</f>
        <v/>
      </c>
      <c r="F542" s="0" t="str">
        <f aca="false">IF(A542="","",IF(D542="Sesión no existe","Sesión no existe",IF(COUNTIFS(Matrículas!$A$2:$A$201,B542,Matrículas!$B$2:$B$201,D542)=0,"No está matriculado en ese grupo",IF(COUNTIFS($A$2:$A$3001,A542,$B$2:$B$3001,B542)&gt;1,"Registro repetido",""))))</f>
        <v/>
      </c>
    </row>
    <row r="543" customFormat="false" ht="15" hidden="false" customHeight="false" outlineLevel="0" collapsed="false">
      <c r="D543" s="0" t="str">
        <f aca="false">IF(A543="","",IFERROR(INDEX(Sesiones!$B$2:$B$401,MATCH(A543,Sesiones!$A$2:$A$401,0)),"Sesión no existe"))</f>
        <v/>
      </c>
      <c r="E543" s="41" t="str">
        <f aca="false">IF(A543="","",IFERROR(INDEX(Sesiones!$C$2:$C$401,MATCH(A543,Sesiones!$A$2:$A$401,0)),""))</f>
        <v/>
      </c>
      <c r="F543" s="0" t="str">
        <f aca="false">IF(A543="","",IF(D543="Sesión no existe","Sesión no existe",IF(COUNTIFS(Matrículas!$A$2:$A$201,B543,Matrículas!$B$2:$B$201,D543)=0,"No está matriculado en ese grupo",IF(COUNTIFS($A$2:$A$3001,A543,$B$2:$B$3001,B543)&gt;1,"Registro repetido",""))))</f>
        <v/>
      </c>
    </row>
    <row r="544" customFormat="false" ht="15" hidden="false" customHeight="false" outlineLevel="0" collapsed="false">
      <c r="D544" s="0" t="str">
        <f aca="false">IF(A544="","",IFERROR(INDEX(Sesiones!$B$2:$B$401,MATCH(A544,Sesiones!$A$2:$A$401,0)),"Sesión no existe"))</f>
        <v/>
      </c>
      <c r="E544" s="41" t="str">
        <f aca="false">IF(A544="","",IFERROR(INDEX(Sesiones!$C$2:$C$401,MATCH(A544,Sesiones!$A$2:$A$401,0)),""))</f>
        <v/>
      </c>
      <c r="F544" s="0" t="str">
        <f aca="false">IF(A544="","",IF(D544="Sesión no existe","Sesión no existe",IF(COUNTIFS(Matrículas!$A$2:$A$201,B544,Matrículas!$B$2:$B$201,D544)=0,"No está matriculado en ese grupo",IF(COUNTIFS($A$2:$A$3001,A544,$B$2:$B$3001,B544)&gt;1,"Registro repetido",""))))</f>
        <v/>
      </c>
    </row>
    <row r="545" customFormat="false" ht="15" hidden="false" customHeight="false" outlineLevel="0" collapsed="false">
      <c r="D545" s="0" t="str">
        <f aca="false">IF(A545="","",IFERROR(INDEX(Sesiones!$B$2:$B$401,MATCH(A545,Sesiones!$A$2:$A$401,0)),"Sesión no existe"))</f>
        <v/>
      </c>
      <c r="E545" s="41" t="str">
        <f aca="false">IF(A545="","",IFERROR(INDEX(Sesiones!$C$2:$C$401,MATCH(A545,Sesiones!$A$2:$A$401,0)),""))</f>
        <v/>
      </c>
      <c r="F545" s="0" t="str">
        <f aca="false">IF(A545="","",IF(D545="Sesión no existe","Sesión no existe",IF(COUNTIFS(Matrículas!$A$2:$A$201,B545,Matrículas!$B$2:$B$201,D545)=0,"No está matriculado en ese grupo",IF(COUNTIFS($A$2:$A$3001,A545,$B$2:$B$3001,B545)&gt;1,"Registro repetido",""))))</f>
        <v/>
      </c>
    </row>
    <row r="546" customFormat="false" ht="15" hidden="false" customHeight="false" outlineLevel="0" collapsed="false">
      <c r="D546" s="0" t="str">
        <f aca="false">IF(A546="","",IFERROR(INDEX(Sesiones!$B$2:$B$401,MATCH(A546,Sesiones!$A$2:$A$401,0)),"Sesión no existe"))</f>
        <v/>
      </c>
      <c r="E546" s="41" t="str">
        <f aca="false">IF(A546="","",IFERROR(INDEX(Sesiones!$C$2:$C$401,MATCH(A546,Sesiones!$A$2:$A$401,0)),""))</f>
        <v/>
      </c>
      <c r="F546" s="0" t="str">
        <f aca="false">IF(A546="","",IF(D546="Sesión no existe","Sesión no existe",IF(COUNTIFS(Matrículas!$A$2:$A$201,B546,Matrículas!$B$2:$B$201,D546)=0,"No está matriculado en ese grupo",IF(COUNTIFS($A$2:$A$3001,A546,$B$2:$B$3001,B546)&gt;1,"Registro repetido",""))))</f>
        <v/>
      </c>
    </row>
    <row r="547" customFormat="false" ht="15" hidden="false" customHeight="false" outlineLevel="0" collapsed="false">
      <c r="D547" s="0" t="str">
        <f aca="false">IF(A547="","",IFERROR(INDEX(Sesiones!$B$2:$B$401,MATCH(A547,Sesiones!$A$2:$A$401,0)),"Sesión no existe"))</f>
        <v/>
      </c>
      <c r="E547" s="41" t="str">
        <f aca="false">IF(A547="","",IFERROR(INDEX(Sesiones!$C$2:$C$401,MATCH(A547,Sesiones!$A$2:$A$401,0)),""))</f>
        <v/>
      </c>
      <c r="F547" s="0" t="str">
        <f aca="false">IF(A547="","",IF(D547="Sesión no existe","Sesión no existe",IF(COUNTIFS(Matrículas!$A$2:$A$201,B547,Matrículas!$B$2:$B$201,D547)=0,"No está matriculado en ese grupo",IF(COUNTIFS($A$2:$A$3001,A547,$B$2:$B$3001,B547)&gt;1,"Registro repetido",""))))</f>
        <v/>
      </c>
    </row>
    <row r="548" customFormat="false" ht="15" hidden="false" customHeight="false" outlineLevel="0" collapsed="false">
      <c r="D548" s="0" t="str">
        <f aca="false">IF(A548="","",IFERROR(INDEX(Sesiones!$B$2:$B$401,MATCH(A548,Sesiones!$A$2:$A$401,0)),"Sesión no existe"))</f>
        <v/>
      </c>
      <c r="E548" s="41" t="str">
        <f aca="false">IF(A548="","",IFERROR(INDEX(Sesiones!$C$2:$C$401,MATCH(A548,Sesiones!$A$2:$A$401,0)),""))</f>
        <v/>
      </c>
      <c r="F548" s="0" t="str">
        <f aca="false">IF(A548="","",IF(D548="Sesión no existe","Sesión no existe",IF(COUNTIFS(Matrículas!$A$2:$A$201,B548,Matrículas!$B$2:$B$201,D548)=0,"No está matriculado en ese grupo",IF(COUNTIFS($A$2:$A$3001,A548,$B$2:$B$3001,B548)&gt;1,"Registro repetido",""))))</f>
        <v/>
      </c>
    </row>
    <row r="549" customFormat="false" ht="15" hidden="false" customHeight="false" outlineLevel="0" collapsed="false">
      <c r="D549" s="0" t="str">
        <f aca="false">IF(A549="","",IFERROR(INDEX(Sesiones!$B$2:$B$401,MATCH(A549,Sesiones!$A$2:$A$401,0)),"Sesión no existe"))</f>
        <v/>
      </c>
      <c r="E549" s="41" t="str">
        <f aca="false">IF(A549="","",IFERROR(INDEX(Sesiones!$C$2:$C$401,MATCH(A549,Sesiones!$A$2:$A$401,0)),""))</f>
        <v/>
      </c>
      <c r="F549" s="0" t="str">
        <f aca="false">IF(A549="","",IF(D549="Sesión no existe","Sesión no existe",IF(COUNTIFS(Matrículas!$A$2:$A$201,B549,Matrículas!$B$2:$B$201,D549)=0,"No está matriculado en ese grupo",IF(COUNTIFS($A$2:$A$3001,A549,$B$2:$B$3001,B549)&gt;1,"Registro repetido",""))))</f>
        <v/>
      </c>
    </row>
    <row r="550" customFormat="false" ht="15" hidden="false" customHeight="false" outlineLevel="0" collapsed="false">
      <c r="D550" s="0" t="str">
        <f aca="false">IF(A550="","",IFERROR(INDEX(Sesiones!$B$2:$B$401,MATCH(A550,Sesiones!$A$2:$A$401,0)),"Sesión no existe"))</f>
        <v/>
      </c>
      <c r="E550" s="41" t="str">
        <f aca="false">IF(A550="","",IFERROR(INDEX(Sesiones!$C$2:$C$401,MATCH(A550,Sesiones!$A$2:$A$401,0)),""))</f>
        <v/>
      </c>
      <c r="F550" s="0" t="str">
        <f aca="false">IF(A550="","",IF(D550="Sesión no existe","Sesión no existe",IF(COUNTIFS(Matrículas!$A$2:$A$201,B550,Matrículas!$B$2:$B$201,D550)=0,"No está matriculado en ese grupo",IF(COUNTIFS($A$2:$A$3001,A550,$B$2:$B$3001,B550)&gt;1,"Registro repetido",""))))</f>
        <v/>
      </c>
    </row>
    <row r="551" customFormat="false" ht="15" hidden="false" customHeight="false" outlineLevel="0" collapsed="false">
      <c r="D551" s="0" t="str">
        <f aca="false">IF(A551="","",IFERROR(INDEX(Sesiones!$B$2:$B$401,MATCH(A551,Sesiones!$A$2:$A$401,0)),"Sesión no existe"))</f>
        <v/>
      </c>
      <c r="E551" s="41" t="str">
        <f aca="false">IF(A551="","",IFERROR(INDEX(Sesiones!$C$2:$C$401,MATCH(A551,Sesiones!$A$2:$A$401,0)),""))</f>
        <v/>
      </c>
      <c r="F551" s="0" t="str">
        <f aca="false">IF(A551="","",IF(D551="Sesión no existe","Sesión no existe",IF(COUNTIFS(Matrículas!$A$2:$A$201,B551,Matrículas!$B$2:$B$201,D551)=0,"No está matriculado en ese grupo",IF(COUNTIFS($A$2:$A$3001,A551,$B$2:$B$3001,B551)&gt;1,"Registro repetido",""))))</f>
        <v/>
      </c>
    </row>
    <row r="552" customFormat="false" ht="15" hidden="false" customHeight="false" outlineLevel="0" collapsed="false">
      <c r="D552" s="0" t="str">
        <f aca="false">IF(A552="","",IFERROR(INDEX(Sesiones!$B$2:$B$401,MATCH(A552,Sesiones!$A$2:$A$401,0)),"Sesión no existe"))</f>
        <v/>
      </c>
      <c r="E552" s="41" t="str">
        <f aca="false">IF(A552="","",IFERROR(INDEX(Sesiones!$C$2:$C$401,MATCH(A552,Sesiones!$A$2:$A$401,0)),""))</f>
        <v/>
      </c>
      <c r="F552" s="0" t="str">
        <f aca="false">IF(A552="","",IF(D552="Sesión no existe","Sesión no existe",IF(COUNTIFS(Matrículas!$A$2:$A$201,B552,Matrículas!$B$2:$B$201,D552)=0,"No está matriculado en ese grupo",IF(COUNTIFS($A$2:$A$3001,A552,$B$2:$B$3001,B552)&gt;1,"Registro repetido",""))))</f>
        <v/>
      </c>
    </row>
    <row r="553" customFormat="false" ht="15" hidden="false" customHeight="false" outlineLevel="0" collapsed="false">
      <c r="D553" s="0" t="str">
        <f aca="false">IF(A553="","",IFERROR(INDEX(Sesiones!$B$2:$B$401,MATCH(A553,Sesiones!$A$2:$A$401,0)),"Sesión no existe"))</f>
        <v/>
      </c>
      <c r="E553" s="41" t="str">
        <f aca="false">IF(A553="","",IFERROR(INDEX(Sesiones!$C$2:$C$401,MATCH(A553,Sesiones!$A$2:$A$401,0)),""))</f>
        <v/>
      </c>
      <c r="F553" s="0" t="str">
        <f aca="false">IF(A553="","",IF(D553="Sesión no existe","Sesión no existe",IF(COUNTIFS(Matrículas!$A$2:$A$201,B553,Matrículas!$B$2:$B$201,D553)=0,"No está matriculado en ese grupo",IF(COUNTIFS($A$2:$A$3001,A553,$B$2:$B$3001,B553)&gt;1,"Registro repetido",""))))</f>
        <v/>
      </c>
    </row>
    <row r="554" customFormat="false" ht="15" hidden="false" customHeight="false" outlineLevel="0" collapsed="false">
      <c r="D554" s="0" t="str">
        <f aca="false">IF(A554="","",IFERROR(INDEX(Sesiones!$B$2:$B$401,MATCH(A554,Sesiones!$A$2:$A$401,0)),"Sesión no existe"))</f>
        <v/>
      </c>
      <c r="E554" s="41" t="str">
        <f aca="false">IF(A554="","",IFERROR(INDEX(Sesiones!$C$2:$C$401,MATCH(A554,Sesiones!$A$2:$A$401,0)),""))</f>
        <v/>
      </c>
      <c r="F554" s="0" t="str">
        <f aca="false">IF(A554="","",IF(D554="Sesión no existe","Sesión no existe",IF(COUNTIFS(Matrículas!$A$2:$A$201,B554,Matrículas!$B$2:$B$201,D554)=0,"No está matriculado en ese grupo",IF(COUNTIFS($A$2:$A$3001,A554,$B$2:$B$3001,B554)&gt;1,"Registro repetido",""))))</f>
        <v/>
      </c>
    </row>
    <row r="555" customFormat="false" ht="15" hidden="false" customHeight="false" outlineLevel="0" collapsed="false">
      <c r="D555" s="0" t="str">
        <f aca="false">IF(A555="","",IFERROR(INDEX(Sesiones!$B$2:$B$401,MATCH(A555,Sesiones!$A$2:$A$401,0)),"Sesión no existe"))</f>
        <v/>
      </c>
      <c r="E555" s="41" t="str">
        <f aca="false">IF(A555="","",IFERROR(INDEX(Sesiones!$C$2:$C$401,MATCH(A555,Sesiones!$A$2:$A$401,0)),""))</f>
        <v/>
      </c>
      <c r="F555" s="0" t="str">
        <f aca="false">IF(A555="","",IF(D555="Sesión no existe","Sesión no existe",IF(COUNTIFS(Matrículas!$A$2:$A$201,B555,Matrículas!$B$2:$B$201,D555)=0,"No está matriculado en ese grupo",IF(COUNTIFS($A$2:$A$3001,A555,$B$2:$B$3001,B555)&gt;1,"Registro repetido",""))))</f>
        <v/>
      </c>
    </row>
    <row r="556" customFormat="false" ht="15" hidden="false" customHeight="false" outlineLevel="0" collapsed="false">
      <c r="D556" s="0" t="str">
        <f aca="false">IF(A556="","",IFERROR(INDEX(Sesiones!$B$2:$B$401,MATCH(A556,Sesiones!$A$2:$A$401,0)),"Sesión no existe"))</f>
        <v/>
      </c>
      <c r="E556" s="41" t="str">
        <f aca="false">IF(A556="","",IFERROR(INDEX(Sesiones!$C$2:$C$401,MATCH(A556,Sesiones!$A$2:$A$401,0)),""))</f>
        <v/>
      </c>
      <c r="F556" s="0" t="str">
        <f aca="false">IF(A556="","",IF(D556="Sesión no existe","Sesión no existe",IF(COUNTIFS(Matrículas!$A$2:$A$201,B556,Matrículas!$B$2:$B$201,D556)=0,"No está matriculado en ese grupo",IF(COUNTIFS($A$2:$A$3001,A556,$B$2:$B$3001,B556)&gt;1,"Registro repetido",""))))</f>
        <v/>
      </c>
    </row>
    <row r="557" customFormat="false" ht="15" hidden="false" customHeight="false" outlineLevel="0" collapsed="false">
      <c r="D557" s="0" t="str">
        <f aca="false">IF(A557="","",IFERROR(INDEX(Sesiones!$B$2:$B$401,MATCH(A557,Sesiones!$A$2:$A$401,0)),"Sesión no existe"))</f>
        <v/>
      </c>
      <c r="E557" s="41" t="str">
        <f aca="false">IF(A557="","",IFERROR(INDEX(Sesiones!$C$2:$C$401,MATCH(A557,Sesiones!$A$2:$A$401,0)),""))</f>
        <v/>
      </c>
      <c r="F557" s="0" t="str">
        <f aca="false">IF(A557="","",IF(D557="Sesión no existe","Sesión no existe",IF(COUNTIFS(Matrículas!$A$2:$A$201,B557,Matrículas!$B$2:$B$201,D557)=0,"No está matriculado en ese grupo",IF(COUNTIFS($A$2:$A$3001,A557,$B$2:$B$3001,B557)&gt;1,"Registro repetido",""))))</f>
        <v/>
      </c>
    </row>
    <row r="558" customFormat="false" ht="15" hidden="false" customHeight="false" outlineLevel="0" collapsed="false">
      <c r="D558" s="0" t="str">
        <f aca="false">IF(A558="","",IFERROR(INDEX(Sesiones!$B$2:$B$401,MATCH(A558,Sesiones!$A$2:$A$401,0)),"Sesión no existe"))</f>
        <v/>
      </c>
      <c r="E558" s="41" t="str">
        <f aca="false">IF(A558="","",IFERROR(INDEX(Sesiones!$C$2:$C$401,MATCH(A558,Sesiones!$A$2:$A$401,0)),""))</f>
        <v/>
      </c>
      <c r="F558" s="0" t="str">
        <f aca="false">IF(A558="","",IF(D558="Sesión no existe","Sesión no existe",IF(COUNTIFS(Matrículas!$A$2:$A$201,B558,Matrículas!$B$2:$B$201,D558)=0,"No está matriculado en ese grupo",IF(COUNTIFS($A$2:$A$3001,A558,$B$2:$B$3001,B558)&gt;1,"Registro repetido",""))))</f>
        <v/>
      </c>
    </row>
    <row r="559" customFormat="false" ht="15" hidden="false" customHeight="false" outlineLevel="0" collapsed="false">
      <c r="D559" s="0" t="str">
        <f aca="false">IF(A559="","",IFERROR(INDEX(Sesiones!$B$2:$B$401,MATCH(A559,Sesiones!$A$2:$A$401,0)),"Sesión no existe"))</f>
        <v/>
      </c>
      <c r="E559" s="41" t="str">
        <f aca="false">IF(A559="","",IFERROR(INDEX(Sesiones!$C$2:$C$401,MATCH(A559,Sesiones!$A$2:$A$401,0)),""))</f>
        <v/>
      </c>
      <c r="F559" s="0" t="str">
        <f aca="false">IF(A559="","",IF(D559="Sesión no existe","Sesión no existe",IF(COUNTIFS(Matrículas!$A$2:$A$201,B559,Matrículas!$B$2:$B$201,D559)=0,"No está matriculado en ese grupo",IF(COUNTIFS($A$2:$A$3001,A559,$B$2:$B$3001,B559)&gt;1,"Registro repetido",""))))</f>
        <v/>
      </c>
    </row>
    <row r="560" customFormat="false" ht="15" hidden="false" customHeight="false" outlineLevel="0" collapsed="false">
      <c r="D560" s="0" t="str">
        <f aca="false">IF(A560="","",IFERROR(INDEX(Sesiones!$B$2:$B$401,MATCH(A560,Sesiones!$A$2:$A$401,0)),"Sesión no existe"))</f>
        <v/>
      </c>
      <c r="E560" s="41" t="str">
        <f aca="false">IF(A560="","",IFERROR(INDEX(Sesiones!$C$2:$C$401,MATCH(A560,Sesiones!$A$2:$A$401,0)),""))</f>
        <v/>
      </c>
      <c r="F560" s="0" t="str">
        <f aca="false">IF(A560="","",IF(D560="Sesión no existe","Sesión no existe",IF(COUNTIFS(Matrículas!$A$2:$A$201,B560,Matrículas!$B$2:$B$201,D560)=0,"No está matriculado en ese grupo",IF(COUNTIFS($A$2:$A$3001,A560,$B$2:$B$3001,B560)&gt;1,"Registro repetido",""))))</f>
        <v/>
      </c>
    </row>
    <row r="561" customFormat="false" ht="15" hidden="false" customHeight="false" outlineLevel="0" collapsed="false">
      <c r="D561" s="0" t="str">
        <f aca="false">IF(A561="","",IFERROR(INDEX(Sesiones!$B$2:$B$401,MATCH(A561,Sesiones!$A$2:$A$401,0)),"Sesión no existe"))</f>
        <v/>
      </c>
      <c r="E561" s="41" t="str">
        <f aca="false">IF(A561="","",IFERROR(INDEX(Sesiones!$C$2:$C$401,MATCH(A561,Sesiones!$A$2:$A$401,0)),""))</f>
        <v/>
      </c>
      <c r="F561" s="0" t="str">
        <f aca="false">IF(A561="","",IF(D561="Sesión no existe","Sesión no existe",IF(COUNTIFS(Matrículas!$A$2:$A$201,B561,Matrículas!$B$2:$B$201,D561)=0,"No está matriculado en ese grupo",IF(COUNTIFS($A$2:$A$3001,A561,$B$2:$B$3001,B561)&gt;1,"Registro repetido",""))))</f>
        <v/>
      </c>
    </row>
    <row r="562" customFormat="false" ht="15" hidden="false" customHeight="false" outlineLevel="0" collapsed="false">
      <c r="D562" s="0" t="str">
        <f aca="false">IF(A562="","",IFERROR(INDEX(Sesiones!$B$2:$B$401,MATCH(A562,Sesiones!$A$2:$A$401,0)),"Sesión no existe"))</f>
        <v/>
      </c>
      <c r="E562" s="41" t="str">
        <f aca="false">IF(A562="","",IFERROR(INDEX(Sesiones!$C$2:$C$401,MATCH(A562,Sesiones!$A$2:$A$401,0)),""))</f>
        <v/>
      </c>
      <c r="F562" s="0" t="str">
        <f aca="false">IF(A562="","",IF(D562="Sesión no existe","Sesión no existe",IF(COUNTIFS(Matrículas!$A$2:$A$201,B562,Matrículas!$B$2:$B$201,D562)=0,"No está matriculado en ese grupo",IF(COUNTIFS($A$2:$A$3001,A562,$B$2:$B$3001,B562)&gt;1,"Registro repetido",""))))</f>
        <v/>
      </c>
    </row>
    <row r="563" customFormat="false" ht="15" hidden="false" customHeight="false" outlineLevel="0" collapsed="false">
      <c r="D563" s="0" t="str">
        <f aca="false">IF(A563="","",IFERROR(INDEX(Sesiones!$B$2:$B$401,MATCH(A563,Sesiones!$A$2:$A$401,0)),"Sesión no existe"))</f>
        <v/>
      </c>
      <c r="E563" s="41" t="str">
        <f aca="false">IF(A563="","",IFERROR(INDEX(Sesiones!$C$2:$C$401,MATCH(A563,Sesiones!$A$2:$A$401,0)),""))</f>
        <v/>
      </c>
      <c r="F563" s="0" t="str">
        <f aca="false">IF(A563="","",IF(D563="Sesión no existe","Sesión no existe",IF(COUNTIFS(Matrículas!$A$2:$A$201,B563,Matrículas!$B$2:$B$201,D563)=0,"No está matriculado en ese grupo",IF(COUNTIFS($A$2:$A$3001,A563,$B$2:$B$3001,B563)&gt;1,"Registro repetido",""))))</f>
        <v/>
      </c>
    </row>
    <row r="564" customFormat="false" ht="15" hidden="false" customHeight="false" outlineLevel="0" collapsed="false">
      <c r="D564" s="0" t="str">
        <f aca="false">IF(A564="","",IFERROR(INDEX(Sesiones!$B$2:$B$401,MATCH(A564,Sesiones!$A$2:$A$401,0)),"Sesión no existe"))</f>
        <v/>
      </c>
      <c r="E564" s="41" t="str">
        <f aca="false">IF(A564="","",IFERROR(INDEX(Sesiones!$C$2:$C$401,MATCH(A564,Sesiones!$A$2:$A$401,0)),""))</f>
        <v/>
      </c>
      <c r="F564" s="0" t="str">
        <f aca="false">IF(A564="","",IF(D564="Sesión no existe","Sesión no existe",IF(COUNTIFS(Matrículas!$A$2:$A$201,B564,Matrículas!$B$2:$B$201,D564)=0,"No está matriculado en ese grupo",IF(COUNTIFS($A$2:$A$3001,A564,$B$2:$B$3001,B564)&gt;1,"Registro repetido",""))))</f>
        <v/>
      </c>
    </row>
    <row r="565" customFormat="false" ht="15" hidden="false" customHeight="false" outlineLevel="0" collapsed="false">
      <c r="D565" s="0" t="str">
        <f aca="false">IF(A565="","",IFERROR(INDEX(Sesiones!$B$2:$B$401,MATCH(A565,Sesiones!$A$2:$A$401,0)),"Sesión no existe"))</f>
        <v/>
      </c>
      <c r="E565" s="41" t="str">
        <f aca="false">IF(A565="","",IFERROR(INDEX(Sesiones!$C$2:$C$401,MATCH(A565,Sesiones!$A$2:$A$401,0)),""))</f>
        <v/>
      </c>
      <c r="F565" s="0" t="str">
        <f aca="false">IF(A565="","",IF(D565="Sesión no existe","Sesión no existe",IF(COUNTIFS(Matrículas!$A$2:$A$201,B565,Matrículas!$B$2:$B$201,D565)=0,"No está matriculado en ese grupo",IF(COUNTIFS($A$2:$A$3001,A565,$B$2:$B$3001,B565)&gt;1,"Registro repetido",""))))</f>
        <v/>
      </c>
    </row>
    <row r="566" customFormat="false" ht="15" hidden="false" customHeight="false" outlineLevel="0" collapsed="false">
      <c r="D566" s="0" t="str">
        <f aca="false">IF(A566="","",IFERROR(INDEX(Sesiones!$B$2:$B$401,MATCH(A566,Sesiones!$A$2:$A$401,0)),"Sesión no existe"))</f>
        <v/>
      </c>
      <c r="E566" s="41" t="str">
        <f aca="false">IF(A566="","",IFERROR(INDEX(Sesiones!$C$2:$C$401,MATCH(A566,Sesiones!$A$2:$A$401,0)),""))</f>
        <v/>
      </c>
      <c r="F566" s="0" t="str">
        <f aca="false">IF(A566="","",IF(D566="Sesión no existe","Sesión no existe",IF(COUNTIFS(Matrículas!$A$2:$A$201,B566,Matrículas!$B$2:$B$201,D566)=0,"No está matriculado en ese grupo",IF(COUNTIFS($A$2:$A$3001,A566,$B$2:$B$3001,B566)&gt;1,"Registro repetido",""))))</f>
        <v/>
      </c>
    </row>
    <row r="567" customFormat="false" ht="15" hidden="false" customHeight="false" outlineLevel="0" collapsed="false">
      <c r="D567" s="0" t="str">
        <f aca="false">IF(A567="","",IFERROR(INDEX(Sesiones!$B$2:$B$401,MATCH(A567,Sesiones!$A$2:$A$401,0)),"Sesión no existe"))</f>
        <v/>
      </c>
      <c r="E567" s="41" t="str">
        <f aca="false">IF(A567="","",IFERROR(INDEX(Sesiones!$C$2:$C$401,MATCH(A567,Sesiones!$A$2:$A$401,0)),""))</f>
        <v/>
      </c>
      <c r="F567" s="0" t="str">
        <f aca="false">IF(A567="","",IF(D567="Sesión no existe","Sesión no existe",IF(COUNTIFS(Matrículas!$A$2:$A$201,B567,Matrículas!$B$2:$B$201,D567)=0,"No está matriculado en ese grupo",IF(COUNTIFS($A$2:$A$3001,A567,$B$2:$B$3001,B567)&gt;1,"Registro repetido",""))))</f>
        <v/>
      </c>
    </row>
    <row r="568" customFormat="false" ht="15" hidden="false" customHeight="false" outlineLevel="0" collapsed="false">
      <c r="D568" s="0" t="str">
        <f aca="false">IF(A568="","",IFERROR(INDEX(Sesiones!$B$2:$B$401,MATCH(A568,Sesiones!$A$2:$A$401,0)),"Sesión no existe"))</f>
        <v/>
      </c>
      <c r="E568" s="41" t="str">
        <f aca="false">IF(A568="","",IFERROR(INDEX(Sesiones!$C$2:$C$401,MATCH(A568,Sesiones!$A$2:$A$401,0)),""))</f>
        <v/>
      </c>
      <c r="F568" s="0" t="str">
        <f aca="false">IF(A568="","",IF(D568="Sesión no existe","Sesión no existe",IF(COUNTIFS(Matrículas!$A$2:$A$201,B568,Matrículas!$B$2:$B$201,D568)=0,"No está matriculado en ese grupo",IF(COUNTIFS($A$2:$A$3001,A568,$B$2:$B$3001,B568)&gt;1,"Registro repetido",""))))</f>
        <v/>
      </c>
    </row>
    <row r="569" customFormat="false" ht="15" hidden="false" customHeight="false" outlineLevel="0" collapsed="false">
      <c r="D569" s="0" t="str">
        <f aca="false">IF(A569="","",IFERROR(INDEX(Sesiones!$B$2:$B$401,MATCH(A569,Sesiones!$A$2:$A$401,0)),"Sesión no existe"))</f>
        <v/>
      </c>
      <c r="E569" s="41" t="str">
        <f aca="false">IF(A569="","",IFERROR(INDEX(Sesiones!$C$2:$C$401,MATCH(A569,Sesiones!$A$2:$A$401,0)),""))</f>
        <v/>
      </c>
      <c r="F569" s="0" t="str">
        <f aca="false">IF(A569="","",IF(D569="Sesión no existe","Sesión no existe",IF(COUNTIFS(Matrículas!$A$2:$A$201,B569,Matrículas!$B$2:$B$201,D569)=0,"No está matriculado en ese grupo",IF(COUNTIFS($A$2:$A$3001,A569,$B$2:$B$3001,B569)&gt;1,"Registro repetido",""))))</f>
        <v/>
      </c>
    </row>
    <row r="570" customFormat="false" ht="15" hidden="false" customHeight="false" outlineLevel="0" collapsed="false">
      <c r="D570" s="0" t="str">
        <f aca="false">IF(A570="","",IFERROR(INDEX(Sesiones!$B$2:$B$401,MATCH(A570,Sesiones!$A$2:$A$401,0)),"Sesión no existe"))</f>
        <v/>
      </c>
      <c r="E570" s="41" t="str">
        <f aca="false">IF(A570="","",IFERROR(INDEX(Sesiones!$C$2:$C$401,MATCH(A570,Sesiones!$A$2:$A$401,0)),""))</f>
        <v/>
      </c>
      <c r="F570" s="0" t="str">
        <f aca="false">IF(A570="","",IF(D570="Sesión no existe","Sesión no existe",IF(COUNTIFS(Matrículas!$A$2:$A$201,B570,Matrículas!$B$2:$B$201,D570)=0,"No está matriculado en ese grupo",IF(COUNTIFS($A$2:$A$3001,A570,$B$2:$B$3001,B570)&gt;1,"Registro repetido",""))))</f>
        <v/>
      </c>
    </row>
    <row r="571" customFormat="false" ht="15" hidden="false" customHeight="false" outlineLevel="0" collapsed="false">
      <c r="D571" s="0" t="str">
        <f aca="false">IF(A571="","",IFERROR(INDEX(Sesiones!$B$2:$B$401,MATCH(A571,Sesiones!$A$2:$A$401,0)),"Sesión no existe"))</f>
        <v/>
      </c>
      <c r="E571" s="41" t="str">
        <f aca="false">IF(A571="","",IFERROR(INDEX(Sesiones!$C$2:$C$401,MATCH(A571,Sesiones!$A$2:$A$401,0)),""))</f>
        <v/>
      </c>
      <c r="F571" s="0" t="str">
        <f aca="false">IF(A571="","",IF(D571="Sesión no existe","Sesión no existe",IF(COUNTIFS(Matrículas!$A$2:$A$201,B571,Matrículas!$B$2:$B$201,D571)=0,"No está matriculado en ese grupo",IF(COUNTIFS($A$2:$A$3001,A571,$B$2:$B$3001,B571)&gt;1,"Registro repetido",""))))</f>
        <v/>
      </c>
    </row>
    <row r="572" customFormat="false" ht="15" hidden="false" customHeight="false" outlineLevel="0" collapsed="false">
      <c r="D572" s="0" t="str">
        <f aca="false">IF(A572="","",IFERROR(INDEX(Sesiones!$B$2:$B$401,MATCH(A572,Sesiones!$A$2:$A$401,0)),"Sesión no existe"))</f>
        <v/>
      </c>
      <c r="E572" s="41" t="str">
        <f aca="false">IF(A572="","",IFERROR(INDEX(Sesiones!$C$2:$C$401,MATCH(A572,Sesiones!$A$2:$A$401,0)),""))</f>
        <v/>
      </c>
      <c r="F572" s="0" t="str">
        <f aca="false">IF(A572="","",IF(D572="Sesión no existe","Sesión no existe",IF(COUNTIFS(Matrículas!$A$2:$A$201,B572,Matrículas!$B$2:$B$201,D572)=0,"No está matriculado en ese grupo",IF(COUNTIFS($A$2:$A$3001,A572,$B$2:$B$3001,B572)&gt;1,"Registro repetido",""))))</f>
        <v/>
      </c>
    </row>
    <row r="573" customFormat="false" ht="15" hidden="false" customHeight="false" outlineLevel="0" collapsed="false">
      <c r="D573" s="0" t="str">
        <f aca="false">IF(A573="","",IFERROR(INDEX(Sesiones!$B$2:$B$401,MATCH(A573,Sesiones!$A$2:$A$401,0)),"Sesión no existe"))</f>
        <v/>
      </c>
      <c r="E573" s="41" t="str">
        <f aca="false">IF(A573="","",IFERROR(INDEX(Sesiones!$C$2:$C$401,MATCH(A573,Sesiones!$A$2:$A$401,0)),""))</f>
        <v/>
      </c>
      <c r="F573" s="0" t="str">
        <f aca="false">IF(A573="","",IF(D573="Sesión no existe","Sesión no existe",IF(COUNTIFS(Matrículas!$A$2:$A$201,B573,Matrículas!$B$2:$B$201,D573)=0,"No está matriculado en ese grupo",IF(COUNTIFS($A$2:$A$3001,A573,$B$2:$B$3001,B573)&gt;1,"Registro repetido",""))))</f>
        <v/>
      </c>
    </row>
    <row r="574" customFormat="false" ht="15" hidden="false" customHeight="false" outlineLevel="0" collapsed="false">
      <c r="D574" s="0" t="str">
        <f aca="false">IF(A574="","",IFERROR(INDEX(Sesiones!$B$2:$B$401,MATCH(A574,Sesiones!$A$2:$A$401,0)),"Sesión no existe"))</f>
        <v/>
      </c>
      <c r="E574" s="41" t="str">
        <f aca="false">IF(A574="","",IFERROR(INDEX(Sesiones!$C$2:$C$401,MATCH(A574,Sesiones!$A$2:$A$401,0)),""))</f>
        <v/>
      </c>
      <c r="F574" s="0" t="str">
        <f aca="false">IF(A574="","",IF(D574="Sesión no existe","Sesión no existe",IF(COUNTIFS(Matrículas!$A$2:$A$201,B574,Matrículas!$B$2:$B$201,D574)=0,"No está matriculado en ese grupo",IF(COUNTIFS($A$2:$A$3001,A574,$B$2:$B$3001,B574)&gt;1,"Registro repetido",""))))</f>
        <v/>
      </c>
    </row>
    <row r="575" customFormat="false" ht="15" hidden="false" customHeight="false" outlineLevel="0" collapsed="false">
      <c r="D575" s="0" t="str">
        <f aca="false">IF(A575="","",IFERROR(INDEX(Sesiones!$B$2:$B$401,MATCH(A575,Sesiones!$A$2:$A$401,0)),"Sesión no existe"))</f>
        <v/>
      </c>
      <c r="E575" s="41" t="str">
        <f aca="false">IF(A575="","",IFERROR(INDEX(Sesiones!$C$2:$C$401,MATCH(A575,Sesiones!$A$2:$A$401,0)),""))</f>
        <v/>
      </c>
      <c r="F575" s="0" t="str">
        <f aca="false">IF(A575="","",IF(D575="Sesión no existe","Sesión no existe",IF(COUNTIFS(Matrículas!$A$2:$A$201,B575,Matrículas!$B$2:$B$201,D575)=0,"No está matriculado en ese grupo",IF(COUNTIFS($A$2:$A$3001,A575,$B$2:$B$3001,B575)&gt;1,"Registro repetido",""))))</f>
        <v/>
      </c>
    </row>
    <row r="576" customFormat="false" ht="15" hidden="false" customHeight="false" outlineLevel="0" collapsed="false">
      <c r="D576" s="0" t="str">
        <f aca="false">IF(A576="","",IFERROR(INDEX(Sesiones!$B$2:$B$401,MATCH(A576,Sesiones!$A$2:$A$401,0)),"Sesión no existe"))</f>
        <v/>
      </c>
      <c r="E576" s="41" t="str">
        <f aca="false">IF(A576="","",IFERROR(INDEX(Sesiones!$C$2:$C$401,MATCH(A576,Sesiones!$A$2:$A$401,0)),""))</f>
        <v/>
      </c>
      <c r="F576" s="0" t="str">
        <f aca="false">IF(A576="","",IF(D576="Sesión no existe","Sesión no existe",IF(COUNTIFS(Matrículas!$A$2:$A$201,B576,Matrículas!$B$2:$B$201,D576)=0,"No está matriculado en ese grupo",IF(COUNTIFS($A$2:$A$3001,A576,$B$2:$B$3001,B576)&gt;1,"Registro repetido",""))))</f>
        <v/>
      </c>
    </row>
    <row r="577" customFormat="false" ht="15" hidden="false" customHeight="false" outlineLevel="0" collapsed="false">
      <c r="D577" s="0" t="str">
        <f aca="false">IF(A577="","",IFERROR(INDEX(Sesiones!$B$2:$B$401,MATCH(A577,Sesiones!$A$2:$A$401,0)),"Sesión no existe"))</f>
        <v/>
      </c>
      <c r="E577" s="41" t="str">
        <f aca="false">IF(A577="","",IFERROR(INDEX(Sesiones!$C$2:$C$401,MATCH(A577,Sesiones!$A$2:$A$401,0)),""))</f>
        <v/>
      </c>
      <c r="F577" s="0" t="str">
        <f aca="false">IF(A577="","",IF(D577="Sesión no existe","Sesión no existe",IF(COUNTIFS(Matrículas!$A$2:$A$201,B577,Matrículas!$B$2:$B$201,D577)=0,"No está matriculado en ese grupo",IF(COUNTIFS($A$2:$A$3001,A577,$B$2:$B$3001,B577)&gt;1,"Registro repetido",""))))</f>
        <v/>
      </c>
    </row>
    <row r="578" customFormat="false" ht="15" hidden="false" customHeight="false" outlineLevel="0" collapsed="false">
      <c r="D578" s="0" t="str">
        <f aca="false">IF(A578="","",IFERROR(INDEX(Sesiones!$B$2:$B$401,MATCH(A578,Sesiones!$A$2:$A$401,0)),"Sesión no existe"))</f>
        <v/>
      </c>
      <c r="E578" s="41" t="str">
        <f aca="false">IF(A578="","",IFERROR(INDEX(Sesiones!$C$2:$C$401,MATCH(A578,Sesiones!$A$2:$A$401,0)),""))</f>
        <v/>
      </c>
      <c r="F578" s="0" t="str">
        <f aca="false">IF(A578="","",IF(D578="Sesión no existe","Sesión no existe",IF(COUNTIFS(Matrículas!$A$2:$A$201,B578,Matrículas!$B$2:$B$201,D578)=0,"No está matriculado en ese grupo",IF(COUNTIFS($A$2:$A$3001,A578,$B$2:$B$3001,B578)&gt;1,"Registro repetido",""))))</f>
        <v/>
      </c>
    </row>
    <row r="579" customFormat="false" ht="15" hidden="false" customHeight="false" outlineLevel="0" collapsed="false">
      <c r="D579" s="0" t="str">
        <f aca="false">IF(A579="","",IFERROR(INDEX(Sesiones!$B$2:$B$401,MATCH(A579,Sesiones!$A$2:$A$401,0)),"Sesión no existe"))</f>
        <v/>
      </c>
      <c r="E579" s="41" t="str">
        <f aca="false">IF(A579="","",IFERROR(INDEX(Sesiones!$C$2:$C$401,MATCH(A579,Sesiones!$A$2:$A$401,0)),""))</f>
        <v/>
      </c>
      <c r="F579" s="0" t="str">
        <f aca="false">IF(A579="","",IF(D579="Sesión no existe","Sesión no existe",IF(COUNTIFS(Matrículas!$A$2:$A$201,B579,Matrículas!$B$2:$B$201,D579)=0,"No está matriculado en ese grupo",IF(COUNTIFS($A$2:$A$3001,A579,$B$2:$B$3001,B579)&gt;1,"Registro repetido",""))))</f>
        <v/>
      </c>
    </row>
    <row r="580" customFormat="false" ht="15" hidden="false" customHeight="false" outlineLevel="0" collapsed="false">
      <c r="D580" s="0" t="str">
        <f aca="false">IF(A580="","",IFERROR(INDEX(Sesiones!$B$2:$B$401,MATCH(A580,Sesiones!$A$2:$A$401,0)),"Sesión no existe"))</f>
        <v/>
      </c>
      <c r="E580" s="41" t="str">
        <f aca="false">IF(A580="","",IFERROR(INDEX(Sesiones!$C$2:$C$401,MATCH(A580,Sesiones!$A$2:$A$401,0)),""))</f>
        <v/>
      </c>
      <c r="F580" s="0" t="str">
        <f aca="false">IF(A580="","",IF(D580="Sesión no existe","Sesión no existe",IF(COUNTIFS(Matrículas!$A$2:$A$201,B580,Matrículas!$B$2:$B$201,D580)=0,"No está matriculado en ese grupo",IF(COUNTIFS($A$2:$A$3001,A580,$B$2:$B$3001,B580)&gt;1,"Registro repetido",""))))</f>
        <v/>
      </c>
    </row>
    <row r="581" customFormat="false" ht="15" hidden="false" customHeight="false" outlineLevel="0" collapsed="false">
      <c r="D581" s="0" t="str">
        <f aca="false">IF(A581="","",IFERROR(INDEX(Sesiones!$B$2:$B$401,MATCH(A581,Sesiones!$A$2:$A$401,0)),"Sesión no existe"))</f>
        <v/>
      </c>
      <c r="E581" s="41" t="str">
        <f aca="false">IF(A581="","",IFERROR(INDEX(Sesiones!$C$2:$C$401,MATCH(A581,Sesiones!$A$2:$A$401,0)),""))</f>
        <v/>
      </c>
      <c r="F581" s="0" t="str">
        <f aca="false">IF(A581="","",IF(D581="Sesión no existe","Sesión no existe",IF(COUNTIFS(Matrículas!$A$2:$A$201,B581,Matrículas!$B$2:$B$201,D581)=0,"No está matriculado en ese grupo",IF(COUNTIFS($A$2:$A$3001,A581,$B$2:$B$3001,B581)&gt;1,"Registro repetido",""))))</f>
        <v/>
      </c>
    </row>
    <row r="582" customFormat="false" ht="15" hidden="false" customHeight="false" outlineLevel="0" collapsed="false">
      <c r="D582" s="0" t="str">
        <f aca="false">IF(A582="","",IFERROR(INDEX(Sesiones!$B$2:$B$401,MATCH(A582,Sesiones!$A$2:$A$401,0)),"Sesión no existe"))</f>
        <v/>
      </c>
      <c r="E582" s="41" t="str">
        <f aca="false">IF(A582="","",IFERROR(INDEX(Sesiones!$C$2:$C$401,MATCH(A582,Sesiones!$A$2:$A$401,0)),""))</f>
        <v/>
      </c>
      <c r="F582" s="0" t="str">
        <f aca="false">IF(A582="","",IF(D582="Sesión no existe","Sesión no existe",IF(COUNTIFS(Matrículas!$A$2:$A$201,B582,Matrículas!$B$2:$B$201,D582)=0,"No está matriculado en ese grupo",IF(COUNTIFS($A$2:$A$3001,A582,$B$2:$B$3001,B582)&gt;1,"Registro repetido",""))))</f>
        <v/>
      </c>
    </row>
    <row r="583" customFormat="false" ht="15" hidden="false" customHeight="false" outlineLevel="0" collapsed="false">
      <c r="D583" s="0" t="str">
        <f aca="false">IF(A583="","",IFERROR(INDEX(Sesiones!$B$2:$B$401,MATCH(A583,Sesiones!$A$2:$A$401,0)),"Sesión no existe"))</f>
        <v/>
      </c>
      <c r="E583" s="41" t="str">
        <f aca="false">IF(A583="","",IFERROR(INDEX(Sesiones!$C$2:$C$401,MATCH(A583,Sesiones!$A$2:$A$401,0)),""))</f>
        <v/>
      </c>
      <c r="F583" s="0" t="str">
        <f aca="false">IF(A583="","",IF(D583="Sesión no existe","Sesión no existe",IF(COUNTIFS(Matrículas!$A$2:$A$201,B583,Matrículas!$B$2:$B$201,D583)=0,"No está matriculado en ese grupo",IF(COUNTIFS($A$2:$A$3001,A583,$B$2:$B$3001,B583)&gt;1,"Registro repetido",""))))</f>
        <v/>
      </c>
    </row>
    <row r="584" customFormat="false" ht="15" hidden="false" customHeight="false" outlineLevel="0" collapsed="false">
      <c r="D584" s="0" t="str">
        <f aca="false">IF(A584="","",IFERROR(INDEX(Sesiones!$B$2:$B$401,MATCH(A584,Sesiones!$A$2:$A$401,0)),"Sesión no existe"))</f>
        <v/>
      </c>
      <c r="E584" s="41" t="str">
        <f aca="false">IF(A584="","",IFERROR(INDEX(Sesiones!$C$2:$C$401,MATCH(A584,Sesiones!$A$2:$A$401,0)),""))</f>
        <v/>
      </c>
      <c r="F584" s="0" t="str">
        <f aca="false">IF(A584="","",IF(D584="Sesión no existe","Sesión no existe",IF(COUNTIFS(Matrículas!$A$2:$A$201,B584,Matrículas!$B$2:$B$201,D584)=0,"No está matriculado en ese grupo",IF(COUNTIFS($A$2:$A$3001,A584,$B$2:$B$3001,B584)&gt;1,"Registro repetido",""))))</f>
        <v/>
      </c>
    </row>
    <row r="585" customFormat="false" ht="15" hidden="false" customHeight="false" outlineLevel="0" collapsed="false">
      <c r="D585" s="0" t="str">
        <f aca="false">IF(A585="","",IFERROR(INDEX(Sesiones!$B$2:$B$401,MATCH(A585,Sesiones!$A$2:$A$401,0)),"Sesión no existe"))</f>
        <v/>
      </c>
      <c r="E585" s="41" t="str">
        <f aca="false">IF(A585="","",IFERROR(INDEX(Sesiones!$C$2:$C$401,MATCH(A585,Sesiones!$A$2:$A$401,0)),""))</f>
        <v/>
      </c>
      <c r="F585" s="0" t="str">
        <f aca="false">IF(A585="","",IF(D585="Sesión no existe","Sesión no existe",IF(COUNTIFS(Matrículas!$A$2:$A$201,B585,Matrículas!$B$2:$B$201,D585)=0,"No está matriculado en ese grupo",IF(COUNTIFS($A$2:$A$3001,A585,$B$2:$B$3001,B585)&gt;1,"Registro repetido",""))))</f>
        <v/>
      </c>
    </row>
    <row r="586" customFormat="false" ht="15" hidden="false" customHeight="false" outlineLevel="0" collapsed="false">
      <c r="D586" s="0" t="str">
        <f aca="false">IF(A586="","",IFERROR(INDEX(Sesiones!$B$2:$B$401,MATCH(A586,Sesiones!$A$2:$A$401,0)),"Sesión no existe"))</f>
        <v/>
      </c>
      <c r="E586" s="41" t="str">
        <f aca="false">IF(A586="","",IFERROR(INDEX(Sesiones!$C$2:$C$401,MATCH(A586,Sesiones!$A$2:$A$401,0)),""))</f>
        <v/>
      </c>
      <c r="F586" s="0" t="str">
        <f aca="false">IF(A586="","",IF(D586="Sesión no existe","Sesión no existe",IF(COUNTIFS(Matrículas!$A$2:$A$201,B586,Matrículas!$B$2:$B$201,D586)=0,"No está matriculado en ese grupo",IF(COUNTIFS($A$2:$A$3001,A586,$B$2:$B$3001,B586)&gt;1,"Registro repetido",""))))</f>
        <v/>
      </c>
    </row>
    <row r="587" customFormat="false" ht="15" hidden="false" customHeight="false" outlineLevel="0" collapsed="false">
      <c r="D587" s="0" t="str">
        <f aca="false">IF(A587="","",IFERROR(INDEX(Sesiones!$B$2:$B$401,MATCH(A587,Sesiones!$A$2:$A$401,0)),"Sesión no existe"))</f>
        <v/>
      </c>
      <c r="E587" s="41" t="str">
        <f aca="false">IF(A587="","",IFERROR(INDEX(Sesiones!$C$2:$C$401,MATCH(A587,Sesiones!$A$2:$A$401,0)),""))</f>
        <v/>
      </c>
      <c r="F587" s="0" t="str">
        <f aca="false">IF(A587="","",IF(D587="Sesión no existe","Sesión no existe",IF(COUNTIFS(Matrículas!$A$2:$A$201,B587,Matrículas!$B$2:$B$201,D587)=0,"No está matriculado en ese grupo",IF(COUNTIFS($A$2:$A$3001,A587,$B$2:$B$3001,B587)&gt;1,"Registro repetido",""))))</f>
        <v/>
      </c>
    </row>
    <row r="588" customFormat="false" ht="15" hidden="false" customHeight="false" outlineLevel="0" collapsed="false">
      <c r="D588" s="0" t="str">
        <f aca="false">IF(A588="","",IFERROR(INDEX(Sesiones!$B$2:$B$401,MATCH(A588,Sesiones!$A$2:$A$401,0)),"Sesión no existe"))</f>
        <v/>
      </c>
      <c r="E588" s="41" t="str">
        <f aca="false">IF(A588="","",IFERROR(INDEX(Sesiones!$C$2:$C$401,MATCH(A588,Sesiones!$A$2:$A$401,0)),""))</f>
        <v/>
      </c>
      <c r="F588" s="0" t="str">
        <f aca="false">IF(A588="","",IF(D588="Sesión no existe","Sesión no existe",IF(COUNTIFS(Matrículas!$A$2:$A$201,B588,Matrículas!$B$2:$B$201,D588)=0,"No está matriculado en ese grupo",IF(COUNTIFS($A$2:$A$3001,A588,$B$2:$B$3001,B588)&gt;1,"Registro repetido",""))))</f>
        <v/>
      </c>
    </row>
    <row r="589" customFormat="false" ht="15" hidden="false" customHeight="false" outlineLevel="0" collapsed="false">
      <c r="D589" s="0" t="str">
        <f aca="false">IF(A589="","",IFERROR(INDEX(Sesiones!$B$2:$B$401,MATCH(A589,Sesiones!$A$2:$A$401,0)),"Sesión no existe"))</f>
        <v/>
      </c>
      <c r="E589" s="41" t="str">
        <f aca="false">IF(A589="","",IFERROR(INDEX(Sesiones!$C$2:$C$401,MATCH(A589,Sesiones!$A$2:$A$401,0)),""))</f>
        <v/>
      </c>
      <c r="F589" s="0" t="str">
        <f aca="false">IF(A589="","",IF(D589="Sesión no existe","Sesión no existe",IF(COUNTIFS(Matrículas!$A$2:$A$201,B589,Matrículas!$B$2:$B$201,D589)=0,"No está matriculado en ese grupo",IF(COUNTIFS($A$2:$A$3001,A589,$B$2:$B$3001,B589)&gt;1,"Registro repetido",""))))</f>
        <v/>
      </c>
    </row>
    <row r="590" customFormat="false" ht="15" hidden="false" customHeight="false" outlineLevel="0" collapsed="false">
      <c r="D590" s="0" t="str">
        <f aca="false">IF(A590="","",IFERROR(INDEX(Sesiones!$B$2:$B$401,MATCH(A590,Sesiones!$A$2:$A$401,0)),"Sesión no existe"))</f>
        <v/>
      </c>
      <c r="E590" s="41" t="str">
        <f aca="false">IF(A590="","",IFERROR(INDEX(Sesiones!$C$2:$C$401,MATCH(A590,Sesiones!$A$2:$A$401,0)),""))</f>
        <v/>
      </c>
      <c r="F590" s="0" t="str">
        <f aca="false">IF(A590="","",IF(D590="Sesión no existe","Sesión no existe",IF(COUNTIFS(Matrículas!$A$2:$A$201,B590,Matrículas!$B$2:$B$201,D590)=0,"No está matriculado en ese grupo",IF(COUNTIFS($A$2:$A$3001,A590,$B$2:$B$3001,B590)&gt;1,"Registro repetido",""))))</f>
        <v/>
      </c>
    </row>
    <row r="591" customFormat="false" ht="15" hidden="false" customHeight="false" outlineLevel="0" collapsed="false">
      <c r="D591" s="0" t="str">
        <f aca="false">IF(A591="","",IFERROR(INDEX(Sesiones!$B$2:$B$401,MATCH(A591,Sesiones!$A$2:$A$401,0)),"Sesión no existe"))</f>
        <v/>
      </c>
      <c r="E591" s="41" t="str">
        <f aca="false">IF(A591="","",IFERROR(INDEX(Sesiones!$C$2:$C$401,MATCH(A591,Sesiones!$A$2:$A$401,0)),""))</f>
        <v/>
      </c>
      <c r="F591" s="0" t="str">
        <f aca="false">IF(A591="","",IF(D591="Sesión no existe","Sesión no existe",IF(COUNTIFS(Matrículas!$A$2:$A$201,B591,Matrículas!$B$2:$B$201,D591)=0,"No está matriculado en ese grupo",IF(COUNTIFS($A$2:$A$3001,A591,$B$2:$B$3001,B591)&gt;1,"Registro repetido",""))))</f>
        <v/>
      </c>
    </row>
    <row r="592" customFormat="false" ht="15" hidden="false" customHeight="false" outlineLevel="0" collapsed="false">
      <c r="D592" s="0" t="str">
        <f aca="false">IF(A592="","",IFERROR(INDEX(Sesiones!$B$2:$B$401,MATCH(A592,Sesiones!$A$2:$A$401,0)),"Sesión no existe"))</f>
        <v/>
      </c>
      <c r="E592" s="41" t="str">
        <f aca="false">IF(A592="","",IFERROR(INDEX(Sesiones!$C$2:$C$401,MATCH(A592,Sesiones!$A$2:$A$401,0)),""))</f>
        <v/>
      </c>
      <c r="F592" s="0" t="str">
        <f aca="false">IF(A592="","",IF(D592="Sesión no existe","Sesión no existe",IF(COUNTIFS(Matrículas!$A$2:$A$201,B592,Matrículas!$B$2:$B$201,D592)=0,"No está matriculado en ese grupo",IF(COUNTIFS($A$2:$A$3001,A592,$B$2:$B$3001,B592)&gt;1,"Registro repetido",""))))</f>
        <v/>
      </c>
    </row>
    <row r="593" customFormat="false" ht="15" hidden="false" customHeight="false" outlineLevel="0" collapsed="false">
      <c r="D593" s="0" t="str">
        <f aca="false">IF(A593="","",IFERROR(INDEX(Sesiones!$B$2:$B$401,MATCH(A593,Sesiones!$A$2:$A$401,0)),"Sesión no existe"))</f>
        <v/>
      </c>
      <c r="E593" s="41" t="str">
        <f aca="false">IF(A593="","",IFERROR(INDEX(Sesiones!$C$2:$C$401,MATCH(A593,Sesiones!$A$2:$A$401,0)),""))</f>
        <v/>
      </c>
      <c r="F593" s="0" t="str">
        <f aca="false">IF(A593="","",IF(D593="Sesión no existe","Sesión no existe",IF(COUNTIFS(Matrículas!$A$2:$A$201,B593,Matrículas!$B$2:$B$201,D593)=0,"No está matriculado en ese grupo",IF(COUNTIFS($A$2:$A$3001,A593,$B$2:$B$3001,B593)&gt;1,"Registro repetido",""))))</f>
        <v/>
      </c>
    </row>
    <row r="594" customFormat="false" ht="15" hidden="false" customHeight="false" outlineLevel="0" collapsed="false">
      <c r="D594" s="0" t="str">
        <f aca="false">IF(A594="","",IFERROR(INDEX(Sesiones!$B$2:$B$401,MATCH(A594,Sesiones!$A$2:$A$401,0)),"Sesión no existe"))</f>
        <v/>
      </c>
      <c r="E594" s="41" t="str">
        <f aca="false">IF(A594="","",IFERROR(INDEX(Sesiones!$C$2:$C$401,MATCH(A594,Sesiones!$A$2:$A$401,0)),""))</f>
        <v/>
      </c>
      <c r="F594" s="0" t="str">
        <f aca="false">IF(A594="","",IF(D594="Sesión no existe","Sesión no existe",IF(COUNTIFS(Matrículas!$A$2:$A$201,B594,Matrículas!$B$2:$B$201,D594)=0,"No está matriculado en ese grupo",IF(COUNTIFS($A$2:$A$3001,A594,$B$2:$B$3001,B594)&gt;1,"Registro repetido",""))))</f>
        <v/>
      </c>
    </row>
    <row r="595" customFormat="false" ht="15" hidden="false" customHeight="false" outlineLevel="0" collapsed="false">
      <c r="D595" s="0" t="str">
        <f aca="false">IF(A595="","",IFERROR(INDEX(Sesiones!$B$2:$B$401,MATCH(A595,Sesiones!$A$2:$A$401,0)),"Sesión no existe"))</f>
        <v/>
      </c>
      <c r="E595" s="41" t="str">
        <f aca="false">IF(A595="","",IFERROR(INDEX(Sesiones!$C$2:$C$401,MATCH(A595,Sesiones!$A$2:$A$401,0)),""))</f>
        <v/>
      </c>
      <c r="F595" s="0" t="str">
        <f aca="false">IF(A595="","",IF(D595="Sesión no existe","Sesión no existe",IF(COUNTIFS(Matrículas!$A$2:$A$201,B595,Matrículas!$B$2:$B$201,D595)=0,"No está matriculado en ese grupo",IF(COUNTIFS($A$2:$A$3001,A595,$B$2:$B$3001,B595)&gt;1,"Registro repetido",""))))</f>
        <v/>
      </c>
    </row>
    <row r="596" customFormat="false" ht="15" hidden="false" customHeight="false" outlineLevel="0" collapsed="false">
      <c r="D596" s="0" t="str">
        <f aca="false">IF(A596="","",IFERROR(INDEX(Sesiones!$B$2:$B$401,MATCH(A596,Sesiones!$A$2:$A$401,0)),"Sesión no existe"))</f>
        <v/>
      </c>
      <c r="E596" s="41" t="str">
        <f aca="false">IF(A596="","",IFERROR(INDEX(Sesiones!$C$2:$C$401,MATCH(A596,Sesiones!$A$2:$A$401,0)),""))</f>
        <v/>
      </c>
      <c r="F596" s="0" t="str">
        <f aca="false">IF(A596="","",IF(D596="Sesión no existe","Sesión no existe",IF(COUNTIFS(Matrículas!$A$2:$A$201,B596,Matrículas!$B$2:$B$201,D596)=0,"No está matriculado en ese grupo",IF(COUNTIFS($A$2:$A$3001,A596,$B$2:$B$3001,B596)&gt;1,"Registro repetido",""))))</f>
        <v/>
      </c>
    </row>
    <row r="597" customFormat="false" ht="15" hidden="false" customHeight="false" outlineLevel="0" collapsed="false">
      <c r="D597" s="0" t="str">
        <f aca="false">IF(A597="","",IFERROR(INDEX(Sesiones!$B$2:$B$401,MATCH(A597,Sesiones!$A$2:$A$401,0)),"Sesión no existe"))</f>
        <v/>
      </c>
      <c r="E597" s="41" t="str">
        <f aca="false">IF(A597="","",IFERROR(INDEX(Sesiones!$C$2:$C$401,MATCH(A597,Sesiones!$A$2:$A$401,0)),""))</f>
        <v/>
      </c>
      <c r="F597" s="0" t="str">
        <f aca="false">IF(A597="","",IF(D597="Sesión no existe","Sesión no existe",IF(COUNTIFS(Matrículas!$A$2:$A$201,B597,Matrículas!$B$2:$B$201,D597)=0,"No está matriculado en ese grupo",IF(COUNTIFS($A$2:$A$3001,A597,$B$2:$B$3001,B597)&gt;1,"Registro repetido",""))))</f>
        <v/>
      </c>
    </row>
    <row r="598" customFormat="false" ht="15" hidden="false" customHeight="false" outlineLevel="0" collapsed="false">
      <c r="D598" s="0" t="str">
        <f aca="false">IF(A598="","",IFERROR(INDEX(Sesiones!$B$2:$B$401,MATCH(A598,Sesiones!$A$2:$A$401,0)),"Sesión no existe"))</f>
        <v/>
      </c>
      <c r="E598" s="41" t="str">
        <f aca="false">IF(A598="","",IFERROR(INDEX(Sesiones!$C$2:$C$401,MATCH(A598,Sesiones!$A$2:$A$401,0)),""))</f>
        <v/>
      </c>
      <c r="F598" s="0" t="str">
        <f aca="false">IF(A598="","",IF(D598="Sesión no existe","Sesión no existe",IF(COUNTIFS(Matrículas!$A$2:$A$201,B598,Matrículas!$B$2:$B$201,D598)=0,"No está matriculado en ese grupo",IF(COUNTIFS($A$2:$A$3001,A598,$B$2:$B$3001,B598)&gt;1,"Registro repetido",""))))</f>
        <v/>
      </c>
    </row>
    <row r="599" customFormat="false" ht="15" hidden="false" customHeight="false" outlineLevel="0" collapsed="false">
      <c r="D599" s="0" t="str">
        <f aca="false">IF(A599="","",IFERROR(INDEX(Sesiones!$B$2:$B$401,MATCH(A599,Sesiones!$A$2:$A$401,0)),"Sesión no existe"))</f>
        <v/>
      </c>
      <c r="E599" s="41" t="str">
        <f aca="false">IF(A599="","",IFERROR(INDEX(Sesiones!$C$2:$C$401,MATCH(A599,Sesiones!$A$2:$A$401,0)),""))</f>
        <v/>
      </c>
      <c r="F599" s="0" t="str">
        <f aca="false">IF(A599="","",IF(D599="Sesión no existe","Sesión no existe",IF(COUNTIFS(Matrículas!$A$2:$A$201,B599,Matrículas!$B$2:$B$201,D599)=0,"No está matriculado en ese grupo",IF(COUNTIFS($A$2:$A$3001,A599,$B$2:$B$3001,B599)&gt;1,"Registro repetido",""))))</f>
        <v/>
      </c>
    </row>
    <row r="600" customFormat="false" ht="15" hidden="false" customHeight="false" outlineLevel="0" collapsed="false">
      <c r="D600" s="0" t="str">
        <f aca="false">IF(A600="","",IFERROR(INDEX(Sesiones!$B$2:$B$401,MATCH(A600,Sesiones!$A$2:$A$401,0)),"Sesión no existe"))</f>
        <v/>
      </c>
      <c r="E600" s="41" t="str">
        <f aca="false">IF(A600="","",IFERROR(INDEX(Sesiones!$C$2:$C$401,MATCH(A600,Sesiones!$A$2:$A$401,0)),""))</f>
        <v/>
      </c>
      <c r="F600" s="0" t="str">
        <f aca="false">IF(A600="","",IF(D600="Sesión no existe","Sesión no existe",IF(COUNTIFS(Matrículas!$A$2:$A$201,B600,Matrículas!$B$2:$B$201,D600)=0,"No está matriculado en ese grupo",IF(COUNTIFS($A$2:$A$3001,A600,$B$2:$B$3001,B600)&gt;1,"Registro repetido",""))))</f>
        <v/>
      </c>
    </row>
    <row r="601" customFormat="false" ht="15" hidden="false" customHeight="false" outlineLevel="0" collapsed="false">
      <c r="D601" s="0" t="str">
        <f aca="false">IF(A601="","",IFERROR(INDEX(Sesiones!$B$2:$B$401,MATCH(A601,Sesiones!$A$2:$A$401,0)),"Sesión no existe"))</f>
        <v/>
      </c>
      <c r="E601" s="41" t="str">
        <f aca="false">IF(A601="","",IFERROR(INDEX(Sesiones!$C$2:$C$401,MATCH(A601,Sesiones!$A$2:$A$401,0)),""))</f>
        <v/>
      </c>
      <c r="F601" s="0" t="str">
        <f aca="false">IF(A601="","",IF(D601="Sesión no existe","Sesión no existe",IF(COUNTIFS(Matrículas!$A$2:$A$201,B601,Matrículas!$B$2:$B$201,D601)=0,"No está matriculado en ese grupo",IF(COUNTIFS($A$2:$A$3001,A601,$B$2:$B$3001,B601)&gt;1,"Registro repetido",""))))</f>
        <v/>
      </c>
    </row>
    <row r="602" customFormat="false" ht="15" hidden="false" customHeight="false" outlineLevel="0" collapsed="false">
      <c r="D602" s="0" t="str">
        <f aca="false">IF(A602="","",IFERROR(INDEX(Sesiones!$B$2:$B$401,MATCH(A602,Sesiones!$A$2:$A$401,0)),"Sesión no existe"))</f>
        <v/>
      </c>
      <c r="E602" s="41" t="str">
        <f aca="false">IF(A602="","",IFERROR(INDEX(Sesiones!$C$2:$C$401,MATCH(A602,Sesiones!$A$2:$A$401,0)),""))</f>
        <v/>
      </c>
      <c r="F602" s="0" t="str">
        <f aca="false">IF(A602="","",IF(D602="Sesión no existe","Sesión no existe",IF(COUNTIFS(Matrículas!$A$2:$A$201,B602,Matrículas!$B$2:$B$201,D602)=0,"No está matriculado en ese grupo",IF(COUNTIFS($A$2:$A$3001,A602,$B$2:$B$3001,B602)&gt;1,"Registro repetido",""))))</f>
        <v/>
      </c>
    </row>
    <row r="603" customFormat="false" ht="15" hidden="false" customHeight="false" outlineLevel="0" collapsed="false">
      <c r="D603" s="0" t="str">
        <f aca="false">IF(A603="","",IFERROR(INDEX(Sesiones!$B$2:$B$401,MATCH(A603,Sesiones!$A$2:$A$401,0)),"Sesión no existe"))</f>
        <v/>
      </c>
      <c r="E603" s="41" t="str">
        <f aca="false">IF(A603="","",IFERROR(INDEX(Sesiones!$C$2:$C$401,MATCH(A603,Sesiones!$A$2:$A$401,0)),""))</f>
        <v/>
      </c>
      <c r="F603" s="0" t="str">
        <f aca="false">IF(A603="","",IF(D603="Sesión no existe","Sesión no existe",IF(COUNTIFS(Matrículas!$A$2:$A$201,B603,Matrículas!$B$2:$B$201,D603)=0,"No está matriculado en ese grupo",IF(COUNTIFS($A$2:$A$3001,A603,$B$2:$B$3001,B603)&gt;1,"Registro repetido",""))))</f>
        <v/>
      </c>
    </row>
    <row r="604" customFormat="false" ht="15" hidden="false" customHeight="false" outlineLevel="0" collapsed="false">
      <c r="D604" s="0" t="str">
        <f aca="false">IF(A604="","",IFERROR(INDEX(Sesiones!$B$2:$B$401,MATCH(A604,Sesiones!$A$2:$A$401,0)),"Sesión no existe"))</f>
        <v/>
      </c>
      <c r="E604" s="41" t="str">
        <f aca="false">IF(A604="","",IFERROR(INDEX(Sesiones!$C$2:$C$401,MATCH(A604,Sesiones!$A$2:$A$401,0)),""))</f>
        <v/>
      </c>
      <c r="F604" s="0" t="str">
        <f aca="false">IF(A604="","",IF(D604="Sesión no existe","Sesión no existe",IF(COUNTIFS(Matrículas!$A$2:$A$201,B604,Matrículas!$B$2:$B$201,D604)=0,"No está matriculado en ese grupo",IF(COUNTIFS($A$2:$A$3001,A604,$B$2:$B$3001,B604)&gt;1,"Registro repetido",""))))</f>
        <v/>
      </c>
    </row>
    <row r="605" customFormat="false" ht="15" hidden="false" customHeight="false" outlineLevel="0" collapsed="false">
      <c r="D605" s="0" t="str">
        <f aca="false">IF(A605="","",IFERROR(INDEX(Sesiones!$B$2:$B$401,MATCH(A605,Sesiones!$A$2:$A$401,0)),"Sesión no existe"))</f>
        <v/>
      </c>
      <c r="E605" s="41" t="str">
        <f aca="false">IF(A605="","",IFERROR(INDEX(Sesiones!$C$2:$C$401,MATCH(A605,Sesiones!$A$2:$A$401,0)),""))</f>
        <v/>
      </c>
      <c r="F605" s="0" t="str">
        <f aca="false">IF(A605="","",IF(D605="Sesión no existe","Sesión no existe",IF(COUNTIFS(Matrículas!$A$2:$A$201,B605,Matrículas!$B$2:$B$201,D605)=0,"No está matriculado en ese grupo",IF(COUNTIFS($A$2:$A$3001,A605,$B$2:$B$3001,B605)&gt;1,"Registro repetido",""))))</f>
        <v/>
      </c>
    </row>
    <row r="606" customFormat="false" ht="15" hidden="false" customHeight="false" outlineLevel="0" collapsed="false">
      <c r="D606" s="0" t="str">
        <f aca="false">IF(A606="","",IFERROR(INDEX(Sesiones!$B$2:$B$401,MATCH(A606,Sesiones!$A$2:$A$401,0)),"Sesión no existe"))</f>
        <v/>
      </c>
      <c r="E606" s="41" t="str">
        <f aca="false">IF(A606="","",IFERROR(INDEX(Sesiones!$C$2:$C$401,MATCH(A606,Sesiones!$A$2:$A$401,0)),""))</f>
        <v/>
      </c>
      <c r="F606" s="0" t="str">
        <f aca="false">IF(A606="","",IF(D606="Sesión no existe","Sesión no existe",IF(COUNTIFS(Matrículas!$A$2:$A$201,B606,Matrículas!$B$2:$B$201,D606)=0,"No está matriculado en ese grupo",IF(COUNTIFS($A$2:$A$3001,A606,$B$2:$B$3001,B606)&gt;1,"Registro repetido",""))))</f>
        <v/>
      </c>
    </row>
    <row r="607" customFormat="false" ht="15" hidden="false" customHeight="false" outlineLevel="0" collapsed="false">
      <c r="D607" s="0" t="str">
        <f aca="false">IF(A607="","",IFERROR(INDEX(Sesiones!$B$2:$B$401,MATCH(A607,Sesiones!$A$2:$A$401,0)),"Sesión no existe"))</f>
        <v/>
      </c>
      <c r="E607" s="41" t="str">
        <f aca="false">IF(A607="","",IFERROR(INDEX(Sesiones!$C$2:$C$401,MATCH(A607,Sesiones!$A$2:$A$401,0)),""))</f>
        <v/>
      </c>
      <c r="F607" s="0" t="str">
        <f aca="false">IF(A607="","",IF(D607="Sesión no existe","Sesión no existe",IF(COUNTIFS(Matrículas!$A$2:$A$201,B607,Matrículas!$B$2:$B$201,D607)=0,"No está matriculado en ese grupo",IF(COUNTIFS($A$2:$A$3001,A607,$B$2:$B$3001,B607)&gt;1,"Registro repetido",""))))</f>
        <v/>
      </c>
    </row>
    <row r="608" customFormat="false" ht="15" hidden="false" customHeight="false" outlineLevel="0" collapsed="false">
      <c r="D608" s="0" t="str">
        <f aca="false">IF(A608="","",IFERROR(INDEX(Sesiones!$B$2:$B$401,MATCH(A608,Sesiones!$A$2:$A$401,0)),"Sesión no existe"))</f>
        <v/>
      </c>
      <c r="E608" s="41" t="str">
        <f aca="false">IF(A608="","",IFERROR(INDEX(Sesiones!$C$2:$C$401,MATCH(A608,Sesiones!$A$2:$A$401,0)),""))</f>
        <v/>
      </c>
      <c r="F608" s="0" t="str">
        <f aca="false">IF(A608="","",IF(D608="Sesión no existe","Sesión no existe",IF(COUNTIFS(Matrículas!$A$2:$A$201,B608,Matrículas!$B$2:$B$201,D608)=0,"No está matriculado en ese grupo",IF(COUNTIFS($A$2:$A$3001,A608,$B$2:$B$3001,B608)&gt;1,"Registro repetido",""))))</f>
        <v/>
      </c>
    </row>
    <row r="609" customFormat="false" ht="15" hidden="false" customHeight="false" outlineLevel="0" collapsed="false">
      <c r="D609" s="0" t="str">
        <f aca="false">IF(A609="","",IFERROR(INDEX(Sesiones!$B$2:$B$401,MATCH(A609,Sesiones!$A$2:$A$401,0)),"Sesión no existe"))</f>
        <v/>
      </c>
      <c r="E609" s="41" t="str">
        <f aca="false">IF(A609="","",IFERROR(INDEX(Sesiones!$C$2:$C$401,MATCH(A609,Sesiones!$A$2:$A$401,0)),""))</f>
        <v/>
      </c>
      <c r="F609" s="0" t="str">
        <f aca="false">IF(A609="","",IF(D609="Sesión no existe","Sesión no existe",IF(COUNTIFS(Matrículas!$A$2:$A$201,B609,Matrículas!$B$2:$B$201,D609)=0,"No está matriculado en ese grupo",IF(COUNTIFS($A$2:$A$3001,A609,$B$2:$B$3001,B609)&gt;1,"Registro repetido",""))))</f>
        <v/>
      </c>
    </row>
    <row r="610" customFormat="false" ht="15" hidden="false" customHeight="false" outlineLevel="0" collapsed="false">
      <c r="D610" s="0" t="str">
        <f aca="false">IF(A610="","",IFERROR(INDEX(Sesiones!$B$2:$B$401,MATCH(A610,Sesiones!$A$2:$A$401,0)),"Sesión no existe"))</f>
        <v/>
      </c>
      <c r="E610" s="41" t="str">
        <f aca="false">IF(A610="","",IFERROR(INDEX(Sesiones!$C$2:$C$401,MATCH(A610,Sesiones!$A$2:$A$401,0)),""))</f>
        <v/>
      </c>
      <c r="F610" s="0" t="str">
        <f aca="false">IF(A610="","",IF(D610="Sesión no existe","Sesión no existe",IF(COUNTIFS(Matrículas!$A$2:$A$201,B610,Matrículas!$B$2:$B$201,D610)=0,"No está matriculado en ese grupo",IF(COUNTIFS($A$2:$A$3001,A610,$B$2:$B$3001,B610)&gt;1,"Registro repetido",""))))</f>
        <v/>
      </c>
    </row>
    <row r="611" customFormat="false" ht="15" hidden="false" customHeight="false" outlineLevel="0" collapsed="false">
      <c r="D611" s="0" t="str">
        <f aca="false">IF(A611="","",IFERROR(INDEX(Sesiones!$B$2:$B$401,MATCH(A611,Sesiones!$A$2:$A$401,0)),"Sesión no existe"))</f>
        <v/>
      </c>
      <c r="E611" s="41" t="str">
        <f aca="false">IF(A611="","",IFERROR(INDEX(Sesiones!$C$2:$C$401,MATCH(A611,Sesiones!$A$2:$A$401,0)),""))</f>
        <v/>
      </c>
      <c r="F611" s="0" t="str">
        <f aca="false">IF(A611="","",IF(D611="Sesión no existe","Sesión no existe",IF(COUNTIFS(Matrículas!$A$2:$A$201,B611,Matrículas!$B$2:$B$201,D611)=0,"No está matriculado en ese grupo",IF(COUNTIFS($A$2:$A$3001,A611,$B$2:$B$3001,B611)&gt;1,"Registro repetido",""))))</f>
        <v/>
      </c>
    </row>
    <row r="612" customFormat="false" ht="15" hidden="false" customHeight="false" outlineLevel="0" collapsed="false">
      <c r="D612" s="0" t="str">
        <f aca="false">IF(A612="","",IFERROR(INDEX(Sesiones!$B$2:$B$401,MATCH(A612,Sesiones!$A$2:$A$401,0)),"Sesión no existe"))</f>
        <v/>
      </c>
      <c r="E612" s="41" t="str">
        <f aca="false">IF(A612="","",IFERROR(INDEX(Sesiones!$C$2:$C$401,MATCH(A612,Sesiones!$A$2:$A$401,0)),""))</f>
        <v/>
      </c>
      <c r="F612" s="0" t="str">
        <f aca="false">IF(A612="","",IF(D612="Sesión no existe","Sesión no existe",IF(COUNTIFS(Matrículas!$A$2:$A$201,B612,Matrículas!$B$2:$B$201,D612)=0,"No está matriculado en ese grupo",IF(COUNTIFS($A$2:$A$3001,A612,$B$2:$B$3001,B612)&gt;1,"Registro repetido",""))))</f>
        <v/>
      </c>
    </row>
    <row r="613" customFormat="false" ht="15" hidden="false" customHeight="false" outlineLevel="0" collapsed="false">
      <c r="D613" s="0" t="str">
        <f aca="false">IF(A613="","",IFERROR(INDEX(Sesiones!$B$2:$B$401,MATCH(A613,Sesiones!$A$2:$A$401,0)),"Sesión no existe"))</f>
        <v/>
      </c>
      <c r="E613" s="41" t="str">
        <f aca="false">IF(A613="","",IFERROR(INDEX(Sesiones!$C$2:$C$401,MATCH(A613,Sesiones!$A$2:$A$401,0)),""))</f>
        <v/>
      </c>
      <c r="F613" s="0" t="str">
        <f aca="false">IF(A613="","",IF(D613="Sesión no existe","Sesión no existe",IF(COUNTIFS(Matrículas!$A$2:$A$201,B613,Matrículas!$B$2:$B$201,D613)=0,"No está matriculado en ese grupo",IF(COUNTIFS($A$2:$A$3001,A613,$B$2:$B$3001,B613)&gt;1,"Registro repetido",""))))</f>
        <v/>
      </c>
    </row>
    <row r="614" customFormat="false" ht="15" hidden="false" customHeight="false" outlineLevel="0" collapsed="false">
      <c r="D614" s="0" t="str">
        <f aca="false">IF(A614="","",IFERROR(INDEX(Sesiones!$B$2:$B$401,MATCH(A614,Sesiones!$A$2:$A$401,0)),"Sesión no existe"))</f>
        <v/>
      </c>
      <c r="E614" s="41" t="str">
        <f aca="false">IF(A614="","",IFERROR(INDEX(Sesiones!$C$2:$C$401,MATCH(A614,Sesiones!$A$2:$A$401,0)),""))</f>
        <v/>
      </c>
      <c r="F614" s="0" t="str">
        <f aca="false">IF(A614="","",IF(D614="Sesión no existe","Sesión no existe",IF(COUNTIFS(Matrículas!$A$2:$A$201,B614,Matrículas!$B$2:$B$201,D614)=0,"No está matriculado en ese grupo",IF(COUNTIFS($A$2:$A$3001,A614,$B$2:$B$3001,B614)&gt;1,"Registro repetido",""))))</f>
        <v/>
      </c>
    </row>
    <row r="615" customFormat="false" ht="15" hidden="false" customHeight="false" outlineLevel="0" collapsed="false">
      <c r="D615" s="0" t="str">
        <f aca="false">IF(A615="","",IFERROR(INDEX(Sesiones!$B$2:$B$401,MATCH(A615,Sesiones!$A$2:$A$401,0)),"Sesión no existe"))</f>
        <v/>
      </c>
      <c r="E615" s="41" t="str">
        <f aca="false">IF(A615="","",IFERROR(INDEX(Sesiones!$C$2:$C$401,MATCH(A615,Sesiones!$A$2:$A$401,0)),""))</f>
        <v/>
      </c>
      <c r="F615" s="0" t="str">
        <f aca="false">IF(A615="","",IF(D615="Sesión no existe","Sesión no existe",IF(COUNTIFS(Matrículas!$A$2:$A$201,B615,Matrículas!$B$2:$B$201,D615)=0,"No está matriculado en ese grupo",IF(COUNTIFS($A$2:$A$3001,A615,$B$2:$B$3001,B615)&gt;1,"Registro repetido",""))))</f>
        <v/>
      </c>
    </row>
    <row r="616" customFormat="false" ht="15" hidden="false" customHeight="false" outlineLevel="0" collapsed="false">
      <c r="D616" s="0" t="str">
        <f aca="false">IF(A616="","",IFERROR(INDEX(Sesiones!$B$2:$B$401,MATCH(A616,Sesiones!$A$2:$A$401,0)),"Sesión no existe"))</f>
        <v/>
      </c>
      <c r="E616" s="41" t="str">
        <f aca="false">IF(A616="","",IFERROR(INDEX(Sesiones!$C$2:$C$401,MATCH(A616,Sesiones!$A$2:$A$401,0)),""))</f>
        <v/>
      </c>
      <c r="F616" s="0" t="str">
        <f aca="false">IF(A616="","",IF(D616="Sesión no existe","Sesión no existe",IF(COUNTIFS(Matrículas!$A$2:$A$201,B616,Matrículas!$B$2:$B$201,D616)=0,"No está matriculado en ese grupo",IF(COUNTIFS($A$2:$A$3001,A616,$B$2:$B$3001,B616)&gt;1,"Registro repetido",""))))</f>
        <v/>
      </c>
    </row>
    <row r="617" customFormat="false" ht="15" hidden="false" customHeight="false" outlineLevel="0" collapsed="false">
      <c r="D617" s="0" t="str">
        <f aca="false">IF(A617="","",IFERROR(INDEX(Sesiones!$B$2:$B$401,MATCH(A617,Sesiones!$A$2:$A$401,0)),"Sesión no existe"))</f>
        <v/>
      </c>
      <c r="E617" s="41" t="str">
        <f aca="false">IF(A617="","",IFERROR(INDEX(Sesiones!$C$2:$C$401,MATCH(A617,Sesiones!$A$2:$A$401,0)),""))</f>
        <v/>
      </c>
      <c r="F617" s="0" t="str">
        <f aca="false">IF(A617="","",IF(D617="Sesión no existe","Sesión no existe",IF(COUNTIFS(Matrículas!$A$2:$A$201,B617,Matrículas!$B$2:$B$201,D617)=0,"No está matriculado en ese grupo",IF(COUNTIFS($A$2:$A$3001,A617,$B$2:$B$3001,B617)&gt;1,"Registro repetido",""))))</f>
        <v/>
      </c>
    </row>
    <row r="618" customFormat="false" ht="15" hidden="false" customHeight="false" outlineLevel="0" collapsed="false">
      <c r="D618" s="0" t="str">
        <f aca="false">IF(A618="","",IFERROR(INDEX(Sesiones!$B$2:$B$401,MATCH(A618,Sesiones!$A$2:$A$401,0)),"Sesión no existe"))</f>
        <v/>
      </c>
      <c r="E618" s="41" t="str">
        <f aca="false">IF(A618="","",IFERROR(INDEX(Sesiones!$C$2:$C$401,MATCH(A618,Sesiones!$A$2:$A$401,0)),""))</f>
        <v/>
      </c>
      <c r="F618" s="0" t="str">
        <f aca="false">IF(A618="","",IF(D618="Sesión no existe","Sesión no existe",IF(COUNTIFS(Matrículas!$A$2:$A$201,B618,Matrículas!$B$2:$B$201,D618)=0,"No está matriculado en ese grupo",IF(COUNTIFS($A$2:$A$3001,A618,$B$2:$B$3001,B618)&gt;1,"Registro repetido",""))))</f>
        <v/>
      </c>
    </row>
    <row r="619" customFormat="false" ht="15" hidden="false" customHeight="false" outlineLevel="0" collapsed="false">
      <c r="D619" s="0" t="str">
        <f aca="false">IF(A619="","",IFERROR(INDEX(Sesiones!$B$2:$B$401,MATCH(A619,Sesiones!$A$2:$A$401,0)),"Sesión no existe"))</f>
        <v/>
      </c>
      <c r="E619" s="41" t="str">
        <f aca="false">IF(A619="","",IFERROR(INDEX(Sesiones!$C$2:$C$401,MATCH(A619,Sesiones!$A$2:$A$401,0)),""))</f>
        <v/>
      </c>
      <c r="F619" s="0" t="str">
        <f aca="false">IF(A619="","",IF(D619="Sesión no existe","Sesión no existe",IF(COUNTIFS(Matrículas!$A$2:$A$201,B619,Matrículas!$B$2:$B$201,D619)=0,"No está matriculado en ese grupo",IF(COUNTIFS($A$2:$A$3001,A619,$B$2:$B$3001,B619)&gt;1,"Registro repetido",""))))</f>
        <v/>
      </c>
    </row>
    <row r="620" customFormat="false" ht="15" hidden="false" customHeight="false" outlineLevel="0" collapsed="false">
      <c r="D620" s="0" t="str">
        <f aca="false">IF(A620="","",IFERROR(INDEX(Sesiones!$B$2:$B$401,MATCH(A620,Sesiones!$A$2:$A$401,0)),"Sesión no existe"))</f>
        <v/>
      </c>
      <c r="E620" s="41" t="str">
        <f aca="false">IF(A620="","",IFERROR(INDEX(Sesiones!$C$2:$C$401,MATCH(A620,Sesiones!$A$2:$A$401,0)),""))</f>
        <v/>
      </c>
      <c r="F620" s="0" t="str">
        <f aca="false">IF(A620="","",IF(D620="Sesión no existe","Sesión no existe",IF(COUNTIFS(Matrículas!$A$2:$A$201,B620,Matrículas!$B$2:$B$201,D620)=0,"No está matriculado en ese grupo",IF(COUNTIFS($A$2:$A$3001,A620,$B$2:$B$3001,B620)&gt;1,"Registro repetido",""))))</f>
        <v/>
      </c>
    </row>
    <row r="621" customFormat="false" ht="15" hidden="false" customHeight="false" outlineLevel="0" collapsed="false">
      <c r="D621" s="0" t="str">
        <f aca="false">IF(A621="","",IFERROR(INDEX(Sesiones!$B$2:$B$401,MATCH(A621,Sesiones!$A$2:$A$401,0)),"Sesión no existe"))</f>
        <v/>
      </c>
      <c r="E621" s="41" t="str">
        <f aca="false">IF(A621="","",IFERROR(INDEX(Sesiones!$C$2:$C$401,MATCH(A621,Sesiones!$A$2:$A$401,0)),""))</f>
        <v/>
      </c>
      <c r="F621" s="0" t="str">
        <f aca="false">IF(A621="","",IF(D621="Sesión no existe","Sesión no existe",IF(COUNTIFS(Matrículas!$A$2:$A$201,B621,Matrículas!$B$2:$B$201,D621)=0,"No está matriculado en ese grupo",IF(COUNTIFS($A$2:$A$3001,A621,$B$2:$B$3001,B621)&gt;1,"Registro repetido",""))))</f>
        <v/>
      </c>
    </row>
    <row r="622" customFormat="false" ht="15" hidden="false" customHeight="false" outlineLevel="0" collapsed="false">
      <c r="D622" s="0" t="str">
        <f aca="false">IF(A622="","",IFERROR(INDEX(Sesiones!$B$2:$B$401,MATCH(A622,Sesiones!$A$2:$A$401,0)),"Sesión no existe"))</f>
        <v/>
      </c>
      <c r="E622" s="41" t="str">
        <f aca="false">IF(A622="","",IFERROR(INDEX(Sesiones!$C$2:$C$401,MATCH(A622,Sesiones!$A$2:$A$401,0)),""))</f>
        <v/>
      </c>
      <c r="F622" s="0" t="str">
        <f aca="false">IF(A622="","",IF(D622="Sesión no existe","Sesión no existe",IF(COUNTIFS(Matrículas!$A$2:$A$201,B622,Matrículas!$B$2:$B$201,D622)=0,"No está matriculado en ese grupo",IF(COUNTIFS($A$2:$A$3001,A622,$B$2:$B$3001,B622)&gt;1,"Registro repetido",""))))</f>
        <v/>
      </c>
    </row>
    <row r="623" customFormat="false" ht="15" hidden="false" customHeight="false" outlineLevel="0" collapsed="false">
      <c r="D623" s="0" t="str">
        <f aca="false">IF(A623="","",IFERROR(INDEX(Sesiones!$B$2:$B$401,MATCH(A623,Sesiones!$A$2:$A$401,0)),"Sesión no existe"))</f>
        <v/>
      </c>
      <c r="E623" s="41" t="str">
        <f aca="false">IF(A623="","",IFERROR(INDEX(Sesiones!$C$2:$C$401,MATCH(A623,Sesiones!$A$2:$A$401,0)),""))</f>
        <v/>
      </c>
      <c r="F623" s="0" t="str">
        <f aca="false">IF(A623="","",IF(D623="Sesión no existe","Sesión no existe",IF(COUNTIFS(Matrículas!$A$2:$A$201,B623,Matrículas!$B$2:$B$201,D623)=0,"No está matriculado en ese grupo",IF(COUNTIFS($A$2:$A$3001,A623,$B$2:$B$3001,B623)&gt;1,"Registro repetido",""))))</f>
        <v/>
      </c>
    </row>
    <row r="624" customFormat="false" ht="15" hidden="false" customHeight="false" outlineLevel="0" collapsed="false">
      <c r="D624" s="0" t="str">
        <f aca="false">IF(A624="","",IFERROR(INDEX(Sesiones!$B$2:$B$401,MATCH(A624,Sesiones!$A$2:$A$401,0)),"Sesión no existe"))</f>
        <v/>
      </c>
      <c r="E624" s="41" t="str">
        <f aca="false">IF(A624="","",IFERROR(INDEX(Sesiones!$C$2:$C$401,MATCH(A624,Sesiones!$A$2:$A$401,0)),""))</f>
        <v/>
      </c>
      <c r="F624" s="0" t="str">
        <f aca="false">IF(A624="","",IF(D624="Sesión no existe","Sesión no existe",IF(COUNTIFS(Matrículas!$A$2:$A$201,B624,Matrículas!$B$2:$B$201,D624)=0,"No está matriculado en ese grupo",IF(COUNTIFS($A$2:$A$3001,A624,$B$2:$B$3001,B624)&gt;1,"Registro repetido",""))))</f>
        <v/>
      </c>
    </row>
    <row r="625" customFormat="false" ht="15" hidden="false" customHeight="false" outlineLevel="0" collapsed="false">
      <c r="D625" s="0" t="str">
        <f aca="false">IF(A625="","",IFERROR(INDEX(Sesiones!$B$2:$B$401,MATCH(A625,Sesiones!$A$2:$A$401,0)),"Sesión no existe"))</f>
        <v/>
      </c>
      <c r="E625" s="41" t="str">
        <f aca="false">IF(A625="","",IFERROR(INDEX(Sesiones!$C$2:$C$401,MATCH(A625,Sesiones!$A$2:$A$401,0)),""))</f>
        <v/>
      </c>
      <c r="F625" s="0" t="str">
        <f aca="false">IF(A625="","",IF(D625="Sesión no existe","Sesión no existe",IF(COUNTIFS(Matrículas!$A$2:$A$201,B625,Matrículas!$B$2:$B$201,D625)=0,"No está matriculado en ese grupo",IF(COUNTIFS($A$2:$A$3001,A625,$B$2:$B$3001,B625)&gt;1,"Registro repetido",""))))</f>
        <v/>
      </c>
    </row>
    <row r="626" customFormat="false" ht="15" hidden="false" customHeight="false" outlineLevel="0" collapsed="false">
      <c r="D626" s="0" t="str">
        <f aca="false">IF(A626="","",IFERROR(INDEX(Sesiones!$B$2:$B$401,MATCH(A626,Sesiones!$A$2:$A$401,0)),"Sesión no existe"))</f>
        <v/>
      </c>
      <c r="E626" s="41" t="str">
        <f aca="false">IF(A626="","",IFERROR(INDEX(Sesiones!$C$2:$C$401,MATCH(A626,Sesiones!$A$2:$A$401,0)),""))</f>
        <v/>
      </c>
      <c r="F626" s="0" t="str">
        <f aca="false">IF(A626="","",IF(D626="Sesión no existe","Sesión no existe",IF(COUNTIFS(Matrículas!$A$2:$A$201,B626,Matrículas!$B$2:$B$201,D626)=0,"No está matriculado en ese grupo",IF(COUNTIFS($A$2:$A$3001,A626,$B$2:$B$3001,B626)&gt;1,"Registro repetido",""))))</f>
        <v/>
      </c>
    </row>
    <row r="627" customFormat="false" ht="15" hidden="false" customHeight="false" outlineLevel="0" collapsed="false">
      <c r="D627" s="0" t="str">
        <f aca="false">IF(A627="","",IFERROR(INDEX(Sesiones!$B$2:$B$401,MATCH(A627,Sesiones!$A$2:$A$401,0)),"Sesión no existe"))</f>
        <v/>
      </c>
      <c r="E627" s="41" t="str">
        <f aca="false">IF(A627="","",IFERROR(INDEX(Sesiones!$C$2:$C$401,MATCH(A627,Sesiones!$A$2:$A$401,0)),""))</f>
        <v/>
      </c>
      <c r="F627" s="0" t="str">
        <f aca="false">IF(A627="","",IF(D627="Sesión no existe","Sesión no existe",IF(COUNTIFS(Matrículas!$A$2:$A$201,B627,Matrículas!$B$2:$B$201,D627)=0,"No está matriculado en ese grupo",IF(COUNTIFS($A$2:$A$3001,A627,$B$2:$B$3001,B627)&gt;1,"Registro repetido",""))))</f>
        <v/>
      </c>
    </row>
    <row r="628" customFormat="false" ht="15" hidden="false" customHeight="false" outlineLevel="0" collapsed="false">
      <c r="D628" s="0" t="str">
        <f aca="false">IF(A628="","",IFERROR(INDEX(Sesiones!$B$2:$B$401,MATCH(A628,Sesiones!$A$2:$A$401,0)),"Sesión no existe"))</f>
        <v/>
      </c>
      <c r="E628" s="41" t="str">
        <f aca="false">IF(A628="","",IFERROR(INDEX(Sesiones!$C$2:$C$401,MATCH(A628,Sesiones!$A$2:$A$401,0)),""))</f>
        <v/>
      </c>
      <c r="F628" s="0" t="str">
        <f aca="false">IF(A628="","",IF(D628="Sesión no existe","Sesión no existe",IF(COUNTIFS(Matrículas!$A$2:$A$201,B628,Matrículas!$B$2:$B$201,D628)=0,"No está matriculado en ese grupo",IF(COUNTIFS($A$2:$A$3001,A628,$B$2:$B$3001,B628)&gt;1,"Registro repetido",""))))</f>
        <v/>
      </c>
    </row>
    <row r="629" customFormat="false" ht="15" hidden="false" customHeight="false" outlineLevel="0" collapsed="false">
      <c r="D629" s="0" t="str">
        <f aca="false">IF(A629="","",IFERROR(INDEX(Sesiones!$B$2:$B$401,MATCH(A629,Sesiones!$A$2:$A$401,0)),"Sesión no existe"))</f>
        <v/>
      </c>
      <c r="E629" s="41" t="str">
        <f aca="false">IF(A629="","",IFERROR(INDEX(Sesiones!$C$2:$C$401,MATCH(A629,Sesiones!$A$2:$A$401,0)),""))</f>
        <v/>
      </c>
      <c r="F629" s="0" t="str">
        <f aca="false">IF(A629="","",IF(D629="Sesión no existe","Sesión no existe",IF(COUNTIFS(Matrículas!$A$2:$A$201,B629,Matrículas!$B$2:$B$201,D629)=0,"No está matriculado en ese grupo",IF(COUNTIFS($A$2:$A$3001,A629,$B$2:$B$3001,B629)&gt;1,"Registro repetido",""))))</f>
        <v/>
      </c>
    </row>
    <row r="630" customFormat="false" ht="15" hidden="false" customHeight="false" outlineLevel="0" collapsed="false">
      <c r="D630" s="0" t="str">
        <f aca="false">IF(A630="","",IFERROR(INDEX(Sesiones!$B$2:$B$401,MATCH(A630,Sesiones!$A$2:$A$401,0)),"Sesión no existe"))</f>
        <v/>
      </c>
      <c r="E630" s="41" t="str">
        <f aca="false">IF(A630="","",IFERROR(INDEX(Sesiones!$C$2:$C$401,MATCH(A630,Sesiones!$A$2:$A$401,0)),""))</f>
        <v/>
      </c>
      <c r="F630" s="0" t="str">
        <f aca="false">IF(A630="","",IF(D630="Sesión no existe","Sesión no existe",IF(COUNTIFS(Matrículas!$A$2:$A$201,B630,Matrículas!$B$2:$B$201,D630)=0,"No está matriculado en ese grupo",IF(COUNTIFS($A$2:$A$3001,A630,$B$2:$B$3001,B630)&gt;1,"Registro repetido",""))))</f>
        <v/>
      </c>
    </row>
    <row r="631" customFormat="false" ht="15" hidden="false" customHeight="false" outlineLevel="0" collapsed="false">
      <c r="D631" s="0" t="str">
        <f aca="false">IF(A631="","",IFERROR(INDEX(Sesiones!$B$2:$B$401,MATCH(A631,Sesiones!$A$2:$A$401,0)),"Sesión no existe"))</f>
        <v/>
      </c>
      <c r="E631" s="41" t="str">
        <f aca="false">IF(A631="","",IFERROR(INDEX(Sesiones!$C$2:$C$401,MATCH(A631,Sesiones!$A$2:$A$401,0)),""))</f>
        <v/>
      </c>
      <c r="F631" s="0" t="str">
        <f aca="false">IF(A631="","",IF(D631="Sesión no existe","Sesión no existe",IF(COUNTIFS(Matrículas!$A$2:$A$201,B631,Matrículas!$B$2:$B$201,D631)=0,"No está matriculado en ese grupo",IF(COUNTIFS($A$2:$A$3001,A631,$B$2:$B$3001,B631)&gt;1,"Registro repetido",""))))</f>
        <v/>
      </c>
    </row>
    <row r="632" customFormat="false" ht="15" hidden="false" customHeight="false" outlineLevel="0" collapsed="false">
      <c r="D632" s="0" t="str">
        <f aca="false">IF(A632="","",IFERROR(INDEX(Sesiones!$B$2:$B$401,MATCH(A632,Sesiones!$A$2:$A$401,0)),"Sesión no existe"))</f>
        <v/>
      </c>
      <c r="E632" s="41" t="str">
        <f aca="false">IF(A632="","",IFERROR(INDEX(Sesiones!$C$2:$C$401,MATCH(A632,Sesiones!$A$2:$A$401,0)),""))</f>
        <v/>
      </c>
      <c r="F632" s="0" t="str">
        <f aca="false">IF(A632="","",IF(D632="Sesión no existe","Sesión no existe",IF(COUNTIFS(Matrículas!$A$2:$A$201,B632,Matrículas!$B$2:$B$201,D632)=0,"No está matriculado en ese grupo",IF(COUNTIFS($A$2:$A$3001,A632,$B$2:$B$3001,B632)&gt;1,"Registro repetido",""))))</f>
        <v/>
      </c>
    </row>
    <row r="633" customFormat="false" ht="15" hidden="false" customHeight="false" outlineLevel="0" collapsed="false">
      <c r="D633" s="0" t="str">
        <f aca="false">IF(A633="","",IFERROR(INDEX(Sesiones!$B$2:$B$401,MATCH(A633,Sesiones!$A$2:$A$401,0)),"Sesión no existe"))</f>
        <v/>
      </c>
      <c r="E633" s="41" t="str">
        <f aca="false">IF(A633="","",IFERROR(INDEX(Sesiones!$C$2:$C$401,MATCH(A633,Sesiones!$A$2:$A$401,0)),""))</f>
        <v/>
      </c>
      <c r="F633" s="0" t="str">
        <f aca="false">IF(A633="","",IF(D633="Sesión no existe","Sesión no existe",IF(COUNTIFS(Matrículas!$A$2:$A$201,B633,Matrículas!$B$2:$B$201,D633)=0,"No está matriculado en ese grupo",IF(COUNTIFS($A$2:$A$3001,A633,$B$2:$B$3001,B633)&gt;1,"Registro repetido",""))))</f>
        <v/>
      </c>
    </row>
    <row r="634" customFormat="false" ht="15" hidden="false" customHeight="false" outlineLevel="0" collapsed="false">
      <c r="D634" s="0" t="str">
        <f aca="false">IF(A634="","",IFERROR(INDEX(Sesiones!$B$2:$B$401,MATCH(A634,Sesiones!$A$2:$A$401,0)),"Sesión no existe"))</f>
        <v/>
      </c>
      <c r="E634" s="41" t="str">
        <f aca="false">IF(A634="","",IFERROR(INDEX(Sesiones!$C$2:$C$401,MATCH(A634,Sesiones!$A$2:$A$401,0)),""))</f>
        <v/>
      </c>
      <c r="F634" s="0" t="str">
        <f aca="false">IF(A634="","",IF(D634="Sesión no existe","Sesión no existe",IF(COUNTIFS(Matrículas!$A$2:$A$201,B634,Matrículas!$B$2:$B$201,D634)=0,"No está matriculado en ese grupo",IF(COUNTIFS($A$2:$A$3001,A634,$B$2:$B$3001,B634)&gt;1,"Registro repetido",""))))</f>
        <v/>
      </c>
    </row>
    <row r="635" customFormat="false" ht="15" hidden="false" customHeight="false" outlineLevel="0" collapsed="false">
      <c r="D635" s="0" t="str">
        <f aca="false">IF(A635="","",IFERROR(INDEX(Sesiones!$B$2:$B$401,MATCH(A635,Sesiones!$A$2:$A$401,0)),"Sesión no existe"))</f>
        <v/>
      </c>
      <c r="E635" s="41" t="str">
        <f aca="false">IF(A635="","",IFERROR(INDEX(Sesiones!$C$2:$C$401,MATCH(A635,Sesiones!$A$2:$A$401,0)),""))</f>
        <v/>
      </c>
      <c r="F635" s="0" t="str">
        <f aca="false">IF(A635="","",IF(D635="Sesión no existe","Sesión no existe",IF(COUNTIFS(Matrículas!$A$2:$A$201,B635,Matrículas!$B$2:$B$201,D635)=0,"No está matriculado en ese grupo",IF(COUNTIFS($A$2:$A$3001,A635,$B$2:$B$3001,B635)&gt;1,"Registro repetido",""))))</f>
        <v/>
      </c>
    </row>
    <row r="636" customFormat="false" ht="15" hidden="false" customHeight="false" outlineLevel="0" collapsed="false">
      <c r="D636" s="0" t="str">
        <f aca="false">IF(A636="","",IFERROR(INDEX(Sesiones!$B$2:$B$401,MATCH(A636,Sesiones!$A$2:$A$401,0)),"Sesión no existe"))</f>
        <v/>
      </c>
      <c r="E636" s="41" t="str">
        <f aca="false">IF(A636="","",IFERROR(INDEX(Sesiones!$C$2:$C$401,MATCH(A636,Sesiones!$A$2:$A$401,0)),""))</f>
        <v/>
      </c>
      <c r="F636" s="0" t="str">
        <f aca="false">IF(A636="","",IF(D636="Sesión no existe","Sesión no existe",IF(COUNTIFS(Matrículas!$A$2:$A$201,B636,Matrículas!$B$2:$B$201,D636)=0,"No está matriculado en ese grupo",IF(COUNTIFS($A$2:$A$3001,A636,$B$2:$B$3001,B636)&gt;1,"Registro repetido",""))))</f>
        <v/>
      </c>
    </row>
    <row r="637" customFormat="false" ht="15" hidden="false" customHeight="false" outlineLevel="0" collapsed="false">
      <c r="D637" s="0" t="str">
        <f aca="false">IF(A637="","",IFERROR(INDEX(Sesiones!$B$2:$B$401,MATCH(A637,Sesiones!$A$2:$A$401,0)),"Sesión no existe"))</f>
        <v/>
      </c>
      <c r="E637" s="41" t="str">
        <f aca="false">IF(A637="","",IFERROR(INDEX(Sesiones!$C$2:$C$401,MATCH(A637,Sesiones!$A$2:$A$401,0)),""))</f>
        <v/>
      </c>
      <c r="F637" s="0" t="str">
        <f aca="false">IF(A637="","",IF(D637="Sesión no existe","Sesión no existe",IF(COUNTIFS(Matrículas!$A$2:$A$201,B637,Matrículas!$B$2:$B$201,D637)=0,"No está matriculado en ese grupo",IF(COUNTIFS($A$2:$A$3001,A637,$B$2:$B$3001,B637)&gt;1,"Registro repetido",""))))</f>
        <v/>
      </c>
    </row>
    <row r="638" customFormat="false" ht="15" hidden="false" customHeight="false" outlineLevel="0" collapsed="false">
      <c r="D638" s="0" t="str">
        <f aca="false">IF(A638="","",IFERROR(INDEX(Sesiones!$B$2:$B$401,MATCH(A638,Sesiones!$A$2:$A$401,0)),"Sesión no existe"))</f>
        <v/>
      </c>
      <c r="E638" s="41" t="str">
        <f aca="false">IF(A638="","",IFERROR(INDEX(Sesiones!$C$2:$C$401,MATCH(A638,Sesiones!$A$2:$A$401,0)),""))</f>
        <v/>
      </c>
      <c r="F638" s="0" t="str">
        <f aca="false">IF(A638="","",IF(D638="Sesión no existe","Sesión no existe",IF(COUNTIFS(Matrículas!$A$2:$A$201,B638,Matrículas!$B$2:$B$201,D638)=0,"No está matriculado en ese grupo",IF(COUNTIFS($A$2:$A$3001,A638,$B$2:$B$3001,B638)&gt;1,"Registro repetido",""))))</f>
        <v/>
      </c>
    </row>
    <row r="639" customFormat="false" ht="15" hidden="false" customHeight="false" outlineLevel="0" collapsed="false">
      <c r="D639" s="0" t="str">
        <f aca="false">IF(A639="","",IFERROR(INDEX(Sesiones!$B$2:$B$401,MATCH(A639,Sesiones!$A$2:$A$401,0)),"Sesión no existe"))</f>
        <v/>
      </c>
      <c r="E639" s="41" t="str">
        <f aca="false">IF(A639="","",IFERROR(INDEX(Sesiones!$C$2:$C$401,MATCH(A639,Sesiones!$A$2:$A$401,0)),""))</f>
        <v/>
      </c>
      <c r="F639" s="0" t="str">
        <f aca="false">IF(A639="","",IF(D639="Sesión no existe","Sesión no existe",IF(COUNTIFS(Matrículas!$A$2:$A$201,B639,Matrículas!$B$2:$B$201,D639)=0,"No está matriculado en ese grupo",IF(COUNTIFS($A$2:$A$3001,A639,$B$2:$B$3001,B639)&gt;1,"Registro repetido",""))))</f>
        <v/>
      </c>
    </row>
    <row r="640" customFormat="false" ht="15" hidden="false" customHeight="false" outlineLevel="0" collapsed="false">
      <c r="D640" s="0" t="str">
        <f aca="false">IF(A640="","",IFERROR(INDEX(Sesiones!$B$2:$B$401,MATCH(A640,Sesiones!$A$2:$A$401,0)),"Sesión no existe"))</f>
        <v/>
      </c>
      <c r="E640" s="41" t="str">
        <f aca="false">IF(A640="","",IFERROR(INDEX(Sesiones!$C$2:$C$401,MATCH(A640,Sesiones!$A$2:$A$401,0)),""))</f>
        <v/>
      </c>
      <c r="F640" s="0" t="str">
        <f aca="false">IF(A640="","",IF(D640="Sesión no existe","Sesión no existe",IF(COUNTIFS(Matrículas!$A$2:$A$201,B640,Matrículas!$B$2:$B$201,D640)=0,"No está matriculado en ese grupo",IF(COUNTIFS($A$2:$A$3001,A640,$B$2:$B$3001,B640)&gt;1,"Registro repetido",""))))</f>
        <v/>
      </c>
    </row>
    <row r="641" customFormat="false" ht="15" hidden="false" customHeight="false" outlineLevel="0" collapsed="false">
      <c r="D641" s="0" t="str">
        <f aca="false">IF(A641="","",IFERROR(INDEX(Sesiones!$B$2:$B$401,MATCH(A641,Sesiones!$A$2:$A$401,0)),"Sesión no existe"))</f>
        <v/>
      </c>
      <c r="E641" s="41" t="str">
        <f aca="false">IF(A641="","",IFERROR(INDEX(Sesiones!$C$2:$C$401,MATCH(A641,Sesiones!$A$2:$A$401,0)),""))</f>
        <v/>
      </c>
      <c r="F641" s="0" t="str">
        <f aca="false">IF(A641="","",IF(D641="Sesión no existe","Sesión no existe",IF(COUNTIFS(Matrículas!$A$2:$A$201,B641,Matrículas!$B$2:$B$201,D641)=0,"No está matriculado en ese grupo",IF(COUNTIFS($A$2:$A$3001,A641,$B$2:$B$3001,B641)&gt;1,"Registro repetido",""))))</f>
        <v/>
      </c>
    </row>
    <row r="642" customFormat="false" ht="15" hidden="false" customHeight="false" outlineLevel="0" collapsed="false">
      <c r="D642" s="0" t="str">
        <f aca="false">IF(A642="","",IFERROR(INDEX(Sesiones!$B$2:$B$401,MATCH(A642,Sesiones!$A$2:$A$401,0)),"Sesión no existe"))</f>
        <v/>
      </c>
      <c r="E642" s="41" t="str">
        <f aca="false">IF(A642="","",IFERROR(INDEX(Sesiones!$C$2:$C$401,MATCH(A642,Sesiones!$A$2:$A$401,0)),""))</f>
        <v/>
      </c>
      <c r="F642" s="0" t="str">
        <f aca="false">IF(A642="","",IF(D642="Sesión no existe","Sesión no existe",IF(COUNTIFS(Matrículas!$A$2:$A$201,B642,Matrículas!$B$2:$B$201,D642)=0,"No está matriculado en ese grupo",IF(COUNTIFS($A$2:$A$3001,A642,$B$2:$B$3001,B642)&gt;1,"Registro repetido",""))))</f>
        <v/>
      </c>
    </row>
    <row r="643" customFormat="false" ht="15" hidden="false" customHeight="false" outlineLevel="0" collapsed="false">
      <c r="D643" s="0" t="str">
        <f aca="false">IF(A643="","",IFERROR(INDEX(Sesiones!$B$2:$B$401,MATCH(A643,Sesiones!$A$2:$A$401,0)),"Sesión no existe"))</f>
        <v/>
      </c>
      <c r="E643" s="41" t="str">
        <f aca="false">IF(A643="","",IFERROR(INDEX(Sesiones!$C$2:$C$401,MATCH(A643,Sesiones!$A$2:$A$401,0)),""))</f>
        <v/>
      </c>
      <c r="F643" s="0" t="str">
        <f aca="false">IF(A643="","",IF(D643="Sesión no existe","Sesión no existe",IF(COUNTIFS(Matrículas!$A$2:$A$201,B643,Matrículas!$B$2:$B$201,D643)=0,"No está matriculado en ese grupo",IF(COUNTIFS($A$2:$A$3001,A643,$B$2:$B$3001,B643)&gt;1,"Registro repetido",""))))</f>
        <v/>
      </c>
    </row>
    <row r="644" customFormat="false" ht="15" hidden="false" customHeight="false" outlineLevel="0" collapsed="false">
      <c r="D644" s="0" t="str">
        <f aca="false">IF(A644="","",IFERROR(INDEX(Sesiones!$B$2:$B$401,MATCH(A644,Sesiones!$A$2:$A$401,0)),"Sesión no existe"))</f>
        <v/>
      </c>
      <c r="E644" s="41" t="str">
        <f aca="false">IF(A644="","",IFERROR(INDEX(Sesiones!$C$2:$C$401,MATCH(A644,Sesiones!$A$2:$A$401,0)),""))</f>
        <v/>
      </c>
      <c r="F644" s="0" t="str">
        <f aca="false">IF(A644="","",IF(D644="Sesión no existe","Sesión no existe",IF(COUNTIFS(Matrículas!$A$2:$A$201,B644,Matrículas!$B$2:$B$201,D644)=0,"No está matriculado en ese grupo",IF(COUNTIFS($A$2:$A$3001,A644,$B$2:$B$3001,B644)&gt;1,"Registro repetido",""))))</f>
        <v/>
      </c>
    </row>
    <row r="645" customFormat="false" ht="15" hidden="false" customHeight="false" outlineLevel="0" collapsed="false">
      <c r="D645" s="0" t="str">
        <f aca="false">IF(A645="","",IFERROR(INDEX(Sesiones!$B$2:$B$401,MATCH(A645,Sesiones!$A$2:$A$401,0)),"Sesión no existe"))</f>
        <v/>
      </c>
      <c r="E645" s="41" t="str">
        <f aca="false">IF(A645="","",IFERROR(INDEX(Sesiones!$C$2:$C$401,MATCH(A645,Sesiones!$A$2:$A$401,0)),""))</f>
        <v/>
      </c>
      <c r="F645" s="0" t="str">
        <f aca="false">IF(A645="","",IF(D645="Sesión no existe","Sesión no existe",IF(COUNTIFS(Matrículas!$A$2:$A$201,B645,Matrículas!$B$2:$B$201,D645)=0,"No está matriculado en ese grupo",IF(COUNTIFS($A$2:$A$3001,A645,$B$2:$B$3001,B645)&gt;1,"Registro repetido",""))))</f>
        <v/>
      </c>
    </row>
    <row r="646" customFormat="false" ht="15" hidden="false" customHeight="false" outlineLevel="0" collapsed="false">
      <c r="D646" s="0" t="str">
        <f aca="false">IF(A646="","",IFERROR(INDEX(Sesiones!$B$2:$B$401,MATCH(A646,Sesiones!$A$2:$A$401,0)),"Sesión no existe"))</f>
        <v/>
      </c>
      <c r="E646" s="41" t="str">
        <f aca="false">IF(A646="","",IFERROR(INDEX(Sesiones!$C$2:$C$401,MATCH(A646,Sesiones!$A$2:$A$401,0)),""))</f>
        <v/>
      </c>
      <c r="F646" s="0" t="str">
        <f aca="false">IF(A646="","",IF(D646="Sesión no existe","Sesión no existe",IF(COUNTIFS(Matrículas!$A$2:$A$201,B646,Matrículas!$B$2:$B$201,D646)=0,"No está matriculado en ese grupo",IF(COUNTIFS($A$2:$A$3001,A646,$B$2:$B$3001,B646)&gt;1,"Registro repetido",""))))</f>
        <v/>
      </c>
    </row>
    <row r="647" customFormat="false" ht="15" hidden="false" customHeight="false" outlineLevel="0" collapsed="false">
      <c r="D647" s="0" t="str">
        <f aca="false">IF(A647="","",IFERROR(INDEX(Sesiones!$B$2:$B$401,MATCH(A647,Sesiones!$A$2:$A$401,0)),"Sesión no existe"))</f>
        <v/>
      </c>
      <c r="E647" s="41" t="str">
        <f aca="false">IF(A647="","",IFERROR(INDEX(Sesiones!$C$2:$C$401,MATCH(A647,Sesiones!$A$2:$A$401,0)),""))</f>
        <v/>
      </c>
      <c r="F647" s="0" t="str">
        <f aca="false">IF(A647="","",IF(D647="Sesión no existe","Sesión no existe",IF(COUNTIFS(Matrículas!$A$2:$A$201,B647,Matrículas!$B$2:$B$201,D647)=0,"No está matriculado en ese grupo",IF(COUNTIFS($A$2:$A$3001,A647,$B$2:$B$3001,B647)&gt;1,"Registro repetido",""))))</f>
        <v/>
      </c>
    </row>
    <row r="648" customFormat="false" ht="15" hidden="false" customHeight="false" outlineLevel="0" collapsed="false">
      <c r="D648" s="0" t="str">
        <f aca="false">IF(A648="","",IFERROR(INDEX(Sesiones!$B$2:$B$401,MATCH(A648,Sesiones!$A$2:$A$401,0)),"Sesión no existe"))</f>
        <v/>
      </c>
      <c r="E648" s="41" t="str">
        <f aca="false">IF(A648="","",IFERROR(INDEX(Sesiones!$C$2:$C$401,MATCH(A648,Sesiones!$A$2:$A$401,0)),""))</f>
        <v/>
      </c>
      <c r="F648" s="0" t="str">
        <f aca="false">IF(A648="","",IF(D648="Sesión no existe","Sesión no existe",IF(COUNTIFS(Matrículas!$A$2:$A$201,B648,Matrículas!$B$2:$B$201,D648)=0,"No está matriculado en ese grupo",IF(COUNTIFS($A$2:$A$3001,A648,$B$2:$B$3001,B648)&gt;1,"Registro repetido",""))))</f>
        <v/>
      </c>
    </row>
    <row r="649" customFormat="false" ht="15" hidden="false" customHeight="false" outlineLevel="0" collapsed="false">
      <c r="D649" s="0" t="str">
        <f aca="false">IF(A649="","",IFERROR(INDEX(Sesiones!$B$2:$B$401,MATCH(A649,Sesiones!$A$2:$A$401,0)),"Sesión no existe"))</f>
        <v/>
      </c>
      <c r="E649" s="41" t="str">
        <f aca="false">IF(A649="","",IFERROR(INDEX(Sesiones!$C$2:$C$401,MATCH(A649,Sesiones!$A$2:$A$401,0)),""))</f>
        <v/>
      </c>
      <c r="F649" s="0" t="str">
        <f aca="false">IF(A649="","",IF(D649="Sesión no existe","Sesión no existe",IF(COUNTIFS(Matrículas!$A$2:$A$201,B649,Matrículas!$B$2:$B$201,D649)=0,"No está matriculado en ese grupo",IF(COUNTIFS($A$2:$A$3001,A649,$B$2:$B$3001,B649)&gt;1,"Registro repetido",""))))</f>
        <v/>
      </c>
    </row>
    <row r="650" customFormat="false" ht="15" hidden="false" customHeight="false" outlineLevel="0" collapsed="false">
      <c r="D650" s="0" t="str">
        <f aca="false">IF(A650="","",IFERROR(INDEX(Sesiones!$B$2:$B$401,MATCH(A650,Sesiones!$A$2:$A$401,0)),"Sesión no existe"))</f>
        <v/>
      </c>
      <c r="E650" s="41" t="str">
        <f aca="false">IF(A650="","",IFERROR(INDEX(Sesiones!$C$2:$C$401,MATCH(A650,Sesiones!$A$2:$A$401,0)),""))</f>
        <v/>
      </c>
      <c r="F650" s="0" t="str">
        <f aca="false">IF(A650="","",IF(D650="Sesión no existe","Sesión no existe",IF(COUNTIFS(Matrículas!$A$2:$A$201,B650,Matrículas!$B$2:$B$201,D650)=0,"No está matriculado en ese grupo",IF(COUNTIFS($A$2:$A$3001,A650,$B$2:$B$3001,B650)&gt;1,"Registro repetido",""))))</f>
        <v/>
      </c>
    </row>
    <row r="651" customFormat="false" ht="15" hidden="false" customHeight="false" outlineLevel="0" collapsed="false">
      <c r="D651" s="0" t="str">
        <f aca="false">IF(A651="","",IFERROR(INDEX(Sesiones!$B$2:$B$401,MATCH(A651,Sesiones!$A$2:$A$401,0)),"Sesión no existe"))</f>
        <v/>
      </c>
      <c r="E651" s="41" t="str">
        <f aca="false">IF(A651="","",IFERROR(INDEX(Sesiones!$C$2:$C$401,MATCH(A651,Sesiones!$A$2:$A$401,0)),""))</f>
        <v/>
      </c>
      <c r="F651" s="0" t="str">
        <f aca="false">IF(A651="","",IF(D651="Sesión no existe","Sesión no existe",IF(COUNTIFS(Matrículas!$A$2:$A$201,B651,Matrículas!$B$2:$B$201,D651)=0,"No está matriculado en ese grupo",IF(COUNTIFS($A$2:$A$3001,A651,$B$2:$B$3001,B651)&gt;1,"Registro repetido",""))))</f>
        <v/>
      </c>
    </row>
    <row r="652" customFormat="false" ht="15" hidden="false" customHeight="false" outlineLevel="0" collapsed="false">
      <c r="D652" s="0" t="str">
        <f aca="false">IF(A652="","",IFERROR(INDEX(Sesiones!$B$2:$B$401,MATCH(A652,Sesiones!$A$2:$A$401,0)),"Sesión no existe"))</f>
        <v/>
      </c>
      <c r="E652" s="41" t="str">
        <f aca="false">IF(A652="","",IFERROR(INDEX(Sesiones!$C$2:$C$401,MATCH(A652,Sesiones!$A$2:$A$401,0)),""))</f>
        <v/>
      </c>
      <c r="F652" s="0" t="str">
        <f aca="false">IF(A652="","",IF(D652="Sesión no existe","Sesión no existe",IF(COUNTIFS(Matrículas!$A$2:$A$201,B652,Matrículas!$B$2:$B$201,D652)=0,"No está matriculado en ese grupo",IF(COUNTIFS($A$2:$A$3001,A652,$B$2:$B$3001,B652)&gt;1,"Registro repetido",""))))</f>
        <v/>
      </c>
    </row>
    <row r="653" customFormat="false" ht="15" hidden="false" customHeight="false" outlineLevel="0" collapsed="false">
      <c r="D653" s="0" t="str">
        <f aca="false">IF(A653="","",IFERROR(INDEX(Sesiones!$B$2:$B$401,MATCH(A653,Sesiones!$A$2:$A$401,0)),"Sesión no existe"))</f>
        <v/>
      </c>
      <c r="E653" s="41" t="str">
        <f aca="false">IF(A653="","",IFERROR(INDEX(Sesiones!$C$2:$C$401,MATCH(A653,Sesiones!$A$2:$A$401,0)),""))</f>
        <v/>
      </c>
      <c r="F653" s="0" t="str">
        <f aca="false">IF(A653="","",IF(D653="Sesión no existe","Sesión no existe",IF(COUNTIFS(Matrículas!$A$2:$A$201,B653,Matrículas!$B$2:$B$201,D653)=0,"No está matriculado en ese grupo",IF(COUNTIFS($A$2:$A$3001,A653,$B$2:$B$3001,B653)&gt;1,"Registro repetido",""))))</f>
        <v/>
      </c>
    </row>
    <row r="654" customFormat="false" ht="15" hidden="false" customHeight="false" outlineLevel="0" collapsed="false">
      <c r="D654" s="0" t="str">
        <f aca="false">IF(A654="","",IFERROR(INDEX(Sesiones!$B$2:$B$401,MATCH(A654,Sesiones!$A$2:$A$401,0)),"Sesión no existe"))</f>
        <v/>
      </c>
      <c r="E654" s="41" t="str">
        <f aca="false">IF(A654="","",IFERROR(INDEX(Sesiones!$C$2:$C$401,MATCH(A654,Sesiones!$A$2:$A$401,0)),""))</f>
        <v/>
      </c>
      <c r="F654" s="0" t="str">
        <f aca="false">IF(A654="","",IF(D654="Sesión no existe","Sesión no existe",IF(COUNTIFS(Matrículas!$A$2:$A$201,B654,Matrículas!$B$2:$B$201,D654)=0,"No está matriculado en ese grupo",IF(COUNTIFS($A$2:$A$3001,A654,$B$2:$B$3001,B654)&gt;1,"Registro repetido",""))))</f>
        <v/>
      </c>
    </row>
    <row r="655" customFormat="false" ht="15" hidden="false" customHeight="false" outlineLevel="0" collapsed="false">
      <c r="D655" s="0" t="str">
        <f aca="false">IF(A655="","",IFERROR(INDEX(Sesiones!$B$2:$B$401,MATCH(A655,Sesiones!$A$2:$A$401,0)),"Sesión no existe"))</f>
        <v/>
      </c>
      <c r="E655" s="41" t="str">
        <f aca="false">IF(A655="","",IFERROR(INDEX(Sesiones!$C$2:$C$401,MATCH(A655,Sesiones!$A$2:$A$401,0)),""))</f>
        <v/>
      </c>
      <c r="F655" s="0" t="str">
        <f aca="false">IF(A655="","",IF(D655="Sesión no existe","Sesión no existe",IF(COUNTIFS(Matrículas!$A$2:$A$201,B655,Matrículas!$B$2:$B$201,D655)=0,"No está matriculado en ese grupo",IF(COUNTIFS($A$2:$A$3001,A655,$B$2:$B$3001,B655)&gt;1,"Registro repetido",""))))</f>
        <v/>
      </c>
    </row>
    <row r="656" customFormat="false" ht="15" hidden="false" customHeight="false" outlineLevel="0" collapsed="false">
      <c r="D656" s="0" t="str">
        <f aca="false">IF(A656="","",IFERROR(INDEX(Sesiones!$B$2:$B$401,MATCH(A656,Sesiones!$A$2:$A$401,0)),"Sesión no existe"))</f>
        <v/>
      </c>
      <c r="E656" s="41" t="str">
        <f aca="false">IF(A656="","",IFERROR(INDEX(Sesiones!$C$2:$C$401,MATCH(A656,Sesiones!$A$2:$A$401,0)),""))</f>
        <v/>
      </c>
      <c r="F656" s="0" t="str">
        <f aca="false">IF(A656="","",IF(D656="Sesión no existe","Sesión no existe",IF(COUNTIFS(Matrículas!$A$2:$A$201,B656,Matrículas!$B$2:$B$201,D656)=0,"No está matriculado en ese grupo",IF(COUNTIFS($A$2:$A$3001,A656,$B$2:$B$3001,B656)&gt;1,"Registro repetido",""))))</f>
        <v/>
      </c>
    </row>
    <row r="657" customFormat="false" ht="15" hidden="false" customHeight="false" outlineLevel="0" collapsed="false">
      <c r="D657" s="0" t="str">
        <f aca="false">IF(A657="","",IFERROR(INDEX(Sesiones!$B$2:$B$401,MATCH(A657,Sesiones!$A$2:$A$401,0)),"Sesión no existe"))</f>
        <v/>
      </c>
      <c r="E657" s="41" t="str">
        <f aca="false">IF(A657="","",IFERROR(INDEX(Sesiones!$C$2:$C$401,MATCH(A657,Sesiones!$A$2:$A$401,0)),""))</f>
        <v/>
      </c>
      <c r="F657" s="0" t="str">
        <f aca="false">IF(A657="","",IF(D657="Sesión no existe","Sesión no existe",IF(COUNTIFS(Matrículas!$A$2:$A$201,B657,Matrículas!$B$2:$B$201,D657)=0,"No está matriculado en ese grupo",IF(COUNTIFS($A$2:$A$3001,A657,$B$2:$B$3001,B657)&gt;1,"Registro repetido",""))))</f>
        <v/>
      </c>
    </row>
    <row r="658" customFormat="false" ht="15" hidden="false" customHeight="false" outlineLevel="0" collapsed="false">
      <c r="D658" s="0" t="str">
        <f aca="false">IF(A658="","",IFERROR(INDEX(Sesiones!$B$2:$B$401,MATCH(A658,Sesiones!$A$2:$A$401,0)),"Sesión no existe"))</f>
        <v/>
      </c>
      <c r="E658" s="41" t="str">
        <f aca="false">IF(A658="","",IFERROR(INDEX(Sesiones!$C$2:$C$401,MATCH(A658,Sesiones!$A$2:$A$401,0)),""))</f>
        <v/>
      </c>
      <c r="F658" s="0" t="str">
        <f aca="false">IF(A658="","",IF(D658="Sesión no existe","Sesión no existe",IF(COUNTIFS(Matrículas!$A$2:$A$201,B658,Matrículas!$B$2:$B$201,D658)=0,"No está matriculado en ese grupo",IF(COUNTIFS($A$2:$A$3001,A658,$B$2:$B$3001,B658)&gt;1,"Registro repetido",""))))</f>
        <v/>
      </c>
    </row>
    <row r="659" customFormat="false" ht="15" hidden="false" customHeight="false" outlineLevel="0" collapsed="false">
      <c r="D659" s="0" t="str">
        <f aca="false">IF(A659="","",IFERROR(INDEX(Sesiones!$B$2:$B$401,MATCH(A659,Sesiones!$A$2:$A$401,0)),"Sesión no existe"))</f>
        <v/>
      </c>
      <c r="E659" s="41" t="str">
        <f aca="false">IF(A659="","",IFERROR(INDEX(Sesiones!$C$2:$C$401,MATCH(A659,Sesiones!$A$2:$A$401,0)),""))</f>
        <v/>
      </c>
      <c r="F659" s="0" t="str">
        <f aca="false">IF(A659="","",IF(D659="Sesión no existe","Sesión no existe",IF(COUNTIFS(Matrículas!$A$2:$A$201,B659,Matrículas!$B$2:$B$201,D659)=0,"No está matriculado en ese grupo",IF(COUNTIFS($A$2:$A$3001,A659,$B$2:$B$3001,B659)&gt;1,"Registro repetido",""))))</f>
        <v/>
      </c>
    </row>
    <row r="660" customFormat="false" ht="15" hidden="false" customHeight="false" outlineLevel="0" collapsed="false">
      <c r="D660" s="0" t="str">
        <f aca="false">IF(A660="","",IFERROR(INDEX(Sesiones!$B$2:$B$401,MATCH(A660,Sesiones!$A$2:$A$401,0)),"Sesión no existe"))</f>
        <v/>
      </c>
      <c r="E660" s="41" t="str">
        <f aca="false">IF(A660="","",IFERROR(INDEX(Sesiones!$C$2:$C$401,MATCH(A660,Sesiones!$A$2:$A$401,0)),""))</f>
        <v/>
      </c>
      <c r="F660" s="0" t="str">
        <f aca="false">IF(A660="","",IF(D660="Sesión no existe","Sesión no existe",IF(COUNTIFS(Matrículas!$A$2:$A$201,B660,Matrículas!$B$2:$B$201,D660)=0,"No está matriculado en ese grupo",IF(COUNTIFS($A$2:$A$3001,A660,$B$2:$B$3001,B660)&gt;1,"Registro repetido",""))))</f>
        <v/>
      </c>
    </row>
    <row r="661" customFormat="false" ht="15" hidden="false" customHeight="false" outlineLevel="0" collapsed="false">
      <c r="D661" s="0" t="str">
        <f aca="false">IF(A661="","",IFERROR(INDEX(Sesiones!$B$2:$B$401,MATCH(A661,Sesiones!$A$2:$A$401,0)),"Sesión no existe"))</f>
        <v/>
      </c>
      <c r="E661" s="41" t="str">
        <f aca="false">IF(A661="","",IFERROR(INDEX(Sesiones!$C$2:$C$401,MATCH(A661,Sesiones!$A$2:$A$401,0)),""))</f>
        <v/>
      </c>
      <c r="F661" s="0" t="str">
        <f aca="false">IF(A661="","",IF(D661="Sesión no existe","Sesión no existe",IF(COUNTIFS(Matrículas!$A$2:$A$201,B661,Matrículas!$B$2:$B$201,D661)=0,"No está matriculado en ese grupo",IF(COUNTIFS($A$2:$A$3001,A661,$B$2:$B$3001,B661)&gt;1,"Registro repetido",""))))</f>
        <v/>
      </c>
    </row>
    <row r="662" customFormat="false" ht="15" hidden="false" customHeight="false" outlineLevel="0" collapsed="false">
      <c r="D662" s="0" t="str">
        <f aca="false">IF(A662="","",IFERROR(INDEX(Sesiones!$B$2:$B$401,MATCH(A662,Sesiones!$A$2:$A$401,0)),"Sesión no existe"))</f>
        <v/>
      </c>
      <c r="E662" s="41" t="str">
        <f aca="false">IF(A662="","",IFERROR(INDEX(Sesiones!$C$2:$C$401,MATCH(A662,Sesiones!$A$2:$A$401,0)),""))</f>
        <v/>
      </c>
      <c r="F662" s="0" t="str">
        <f aca="false">IF(A662="","",IF(D662="Sesión no existe","Sesión no existe",IF(COUNTIFS(Matrículas!$A$2:$A$201,B662,Matrículas!$B$2:$B$201,D662)=0,"No está matriculado en ese grupo",IF(COUNTIFS($A$2:$A$3001,A662,$B$2:$B$3001,B662)&gt;1,"Registro repetido",""))))</f>
        <v/>
      </c>
    </row>
    <row r="663" customFormat="false" ht="15" hidden="false" customHeight="false" outlineLevel="0" collapsed="false">
      <c r="D663" s="0" t="str">
        <f aca="false">IF(A663="","",IFERROR(INDEX(Sesiones!$B$2:$B$401,MATCH(A663,Sesiones!$A$2:$A$401,0)),"Sesión no existe"))</f>
        <v/>
      </c>
      <c r="E663" s="41" t="str">
        <f aca="false">IF(A663="","",IFERROR(INDEX(Sesiones!$C$2:$C$401,MATCH(A663,Sesiones!$A$2:$A$401,0)),""))</f>
        <v/>
      </c>
      <c r="F663" s="0" t="str">
        <f aca="false">IF(A663="","",IF(D663="Sesión no existe","Sesión no existe",IF(COUNTIFS(Matrículas!$A$2:$A$201,B663,Matrículas!$B$2:$B$201,D663)=0,"No está matriculado en ese grupo",IF(COUNTIFS($A$2:$A$3001,A663,$B$2:$B$3001,B663)&gt;1,"Registro repetido",""))))</f>
        <v/>
      </c>
    </row>
    <row r="664" customFormat="false" ht="15" hidden="false" customHeight="false" outlineLevel="0" collapsed="false">
      <c r="D664" s="0" t="str">
        <f aca="false">IF(A664="","",IFERROR(INDEX(Sesiones!$B$2:$B$401,MATCH(A664,Sesiones!$A$2:$A$401,0)),"Sesión no existe"))</f>
        <v/>
      </c>
      <c r="E664" s="41" t="str">
        <f aca="false">IF(A664="","",IFERROR(INDEX(Sesiones!$C$2:$C$401,MATCH(A664,Sesiones!$A$2:$A$401,0)),""))</f>
        <v/>
      </c>
      <c r="F664" s="0" t="str">
        <f aca="false">IF(A664="","",IF(D664="Sesión no existe","Sesión no existe",IF(COUNTIFS(Matrículas!$A$2:$A$201,B664,Matrículas!$B$2:$B$201,D664)=0,"No está matriculado en ese grupo",IF(COUNTIFS($A$2:$A$3001,A664,$B$2:$B$3001,B664)&gt;1,"Registro repetido",""))))</f>
        <v/>
      </c>
    </row>
    <row r="665" customFormat="false" ht="15" hidden="false" customHeight="false" outlineLevel="0" collapsed="false">
      <c r="D665" s="0" t="str">
        <f aca="false">IF(A665="","",IFERROR(INDEX(Sesiones!$B$2:$B$401,MATCH(A665,Sesiones!$A$2:$A$401,0)),"Sesión no existe"))</f>
        <v/>
      </c>
      <c r="E665" s="41" t="str">
        <f aca="false">IF(A665="","",IFERROR(INDEX(Sesiones!$C$2:$C$401,MATCH(A665,Sesiones!$A$2:$A$401,0)),""))</f>
        <v/>
      </c>
      <c r="F665" s="0" t="str">
        <f aca="false">IF(A665="","",IF(D665="Sesión no existe","Sesión no existe",IF(COUNTIFS(Matrículas!$A$2:$A$201,B665,Matrículas!$B$2:$B$201,D665)=0,"No está matriculado en ese grupo",IF(COUNTIFS($A$2:$A$3001,A665,$B$2:$B$3001,B665)&gt;1,"Registro repetido",""))))</f>
        <v/>
      </c>
    </row>
    <row r="666" customFormat="false" ht="15" hidden="false" customHeight="false" outlineLevel="0" collapsed="false">
      <c r="D666" s="0" t="str">
        <f aca="false">IF(A666="","",IFERROR(INDEX(Sesiones!$B$2:$B$401,MATCH(A666,Sesiones!$A$2:$A$401,0)),"Sesión no existe"))</f>
        <v/>
      </c>
      <c r="E666" s="41" t="str">
        <f aca="false">IF(A666="","",IFERROR(INDEX(Sesiones!$C$2:$C$401,MATCH(A666,Sesiones!$A$2:$A$401,0)),""))</f>
        <v/>
      </c>
      <c r="F666" s="0" t="str">
        <f aca="false">IF(A666="","",IF(D666="Sesión no existe","Sesión no existe",IF(COUNTIFS(Matrículas!$A$2:$A$201,B666,Matrículas!$B$2:$B$201,D666)=0,"No está matriculado en ese grupo",IF(COUNTIFS($A$2:$A$3001,A666,$B$2:$B$3001,B666)&gt;1,"Registro repetido",""))))</f>
        <v/>
      </c>
    </row>
    <row r="667" customFormat="false" ht="15" hidden="false" customHeight="false" outlineLevel="0" collapsed="false">
      <c r="D667" s="0" t="str">
        <f aca="false">IF(A667="","",IFERROR(INDEX(Sesiones!$B$2:$B$401,MATCH(A667,Sesiones!$A$2:$A$401,0)),"Sesión no existe"))</f>
        <v/>
      </c>
      <c r="E667" s="41" t="str">
        <f aca="false">IF(A667="","",IFERROR(INDEX(Sesiones!$C$2:$C$401,MATCH(A667,Sesiones!$A$2:$A$401,0)),""))</f>
        <v/>
      </c>
      <c r="F667" s="0" t="str">
        <f aca="false">IF(A667="","",IF(D667="Sesión no existe","Sesión no existe",IF(COUNTIFS(Matrículas!$A$2:$A$201,B667,Matrículas!$B$2:$B$201,D667)=0,"No está matriculado en ese grupo",IF(COUNTIFS($A$2:$A$3001,A667,$B$2:$B$3001,B667)&gt;1,"Registro repetido",""))))</f>
        <v/>
      </c>
    </row>
    <row r="668" customFormat="false" ht="15" hidden="false" customHeight="false" outlineLevel="0" collapsed="false">
      <c r="D668" s="0" t="str">
        <f aca="false">IF(A668="","",IFERROR(INDEX(Sesiones!$B$2:$B$401,MATCH(A668,Sesiones!$A$2:$A$401,0)),"Sesión no existe"))</f>
        <v/>
      </c>
      <c r="E668" s="41" t="str">
        <f aca="false">IF(A668="","",IFERROR(INDEX(Sesiones!$C$2:$C$401,MATCH(A668,Sesiones!$A$2:$A$401,0)),""))</f>
        <v/>
      </c>
      <c r="F668" s="0" t="str">
        <f aca="false">IF(A668="","",IF(D668="Sesión no existe","Sesión no existe",IF(COUNTIFS(Matrículas!$A$2:$A$201,B668,Matrículas!$B$2:$B$201,D668)=0,"No está matriculado en ese grupo",IF(COUNTIFS($A$2:$A$3001,A668,$B$2:$B$3001,B668)&gt;1,"Registro repetido",""))))</f>
        <v/>
      </c>
    </row>
    <row r="669" customFormat="false" ht="15" hidden="false" customHeight="false" outlineLevel="0" collapsed="false">
      <c r="D669" s="0" t="str">
        <f aca="false">IF(A669="","",IFERROR(INDEX(Sesiones!$B$2:$B$401,MATCH(A669,Sesiones!$A$2:$A$401,0)),"Sesión no existe"))</f>
        <v/>
      </c>
      <c r="E669" s="41" t="str">
        <f aca="false">IF(A669="","",IFERROR(INDEX(Sesiones!$C$2:$C$401,MATCH(A669,Sesiones!$A$2:$A$401,0)),""))</f>
        <v/>
      </c>
      <c r="F669" s="0" t="str">
        <f aca="false">IF(A669="","",IF(D669="Sesión no existe","Sesión no existe",IF(COUNTIFS(Matrículas!$A$2:$A$201,B669,Matrículas!$B$2:$B$201,D669)=0,"No está matriculado en ese grupo",IF(COUNTIFS($A$2:$A$3001,A669,$B$2:$B$3001,B669)&gt;1,"Registro repetido",""))))</f>
        <v/>
      </c>
    </row>
    <row r="670" customFormat="false" ht="15" hidden="false" customHeight="false" outlineLevel="0" collapsed="false">
      <c r="D670" s="0" t="str">
        <f aca="false">IF(A670="","",IFERROR(INDEX(Sesiones!$B$2:$B$401,MATCH(A670,Sesiones!$A$2:$A$401,0)),"Sesión no existe"))</f>
        <v/>
      </c>
      <c r="E670" s="41" t="str">
        <f aca="false">IF(A670="","",IFERROR(INDEX(Sesiones!$C$2:$C$401,MATCH(A670,Sesiones!$A$2:$A$401,0)),""))</f>
        <v/>
      </c>
      <c r="F670" s="0" t="str">
        <f aca="false">IF(A670="","",IF(D670="Sesión no existe","Sesión no existe",IF(COUNTIFS(Matrículas!$A$2:$A$201,B670,Matrículas!$B$2:$B$201,D670)=0,"No está matriculado en ese grupo",IF(COUNTIFS($A$2:$A$3001,A670,$B$2:$B$3001,B670)&gt;1,"Registro repetido",""))))</f>
        <v/>
      </c>
    </row>
    <row r="671" customFormat="false" ht="15" hidden="false" customHeight="false" outlineLevel="0" collapsed="false">
      <c r="D671" s="0" t="str">
        <f aca="false">IF(A671="","",IFERROR(INDEX(Sesiones!$B$2:$B$401,MATCH(A671,Sesiones!$A$2:$A$401,0)),"Sesión no existe"))</f>
        <v/>
      </c>
      <c r="E671" s="41" t="str">
        <f aca="false">IF(A671="","",IFERROR(INDEX(Sesiones!$C$2:$C$401,MATCH(A671,Sesiones!$A$2:$A$401,0)),""))</f>
        <v/>
      </c>
      <c r="F671" s="0" t="str">
        <f aca="false">IF(A671="","",IF(D671="Sesión no existe","Sesión no existe",IF(COUNTIFS(Matrículas!$A$2:$A$201,B671,Matrículas!$B$2:$B$201,D671)=0,"No está matriculado en ese grupo",IF(COUNTIFS($A$2:$A$3001,A671,$B$2:$B$3001,B671)&gt;1,"Registro repetido",""))))</f>
        <v/>
      </c>
    </row>
    <row r="672" customFormat="false" ht="15" hidden="false" customHeight="false" outlineLevel="0" collapsed="false">
      <c r="D672" s="0" t="str">
        <f aca="false">IF(A672="","",IFERROR(INDEX(Sesiones!$B$2:$B$401,MATCH(A672,Sesiones!$A$2:$A$401,0)),"Sesión no existe"))</f>
        <v/>
      </c>
      <c r="E672" s="41" t="str">
        <f aca="false">IF(A672="","",IFERROR(INDEX(Sesiones!$C$2:$C$401,MATCH(A672,Sesiones!$A$2:$A$401,0)),""))</f>
        <v/>
      </c>
      <c r="F672" s="0" t="str">
        <f aca="false">IF(A672="","",IF(D672="Sesión no existe","Sesión no existe",IF(COUNTIFS(Matrículas!$A$2:$A$201,B672,Matrículas!$B$2:$B$201,D672)=0,"No está matriculado en ese grupo",IF(COUNTIFS($A$2:$A$3001,A672,$B$2:$B$3001,B672)&gt;1,"Registro repetido",""))))</f>
        <v/>
      </c>
    </row>
    <row r="673" customFormat="false" ht="15" hidden="false" customHeight="false" outlineLevel="0" collapsed="false">
      <c r="D673" s="0" t="str">
        <f aca="false">IF(A673="","",IFERROR(INDEX(Sesiones!$B$2:$B$401,MATCH(A673,Sesiones!$A$2:$A$401,0)),"Sesión no existe"))</f>
        <v/>
      </c>
      <c r="E673" s="41" t="str">
        <f aca="false">IF(A673="","",IFERROR(INDEX(Sesiones!$C$2:$C$401,MATCH(A673,Sesiones!$A$2:$A$401,0)),""))</f>
        <v/>
      </c>
      <c r="F673" s="0" t="str">
        <f aca="false">IF(A673="","",IF(D673="Sesión no existe","Sesión no existe",IF(COUNTIFS(Matrículas!$A$2:$A$201,B673,Matrículas!$B$2:$B$201,D673)=0,"No está matriculado en ese grupo",IF(COUNTIFS($A$2:$A$3001,A673,$B$2:$B$3001,B673)&gt;1,"Registro repetido",""))))</f>
        <v/>
      </c>
    </row>
    <row r="674" customFormat="false" ht="15" hidden="false" customHeight="false" outlineLevel="0" collapsed="false">
      <c r="D674" s="0" t="str">
        <f aca="false">IF(A674="","",IFERROR(INDEX(Sesiones!$B$2:$B$401,MATCH(A674,Sesiones!$A$2:$A$401,0)),"Sesión no existe"))</f>
        <v/>
      </c>
      <c r="E674" s="41" t="str">
        <f aca="false">IF(A674="","",IFERROR(INDEX(Sesiones!$C$2:$C$401,MATCH(A674,Sesiones!$A$2:$A$401,0)),""))</f>
        <v/>
      </c>
      <c r="F674" s="0" t="str">
        <f aca="false">IF(A674="","",IF(D674="Sesión no existe","Sesión no existe",IF(COUNTIFS(Matrículas!$A$2:$A$201,B674,Matrículas!$B$2:$B$201,D674)=0,"No está matriculado en ese grupo",IF(COUNTIFS($A$2:$A$3001,A674,$B$2:$B$3001,B674)&gt;1,"Registro repetido",""))))</f>
        <v/>
      </c>
    </row>
    <row r="675" customFormat="false" ht="15" hidden="false" customHeight="false" outlineLevel="0" collapsed="false">
      <c r="D675" s="0" t="str">
        <f aca="false">IF(A675="","",IFERROR(INDEX(Sesiones!$B$2:$B$401,MATCH(A675,Sesiones!$A$2:$A$401,0)),"Sesión no existe"))</f>
        <v/>
      </c>
      <c r="E675" s="41" t="str">
        <f aca="false">IF(A675="","",IFERROR(INDEX(Sesiones!$C$2:$C$401,MATCH(A675,Sesiones!$A$2:$A$401,0)),""))</f>
        <v/>
      </c>
      <c r="F675" s="0" t="str">
        <f aca="false">IF(A675="","",IF(D675="Sesión no existe","Sesión no existe",IF(COUNTIFS(Matrículas!$A$2:$A$201,B675,Matrículas!$B$2:$B$201,D675)=0,"No está matriculado en ese grupo",IF(COUNTIFS($A$2:$A$3001,A675,$B$2:$B$3001,B675)&gt;1,"Registro repetido",""))))</f>
        <v/>
      </c>
    </row>
    <row r="676" customFormat="false" ht="15" hidden="false" customHeight="false" outlineLevel="0" collapsed="false">
      <c r="D676" s="0" t="str">
        <f aca="false">IF(A676="","",IFERROR(INDEX(Sesiones!$B$2:$B$401,MATCH(A676,Sesiones!$A$2:$A$401,0)),"Sesión no existe"))</f>
        <v/>
      </c>
      <c r="E676" s="41" t="str">
        <f aca="false">IF(A676="","",IFERROR(INDEX(Sesiones!$C$2:$C$401,MATCH(A676,Sesiones!$A$2:$A$401,0)),""))</f>
        <v/>
      </c>
      <c r="F676" s="0" t="str">
        <f aca="false">IF(A676="","",IF(D676="Sesión no existe","Sesión no existe",IF(COUNTIFS(Matrículas!$A$2:$A$201,B676,Matrículas!$B$2:$B$201,D676)=0,"No está matriculado en ese grupo",IF(COUNTIFS($A$2:$A$3001,A676,$B$2:$B$3001,B676)&gt;1,"Registro repetido",""))))</f>
        <v/>
      </c>
    </row>
    <row r="677" customFormat="false" ht="15" hidden="false" customHeight="false" outlineLevel="0" collapsed="false">
      <c r="D677" s="0" t="str">
        <f aca="false">IF(A677="","",IFERROR(INDEX(Sesiones!$B$2:$B$401,MATCH(A677,Sesiones!$A$2:$A$401,0)),"Sesión no existe"))</f>
        <v/>
      </c>
      <c r="E677" s="41" t="str">
        <f aca="false">IF(A677="","",IFERROR(INDEX(Sesiones!$C$2:$C$401,MATCH(A677,Sesiones!$A$2:$A$401,0)),""))</f>
        <v/>
      </c>
      <c r="F677" s="0" t="str">
        <f aca="false">IF(A677="","",IF(D677="Sesión no existe","Sesión no existe",IF(COUNTIFS(Matrículas!$A$2:$A$201,B677,Matrículas!$B$2:$B$201,D677)=0,"No está matriculado en ese grupo",IF(COUNTIFS($A$2:$A$3001,A677,$B$2:$B$3001,B677)&gt;1,"Registro repetido",""))))</f>
        <v/>
      </c>
    </row>
    <row r="678" customFormat="false" ht="15" hidden="false" customHeight="false" outlineLevel="0" collapsed="false">
      <c r="D678" s="0" t="str">
        <f aca="false">IF(A678="","",IFERROR(INDEX(Sesiones!$B$2:$B$401,MATCH(A678,Sesiones!$A$2:$A$401,0)),"Sesión no existe"))</f>
        <v/>
      </c>
      <c r="E678" s="41" t="str">
        <f aca="false">IF(A678="","",IFERROR(INDEX(Sesiones!$C$2:$C$401,MATCH(A678,Sesiones!$A$2:$A$401,0)),""))</f>
        <v/>
      </c>
      <c r="F678" s="0" t="str">
        <f aca="false">IF(A678="","",IF(D678="Sesión no existe","Sesión no existe",IF(COUNTIFS(Matrículas!$A$2:$A$201,B678,Matrículas!$B$2:$B$201,D678)=0,"No está matriculado en ese grupo",IF(COUNTIFS($A$2:$A$3001,A678,$B$2:$B$3001,B678)&gt;1,"Registro repetido",""))))</f>
        <v/>
      </c>
    </row>
    <row r="679" customFormat="false" ht="15" hidden="false" customHeight="false" outlineLevel="0" collapsed="false">
      <c r="D679" s="0" t="str">
        <f aca="false">IF(A679="","",IFERROR(INDEX(Sesiones!$B$2:$B$401,MATCH(A679,Sesiones!$A$2:$A$401,0)),"Sesión no existe"))</f>
        <v/>
      </c>
      <c r="E679" s="41" t="str">
        <f aca="false">IF(A679="","",IFERROR(INDEX(Sesiones!$C$2:$C$401,MATCH(A679,Sesiones!$A$2:$A$401,0)),""))</f>
        <v/>
      </c>
      <c r="F679" s="0" t="str">
        <f aca="false">IF(A679="","",IF(D679="Sesión no existe","Sesión no existe",IF(COUNTIFS(Matrículas!$A$2:$A$201,B679,Matrículas!$B$2:$B$201,D679)=0,"No está matriculado en ese grupo",IF(COUNTIFS($A$2:$A$3001,A679,$B$2:$B$3001,B679)&gt;1,"Registro repetido",""))))</f>
        <v/>
      </c>
    </row>
    <row r="680" customFormat="false" ht="15" hidden="false" customHeight="false" outlineLevel="0" collapsed="false">
      <c r="D680" s="0" t="str">
        <f aca="false">IF(A680="","",IFERROR(INDEX(Sesiones!$B$2:$B$401,MATCH(A680,Sesiones!$A$2:$A$401,0)),"Sesión no existe"))</f>
        <v/>
      </c>
      <c r="E680" s="41" t="str">
        <f aca="false">IF(A680="","",IFERROR(INDEX(Sesiones!$C$2:$C$401,MATCH(A680,Sesiones!$A$2:$A$401,0)),""))</f>
        <v/>
      </c>
      <c r="F680" s="0" t="str">
        <f aca="false">IF(A680="","",IF(D680="Sesión no existe","Sesión no existe",IF(COUNTIFS(Matrículas!$A$2:$A$201,B680,Matrículas!$B$2:$B$201,D680)=0,"No está matriculado en ese grupo",IF(COUNTIFS($A$2:$A$3001,A680,$B$2:$B$3001,B680)&gt;1,"Registro repetido",""))))</f>
        <v/>
      </c>
    </row>
    <row r="681" customFormat="false" ht="15" hidden="false" customHeight="false" outlineLevel="0" collapsed="false">
      <c r="D681" s="0" t="str">
        <f aca="false">IF(A681="","",IFERROR(INDEX(Sesiones!$B$2:$B$401,MATCH(A681,Sesiones!$A$2:$A$401,0)),"Sesión no existe"))</f>
        <v/>
      </c>
      <c r="E681" s="41" t="str">
        <f aca="false">IF(A681="","",IFERROR(INDEX(Sesiones!$C$2:$C$401,MATCH(A681,Sesiones!$A$2:$A$401,0)),""))</f>
        <v/>
      </c>
      <c r="F681" s="0" t="str">
        <f aca="false">IF(A681="","",IF(D681="Sesión no existe","Sesión no existe",IF(COUNTIFS(Matrículas!$A$2:$A$201,B681,Matrículas!$B$2:$B$201,D681)=0,"No está matriculado en ese grupo",IF(COUNTIFS($A$2:$A$3001,A681,$B$2:$B$3001,B681)&gt;1,"Registro repetido",""))))</f>
        <v/>
      </c>
    </row>
    <row r="682" customFormat="false" ht="15" hidden="false" customHeight="false" outlineLevel="0" collapsed="false">
      <c r="D682" s="0" t="str">
        <f aca="false">IF(A682="","",IFERROR(INDEX(Sesiones!$B$2:$B$401,MATCH(A682,Sesiones!$A$2:$A$401,0)),"Sesión no existe"))</f>
        <v/>
      </c>
      <c r="E682" s="41" t="str">
        <f aca="false">IF(A682="","",IFERROR(INDEX(Sesiones!$C$2:$C$401,MATCH(A682,Sesiones!$A$2:$A$401,0)),""))</f>
        <v/>
      </c>
      <c r="F682" s="0" t="str">
        <f aca="false">IF(A682="","",IF(D682="Sesión no existe","Sesión no existe",IF(COUNTIFS(Matrículas!$A$2:$A$201,B682,Matrículas!$B$2:$B$201,D682)=0,"No está matriculado en ese grupo",IF(COUNTIFS($A$2:$A$3001,A682,$B$2:$B$3001,B682)&gt;1,"Registro repetido",""))))</f>
        <v/>
      </c>
    </row>
    <row r="683" customFormat="false" ht="15" hidden="false" customHeight="false" outlineLevel="0" collapsed="false">
      <c r="D683" s="0" t="str">
        <f aca="false">IF(A683="","",IFERROR(INDEX(Sesiones!$B$2:$B$401,MATCH(A683,Sesiones!$A$2:$A$401,0)),"Sesión no existe"))</f>
        <v/>
      </c>
      <c r="E683" s="41" t="str">
        <f aca="false">IF(A683="","",IFERROR(INDEX(Sesiones!$C$2:$C$401,MATCH(A683,Sesiones!$A$2:$A$401,0)),""))</f>
        <v/>
      </c>
      <c r="F683" s="0" t="str">
        <f aca="false">IF(A683="","",IF(D683="Sesión no existe","Sesión no existe",IF(COUNTIFS(Matrículas!$A$2:$A$201,B683,Matrículas!$B$2:$B$201,D683)=0,"No está matriculado en ese grupo",IF(COUNTIFS($A$2:$A$3001,A683,$B$2:$B$3001,B683)&gt;1,"Registro repetido",""))))</f>
        <v/>
      </c>
    </row>
    <row r="684" customFormat="false" ht="15" hidden="false" customHeight="false" outlineLevel="0" collapsed="false">
      <c r="D684" s="0" t="str">
        <f aca="false">IF(A684="","",IFERROR(INDEX(Sesiones!$B$2:$B$401,MATCH(A684,Sesiones!$A$2:$A$401,0)),"Sesión no existe"))</f>
        <v/>
      </c>
      <c r="E684" s="41" t="str">
        <f aca="false">IF(A684="","",IFERROR(INDEX(Sesiones!$C$2:$C$401,MATCH(A684,Sesiones!$A$2:$A$401,0)),""))</f>
        <v/>
      </c>
      <c r="F684" s="0" t="str">
        <f aca="false">IF(A684="","",IF(D684="Sesión no existe","Sesión no existe",IF(COUNTIFS(Matrículas!$A$2:$A$201,B684,Matrículas!$B$2:$B$201,D684)=0,"No está matriculado en ese grupo",IF(COUNTIFS($A$2:$A$3001,A684,$B$2:$B$3001,B684)&gt;1,"Registro repetido",""))))</f>
        <v/>
      </c>
    </row>
    <row r="685" customFormat="false" ht="15" hidden="false" customHeight="false" outlineLevel="0" collapsed="false">
      <c r="D685" s="0" t="str">
        <f aca="false">IF(A685="","",IFERROR(INDEX(Sesiones!$B$2:$B$401,MATCH(A685,Sesiones!$A$2:$A$401,0)),"Sesión no existe"))</f>
        <v/>
      </c>
      <c r="E685" s="41" t="str">
        <f aca="false">IF(A685="","",IFERROR(INDEX(Sesiones!$C$2:$C$401,MATCH(A685,Sesiones!$A$2:$A$401,0)),""))</f>
        <v/>
      </c>
      <c r="F685" s="0" t="str">
        <f aca="false">IF(A685="","",IF(D685="Sesión no existe","Sesión no existe",IF(COUNTIFS(Matrículas!$A$2:$A$201,B685,Matrículas!$B$2:$B$201,D685)=0,"No está matriculado en ese grupo",IF(COUNTIFS($A$2:$A$3001,A685,$B$2:$B$3001,B685)&gt;1,"Registro repetido",""))))</f>
        <v/>
      </c>
    </row>
    <row r="686" customFormat="false" ht="15" hidden="false" customHeight="false" outlineLevel="0" collapsed="false">
      <c r="D686" s="0" t="str">
        <f aca="false">IF(A686="","",IFERROR(INDEX(Sesiones!$B$2:$B$401,MATCH(A686,Sesiones!$A$2:$A$401,0)),"Sesión no existe"))</f>
        <v/>
      </c>
      <c r="E686" s="41" t="str">
        <f aca="false">IF(A686="","",IFERROR(INDEX(Sesiones!$C$2:$C$401,MATCH(A686,Sesiones!$A$2:$A$401,0)),""))</f>
        <v/>
      </c>
      <c r="F686" s="0" t="str">
        <f aca="false">IF(A686="","",IF(D686="Sesión no existe","Sesión no existe",IF(COUNTIFS(Matrículas!$A$2:$A$201,B686,Matrículas!$B$2:$B$201,D686)=0,"No está matriculado en ese grupo",IF(COUNTIFS($A$2:$A$3001,A686,$B$2:$B$3001,B686)&gt;1,"Registro repetido",""))))</f>
        <v/>
      </c>
    </row>
    <row r="687" customFormat="false" ht="15" hidden="false" customHeight="false" outlineLevel="0" collapsed="false">
      <c r="D687" s="0" t="str">
        <f aca="false">IF(A687="","",IFERROR(INDEX(Sesiones!$B$2:$B$401,MATCH(A687,Sesiones!$A$2:$A$401,0)),"Sesión no existe"))</f>
        <v/>
      </c>
      <c r="E687" s="41" t="str">
        <f aca="false">IF(A687="","",IFERROR(INDEX(Sesiones!$C$2:$C$401,MATCH(A687,Sesiones!$A$2:$A$401,0)),""))</f>
        <v/>
      </c>
      <c r="F687" s="0" t="str">
        <f aca="false">IF(A687="","",IF(D687="Sesión no existe","Sesión no existe",IF(COUNTIFS(Matrículas!$A$2:$A$201,B687,Matrículas!$B$2:$B$201,D687)=0,"No está matriculado en ese grupo",IF(COUNTIFS($A$2:$A$3001,A687,$B$2:$B$3001,B687)&gt;1,"Registro repetido",""))))</f>
        <v/>
      </c>
    </row>
    <row r="688" customFormat="false" ht="15" hidden="false" customHeight="false" outlineLevel="0" collapsed="false">
      <c r="D688" s="0" t="str">
        <f aca="false">IF(A688="","",IFERROR(INDEX(Sesiones!$B$2:$B$401,MATCH(A688,Sesiones!$A$2:$A$401,0)),"Sesión no existe"))</f>
        <v/>
      </c>
      <c r="E688" s="41" t="str">
        <f aca="false">IF(A688="","",IFERROR(INDEX(Sesiones!$C$2:$C$401,MATCH(A688,Sesiones!$A$2:$A$401,0)),""))</f>
        <v/>
      </c>
      <c r="F688" s="0" t="str">
        <f aca="false">IF(A688="","",IF(D688="Sesión no existe","Sesión no existe",IF(COUNTIFS(Matrículas!$A$2:$A$201,B688,Matrículas!$B$2:$B$201,D688)=0,"No está matriculado en ese grupo",IF(COUNTIFS($A$2:$A$3001,A688,$B$2:$B$3001,B688)&gt;1,"Registro repetido",""))))</f>
        <v/>
      </c>
    </row>
    <row r="689" customFormat="false" ht="15" hidden="false" customHeight="false" outlineLevel="0" collapsed="false">
      <c r="D689" s="0" t="str">
        <f aca="false">IF(A689="","",IFERROR(INDEX(Sesiones!$B$2:$B$401,MATCH(A689,Sesiones!$A$2:$A$401,0)),"Sesión no existe"))</f>
        <v/>
      </c>
      <c r="E689" s="41" t="str">
        <f aca="false">IF(A689="","",IFERROR(INDEX(Sesiones!$C$2:$C$401,MATCH(A689,Sesiones!$A$2:$A$401,0)),""))</f>
        <v/>
      </c>
      <c r="F689" s="0" t="str">
        <f aca="false">IF(A689="","",IF(D689="Sesión no existe","Sesión no existe",IF(COUNTIFS(Matrículas!$A$2:$A$201,B689,Matrículas!$B$2:$B$201,D689)=0,"No está matriculado en ese grupo",IF(COUNTIFS($A$2:$A$3001,A689,$B$2:$B$3001,B689)&gt;1,"Registro repetido",""))))</f>
        <v/>
      </c>
    </row>
    <row r="690" customFormat="false" ht="15" hidden="false" customHeight="false" outlineLevel="0" collapsed="false">
      <c r="D690" s="0" t="str">
        <f aca="false">IF(A690="","",IFERROR(INDEX(Sesiones!$B$2:$B$401,MATCH(A690,Sesiones!$A$2:$A$401,0)),"Sesión no existe"))</f>
        <v/>
      </c>
      <c r="E690" s="41" t="str">
        <f aca="false">IF(A690="","",IFERROR(INDEX(Sesiones!$C$2:$C$401,MATCH(A690,Sesiones!$A$2:$A$401,0)),""))</f>
        <v/>
      </c>
      <c r="F690" s="0" t="str">
        <f aca="false">IF(A690="","",IF(D690="Sesión no existe","Sesión no existe",IF(COUNTIFS(Matrículas!$A$2:$A$201,B690,Matrículas!$B$2:$B$201,D690)=0,"No está matriculado en ese grupo",IF(COUNTIFS($A$2:$A$3001,A690,$B$2:$B$3001,B690)&gt;1,"Registro repetido",""))))</f>
        <v/>
      </c>
    </row>
    <row r="691" customFormat="false" ht="15" hidden="false" customHeight="false" outlineLevel="0" collapsed="false">
      <c r="D691" s="0" t="str">
        <f aca="false">IF(A691="","",IFERROR(INDEX(Sesiones!$B$2:$B$401,MATCH(A691,Sesiones!$A$2:$A$401,0)),"Sesión no existe"))</f>
        <v/>
      </c>
      <c r="E691" s="41" t="str">
        <f aca="false">IF(A691="","",IFERROR(INDEX(Sesiones!$C$2:$C$401,MATCH(A691,Sesiones!$A$2:$A$401,0)),""))</f>
        <v/>
      </c>
      <c r="F691" s="0" t="str">
        <f aca="false">IF(A691="","",IF(D691="Sesión no existe","Sesión no existe",IF(COUNTIFS(Matrículas!$A$2:$A$201,B691,Matrículas!$B$2:$B$201,D691)=0,"No está matriculado en ese grupo",IF(COUNTIFS($A$2:$A$3001,A691,$B$2:$B$3001,B691)&gt;1,"Registro repetido",""))))</f>
        <v/>
      </c>
    </row>
    <row r="692" customFormat="false" ht="15" hidden="false" customHeight="false" outlineLevel="0" collapsed="false">
      <c r="D692" s="0" t="str">
        <f aca="false">IF(A692="","",IFERROR(INDEX(Sesiones!$B$2:$B$401,MATCH(A692,Sesiones!$A$2:$A$401,0)),"Sesión no existe"))</f>
        <v/>
      </c>
      <c r="E692" s="41" t="str">
        <f aca="false">IF(A692="","",IFERROR(INDEX(Sesiones!$C$2:$C$401,MATCH(A692,Sesiones!$A$2:$A$401,0)),""))</f>
        <v/>
      </c>
      <c r="F692" s="0" t="str">
        <f aca="false">IF(A692="","",IF(D692="Sesión no existe","Sesión no existe",IF(COUNTIFS(Matrículas!$A$2:$A$201,B692,Matrículas!$B$2:$B$201,D692)=0,"No está matriculado en ese grupo",IF(COUNTIFS($A$2:$A$3001,A692,$B$2:$B$3001,B692)&gt;1,"Registro repetido",""))))</f>
        <v/>
      </c>
    </row>
    <row r="693" customFormat="false" ht="15" hidden="false" customHeight="false" outlineLevel="0" collapsed="false">
      <c r="D693" s="0" t="str">
        <f aca="false">IF(A693="","",IFERROR(INDEX(Sesiones!$B$2:$B$401,MATCH(A693,Sesiones!$A$2:$A$401,0)),"Sesión no existe"))</f>
        <v/>
      </c>
      <c r="E693" s="41" t="str">
        <f aca="false">IF(A693="","",IFERROR(INDEX(Sesiones!$C$2:$C$401,MATCH(A693,Sesiones!$A$2:$A$401,0)),""))</f>
        <v/>
      </c>
      <c r="F693" s="0" t="str">
        <f aca="false">IF(A693="","",IF(D693="Sesión no existe","Sesión no existe",IF(COUNTIFS(Matrículas!$A$2:$A$201,B693,Matrículas!$B$2:$B$201,D693)=0,"No está matriculado en ese grupo",IF(COUNTIFS($A$2:$A$3001,A693,$B$2:$B$3001,B693)&gt;1,"Registro repetido",""))))</f>
        <v/>
      </c>
    </row>
    <row r="694" customFormat="false" ht="15" hidden="false" customHeight="false" outlineLevel="0" collapsed="false">
      <c r="D694" s="0" t="str">
        <f aca="false">IF(A694="","",IFERROR(INDEX(Sesiones!$B$2:$B$401,MATCH(A694,Sesiones!$A$2:$A$401,0)),"Sesión no existe"))</f>
        <v/>
      </c>
      <c r="E694" s="41" t="str">
        <f aca="false">IF(A694="","",IFERROR(INDEX(Sesiones!$C$2:$C$401,MATCH(A694,Sesiones!$A$2:$A$401,0)),""))</f>
        <v/>
      </c>
      <c r="F694" s="0" t="str">
        <f aca="false">IF(A694="","",IF(D694="Sesión no existe","Sesión no existe",IF(COUNTIFS(Matrículas!$A$2:$A$201,B694,Matrículas!$B$2:$B$201,D694)=0,"No está matriculado en ese grupo",IF(COUNTIFS($A$2:$A$3001,A694,$B$2:$B$3001,B694)&gt;1,"Registro repetido",""))))</f>
        <v/>
      </c>
    </row>
    <row r="695" customFormat="false" ht="15" hidden="false" customHeight="false" outlineLevel="0" collapsed="false">
      <c r="D695" s="0" t="str">
        <f aca="false">IF(A695="","",IFERROR(INDEX(Sesiones!$B$2:$B$401,MATCH(A695,Sesiones!$A$2:$A$401,0)),"Sesión no existe"))</f>
        <v/>
      </c>
      <c r="E695" s="41" t="str">
        <f aca="false">IF(A695="","",IFERROR(INDEX(Sesiones!$C$2:$C$401,MATCH(A695,Sesiones!$A$2:$A$401,0)),""))</f>
        <v/>
      </c>
      <c r="F695" s="0" t="str">
        <f aca="false">IF(A695="","",IF(D695="Sesión no existe","Sesión no existe",IF(COUNTIFS(Matrículas!$A$2:$A$201,B695,Matrículas!$B$2:$B$201,D695)=0,"No está matriculado en ese grupo",IF(COUNTIFS($A$2:$A$3001,A695,$B$2:$B$3001,B695)&gt;1,"Registro repetido",""))))</f>
        <v/>
      </c>
    </row>
    <row r="696" customFormat="false" ht="15" hidden="false" customHeight="false" outlineLevel="0" collapsed="false">
      <c r="D696" s="0" t="str">
        <f aca="false">IF(A696="","",IFERROR(INDEX(Sesiones!$B$2:$B$401,MATCH(A696,Sesiones!$A$2:$A$401,0)),"Sesión no existe"))</f>
        <v/>
      </c>
      <c r="E696" s="41" t="str">
        <f aca="false">IF(A696="","",IFERROR(INDEX(Sesiones!$C$2:$C$401,MATCH(A696,Sesiones!$A$2:$A$401,0)),""))</f>
        <v/>
      </c>
      <c r="F696" s="0" t="str">
        <f aca="false">IF(A696="","",IF(D696="Sesión no existe","Sesión no existe",IF(COUNTIFS(Matrículas!$A$2:$A$201,B696,Matrículas!$B$2:$B$201,D696)=0,"No está matriculado en ese grupo",IF(COUNTIFS($A$2:$A$3001,A696,$B$2:$B$3001,B696)&gt;1,"Registro repetido",""))))</f>
        <v/>
      </c>
    </row>
    <row r="697" customFormat="false" ht="15" hidden="false" customHeight="false" outlineLevel="0" collapsed="false">
      <c r="D697" s="0" t="str">
        <f aca="false">IF(A697="","",IFERROR(INDEX(Sesiones!$B$2:$B$401,MATCH(A697,Sesiones!$A$2:$A$401,0)),"Sesión no existe"))</f>
        <v/>
      </c>
      <c r="E697" s="41" t="str">
        <f aca="false">IF(A697="","",IFERROR(INDEX(Sesiones!$C$2:$C$401,MATCH(A697,Sesiones!$A$2:$A$401,0)),""))</f>
        <v/>
      </c>
      <c r="F697" s="0" t="str">
        <f aca="false">IF(A697="","",IF(D697="Sesión no existe","Sesión no existe",IF(COUNTIFS(Matrículas!$A$2:$A$201,B697,Matrículas!$B$2:$B$201,D697)=0,"No está matriculado en ese grupo",IF(COUNTIFS($A$2:$A$3001,A697,$B$2:$B$3001,B697)&gt;1,"Registro repetido",""))))</f>
        <v/>
      </c>
    </row>
    <row r="698" customFormat="false" ht="15" hidden="false" customHeight="false" outlineLevel="0" collapsed="false">
      <c r="D698" s="0" t="str">
        <f aca="false">IF(A698="","",IFERROR(INDEX(Sesiones!$B$2:$B$401,MATCH(A698,Sesiones!$A$2:$A$401,0)),"Sesión no existe"))</f>
        <v/>
      </c>
      <c r="E698" s="41" t="str">
        <f aca="false">IF(A698="","",IFERROR(INDEX(Sesiones!$C$2:$C$401,MATCH(A698,Sesiones!$A$2:$A$401,0)),""))</f>
        <v/>
      </c>
      <c r="F698" s="0" t="str">
        <f aca="false">IF(A698="","",IF(D698="Sesión no existe","Sesión no existe",IF(COUNTIFS(Matrículas!$A$2:$A$201,B698,Matrículas!$B$2:$B$201,D698)=0,"No está matriculado en ese grupo",IF(COUNTIFS($A$2:$A$3001,A698,$B$2:$B$3001,B698)&gt;1,"Registro repetido",""))))</f>
        <v/>
      </c>
    </row>
    <row r="699" customFormat="false" ht="15" hidden="false" customHeight="false" outlineLevel="0" collapsed="false">
      <c r="D699" s="0" t="str">
        <f aca="false">IF(A699="","",IFERROR(INDEX(Sesiones!$B$2:$B$401,MATCH(A699,Sesiones!$A$2:$A$401,0)),"Sesión no existe"))</f>
        <v/>
      </c>
      <c r="E699" s="41" t="str">
        <f aca="false">IF(A699="","",IFERROR(INDEX(Sesiones!$C$2:$C$401,MATCH(A699,Sesiones!$A$2:$A$401,0)),""))</f>
        <v/>
      </c>
      <c r="F699" s="0" t="str">
        <f aca="false">IF(A699="","",IF(D699="Sesión no existe","Sesión no existe",IF(COUNTIFS(Matrículas!$A$2:$A$201,B699,Matrículas!$B$2:$B$201,D699)=0,"No está matriculado en ese grupo",IF(COUNTIFS($A$2:$A$3001,A699,$B$2:$B$3001,B699)&gt;1,"Registro repetido",""))))</f>
        <v/>
      </c>
    </row>
    <row r="700" customFormat="false" ht="15" hidden="false" customHeight="false" outlineLevel="0" collapsed="false">
      <c r="D700" s="0" t="str">
        <f aca="false">IF(A700="","",IFERROR(INDEX(Sesiones!$B$2:$B$401,MATCH(A700,Sesiones!$A$2:$A$401,0)),"Sesión no existe"))</f>
        <v/>
      </c>
      <c r="E700" s="41" t="str">
        <f aca="false">IF(A700="","",IFERROR(INDEX(Sesiones!$C$2:$C$401,MATCH(A700,Sesiones!$A$2:$A$401,0)),""))</f>
        <v/>
      </c>
      <c r="F700" s="0" t="str">
        <f aca="false">IF(A700="","",IF(D700="Sesión no existe","Sesión no existe",IF(COUNTIFS(Matrículas!$A$2:$A$201,B700,Matrículas!$B$2:$B$201,D700)=0,"No está matriculado en ese grupo",IF(COUNTIFS($A$2:$A$3001,A700,$B$2:$B$3001,B700)&gt;1,"Registro repetido",""))))</f>
        <v/>
      </c>
    </row>
    <row r="701" customFormat="false" ht="15" hidden="false" customHeight="false" outlineLevel="0" collapsed="false">
      <c r="D701" s="0" t="str">
        <f aca="false">IF(A701="","",IFERROR(INDEX(Sesiones!$B$2:$B$401,MATCH(A701,Sesiones!$A$2:$A$401,0)),"Sesión no existe"))</f>
        <v/>
      </c>
      <c r="E701" s="41" t="str">
        <f aca="false">IF(A701="","",IFERROR(INDEX(Sesiones!$C$2:$C$401,MATCH(A701,Sesiones!$A$2:$A$401,0)),""))</f>
        <v/>
      </c>
      <c r="F701" s="0" t="str">
        <f aca="false">IF(A701="","",IF(D701="Sesión no existe","Sesión no existe",IF(COUNTIFS(Matrículas!$A$2:$A$201,B701,Matrículas!$B$2:$B$201,D701)=0,"No está matriculado en ese grupo",IF(COUNTIFS($A$2:$A$3001,A701,$B$2:$B$3001,B701)&gt;1,"Registro repetido",""))))</f>
        <v/>
      </c>
    </row>
    <row r="702" customFormat="false" ht="15" hidden="false" customHeight="false" outlineLevel="0" collapsed="false">
      <c r="D702" s="0" t="str">
        <f aca="false">IF(A702="","",IFERROR(INDEX(Sesiones!$B$2:$B$401,MATCH(A702,Sesiones!$A$2:$A$401,0)),"Sesión no existe"))</f>
        <v/>
      </c>
      <c r="E702" s="41" t="str">
        <f aca="false">IF(A702="","",IFERROR(INDEX(Sesiones!$C$2:$C$401,MATCH(A702,Sesiones!$A$2:$A$401,0)),""))</f>
        <v/>
      </c>
      <c r="F702" s="0" t="str">
        <f aca="false">IF(A702="","",IF(D702="Sesión no existe","Sesión no existe",IF(COUNTIFS(Matrículas!$A$2:$A$201,B702,Matrículas!$B$2:$B$201,D702)=0,"No está matriculado en ese grupo",IF(COUNTIFS($A$2:$A$3001,A702,$B$2:$B$3001,B702)&gt;1,"Registro repetido",""))))</f>
        <v/>
      </c>
    </row>
    <row r="703" customFormat="false" ht="15" hidden="false" customHeight="false" outlineLevel="0" collapsed="false">
      <c r="D703" s="0" t="str">
        <f aca="false">IF(A703="","",IFERROR(INDEX(Sesiones!$B$2:$B$401,MATCH(A703,Sesiones!$A$2:$A$401,0)),"Sesión no existe"))</f>
        <v/>
      </c>
      <c r="E703" s="41" t="str">
        <f aca="false">IF(A703="","",IFERROR(INDEX(Sesiones!$C$2:$C$401,MATCH(A703,Sesiones!$A$2:$A$401,0)),""))</f>
        <v/>
      </c>
      <c r="F703" s="0" t="str">
        <f aca="false">IF(A703="","",IF(D703="Sesión no existe","Sesión no existe",IF(COUNTIFS(Matrículas!$A$2:$A$201,B703,Matrículas!$B$2:$B$201,D703)=0,"No está matriculado en ese grupo",IF(COUNTIFS($A$2:$A$3001,A703,$B$2:$B$3001,B703)&gt;1,"Registro repetido",""))))</f>
        <v/>
      </c>
    </row>
    <row r="704" customFormat="false" ht="15" hidden="false" customHeight="false" outlineLevel="0" collapsed="false">
      <c r="D704" s="0" t="str">
        <f aca="false">IF(A704="","",IFERROR(INDEX(Sesiones!$B$2:$B$401,MATCH(A704,Sesiones!$A$2:$A$401,0)),"Sesión no existe"))</f>
        <v/>
      </c>
      <c r="E704" s="41" t="str">
        <f aca="false">IF(A704="","",IFERROR(INDEX(Sesiones!$C$2:$C$401,MATCH(A704,Sesiones!$A$2:$A$401,0)),""))</f>
        <v/>
      </c>
      <c r="F704" s="0" t="str">
        <f aca="false">IF(A704="","",IF(D704="Sesión no existe","Sesión no existe",IF(COUNTIFS(Matrículas!$A$2:$A$201,B704,Matrículas!$B$2:$B$201,D704)=0,"No está matriculado en ese grupo",IF(COUNTIFS($A$2:$A$3001,A704,$B$2:$B$3001,B704)&gt;1,"Registro repetido",""))))</f>
        <v/>
      </c>
    </row>
    <row r="705" customFormat="false" ht="15" hidden="false" customHeight="false" outlineLevel="0" collapsed="false">
      <c r="D705" s="0" t="str">
        <f aca="false">IF(A705="","",IFERROR(INDEX(Sesiones!$B$2:$B$401,MATCH(A705,Sesiones!$A$2:$A$401,0)),"Sesión no existe"))</f>
        <v/>
      </c>
      <c r="E705" s="41" t="str">
        <f aca="false">IF(A705="","",IFERROR(INDEX(Sesiones!$C$2:$C$401,MATCH(A705,Sesiones!$A$2:$A$401,0)),""))</f>
        <v/>
      </c>
      <c r="F705" s="0" t="str">
        <f aca="false">IF(A705="","",IF(D705="Sesión no existe","Sesión no existe",IF(COUNTIFS(Matrículas!$A$2:$A$201,B705,Matrículas!$B$2:$B$201,D705)=0,"No está matriculado en ese grupo",IF(COUNTIFS($A$2:$A$3001,A705,$B$2:$B$3001,B705)&gt;1,"Registro repetido",""))))</f>
        <v/>
      </c>
    </row>
    <row r="706" customFormat="false" ht="15" hidden="false" customHeight="false" outlineLevel="0" collapsed="false">
      <c r="D706" s="0" t="str">
        <f aca="false">IF(A706="","",IFERROR(INDEX(Sesiones!$B$2:$B$401,MATCH(A706,Sesiones!$A$2:$A$401,0)),"Sesión no existe"))</f>
        <v/>
      </c>
      <c r="E706" s="41" t="str">
        <f aca="false">IF(A706="","",IFERROR(INDEX(Sesiones!$C$2:$C$401,MATCH(A706,Sesiones!$A$2:$A$401,0)),""))</f>
        <v/>
      </c>
      <c r="F706" s="0" t="str">
        <f aca="false">IF(A706="","",IF(D706="Sesión no existe","Sesión no existe",IF(COUNTIFS(Matrículas!$A$2:$A$201,B706,Matrículas!$B$2:$B$201,D706)=0,"No está matriculado en ese grupo",IF(COUNTIFS($A$2:$A$3001,A706,$B$2:$B$3001,B706)&gt;1,"Registro repetido",""))))</f>
        <v/>
      </c>
    </row>
    <row r="707" customFormat="false" ht="15" hidden="false" customHeight="false" outlineLevel="0" collapsed="false">
      <c r="D707" s="0" t="str">
        <f aca="false">IF(A707="","",IFERROR(INDEX(Sesiones!$B$2:$B$401,MATCH(A707,Sesiones!$A$2:$A$401,0)),"Sesión no existe"))</f>
        <v/>
      </c>
      <c r="E707" s="41" t="str">
        <f aca="false">IF(A707="","",IFERROR(INDEX(Sesiones!$C$2:$C$401,MATCH(A707,Sesiones!$A$2:$A$401,0)),""))</f>
        <v/>
      </c>
      <c r="F707" s="0" t="str">
        <f aca="false">IF(A707="","",IF(D707="Sesión no existe","Sesión no existe",IF(COUNTIFS(Matrículas!$A$2:$A$201,B707,Matrículas!$B$2:$B$201,D707)=0,"No está matriculado en ese grupo",IF(COUNTIFS($A$2:$A$3001,A707,$B$2:$B$3001,B707)&gt;1,"Registro repetido",""))))</f>
        <v/>
      </c>
    </row>
    <row r="708" customFormat="false" ht="15" hidden="false" customHeight="false" outlineLevel="0" collapsed="false">
      <c r="D708" s="0" t="str">
        <f aca="false">IF(A708="","",IFERROR(INDEX(Sesiones!$B$2:$B$401,MATCH(A708,Sesiones!$A$2:$A$401,0)),"Sesión no existe"))</f>
        <v/>
      </c>
      <c r="E708" s="41" t="str">
        <f aca="false">IF(A708="","",IFERROR(INDEX(Sesiones!$C$2:$C$401,MATCH(A708,Sesiones!$A$2:$A$401,0)),""))</f>
        <v/>
      </c>
      <c r="F708" s="0" t="str">
        <f aca="false">IF(A708="","",IF(D708="Sesión no existe","Sesión no existe",IF(COUNTIFS(Matrículas!$A$2:$A$201,B708,Matrículas!$B$2:$B$201,D708)=0,"No está matriculado en ese grupo",IF(COUNTIFS($A$2:$A$3001,A708,$B$2:$B$3001,B708)&gt;1,"Registro repetido",""))))</f>
        <v/>
      </c>
    </row>
    <row r="709" customFormat="false" ht="15" hidden="false" customHeight="false" outlineLevel="0" collapsed="false">
      <c r="D709" s="0" t="str">
        <f aca="false">IF(A709="","",IFERROR(INDEX(Sesiones!$B$2:$B$401,MATCH(A709,Sesiones!$A$2:$A$401,0)),"Sesión no existe"))</f>
        <v/>
      </c>
      <c r="E709" s="41" t="str">
        <f aca="false">IF(A709="","",IFERROR(INDEX(Sesiones!$C$2:$C$401,MATCH(A709,Sesiones!$A$2:$A$401,0)),""))</f>
        <v/>
      </c>
      <c r="F709" s="0" t="str">
        <f aca="false">IF(A709="","",IF(D709="Sesión no existe","Sesión no existe",IF(COUNTIFS(Matrículas!$A$2:$A$201,B709,Matrículas!$B$2:$B$201,D709)=0,"No está matriculado en ese grupo",IF(COUNTIFS($A$2:$A$3001,A709,$B$2:$B$3001,B709)&gt;1,"Registro repetido",""))))</f>
        <v/>
      </c>
    </row>
    <row r="710" customFormat="false" ht="15" hidden="false" customHeight="false" outlineLevel="0" collapsed="false">
      <c r="D710" s="0" t="str">
        <f aca="false">IF(A710="","",IFERROR(INDEX(Sesiones!$B$2:$B$401,MATCH(A710,Sesiones!$A$2:$A$401,0)),"Sesión no existe"))</f>
        <v/>
      </c>
      <c r="E710" s="41" t="str">
        <f aca="false">IF(A710="","",IFERROR(INDEX(Sesiones!$C$2:$C$401,MATCH(A710,Sesiones!$A$2:$A$401,0)),""))</f>
        <v/>
      </c>
      <c r="F710" s="0" t="str">
        <f aca="false">IF(A710="","",IF(D710="Sesión no existe","Sesión no existe",IF(COUNTIFS(Matrículas!$A$2:$A$201,B710,Matrículas!$B$2:$B$201,D710)=0,"No está matriculado en ese grupo",IF(COUNTIFS($A$2:$A$3001,A710,$B$2:$B$3001,B710)&gt;1,"Registro repetido",""))))</f>
        <v/>
      </c>
    </row>
    <row r="711" customFormat="false" ht="15" hidden="false" customHeight="false" outlineLevel="0" collapsed="false">
      <c r="D711" s="0" t="str">
        <f aca="false">IF(A711="","",IFERROR(INDEX(Sesiones!$B$2:$B$401,MATCH(A711,Sesiones!$A$2:$A$401,0)),"Sesión no existe"))</f>
        <v/>
      </c>
      <c r="E711" s="41" t="str">
        <f aca="false">IF(A711="","",IFERROR(INDEX(Sesiones!$C$2:$C$401,MATCH(A711,Sesiones!$A$2:$A$401,0)),""))</f>
        <v/>
      </c>
      <c r="F711" s="0" t="str">
        <f aca="false">IF(A711="","",IF(D711="Sesión no existe","Sesión no existe",IF(COUNTIFS(Matrículas!$A$2:$A$201,B711,Matrículas!$B$2:$B$201,D711)=0,"No está matriculado en ese grupo",IF(COUNTIFS($A$2:$A$3001,A711,$B$2:$B$3001,B711)&gt;1,"Registro repetido",""))))</f>
        <v/>
      </c>
    </row>
    <row r="712" customFormat="false" ht="15" hidden="false" customHeight="false" outlineLevel="0" collapsed="false">
      <c r="D712" s="0" t="str">
        <f aca="false">IF(A712="","",IFERROR(INDEX(Sesiones!$B$2:$B$401,MATCH(A712,Sesiones!$A$2:$A$401,0)),"Sesión no existe"))</f>
        <v/>
      </c>
      <c r="E712" s="41" t="str">
        <f aca="false">IF(A712="","",IFERROR(INDEX(Sesiones!$C$2:$C$401,MATCH(A712,Sesiones!$A$2:$A$401,0)),""))</f>
        <v/>
      </c>
      <c r="F712" s="0" t="str">
        <f aca="false">IF(A712="","",IF(D712="Sesión no existe","Sesión no existe",IF(COUNTIFS(Matrículas!$A$2:$A$201,B712,Matrículas!$B$2:$B$201,D712)=0,"No está matriculado en ese grupo",IF(COUNTIFS($A$2:$A$3001,A712,$B$2:$B$3001,B712)&gt;1,"Registro repetido",""))))</f>
        <v/>
      </c>
    </row>
    <row r="713" customFormat="false" ht="15" hidden="false" customHeight="false" outlineLevel="0" collapsed="false">
      <c r="D713" s="0" t="str">
        <f aca="false">IF(A713="","",IFERROR(INDEX(Sesiones!$B$2:$B$401,MATCH(A713,Sesiones!$A$2:$A$401,0)),"Sesión no existe"))</f>
        <v/>
      </c>
      <c r="E713" s="41" t="str">
        <f aca="false">IF(A713="","",IFERROR(INDEX(Sesiones!$C$2:$C$401,MATCH(A713,Sesiones!$A$2:$A$401,0)),""))</f>
        <v/>
      </c>
      <c r="F713" s="0" t="str">
        <f aca="false">IF(A713="","",IF(D713="Sesión no existe","Sesión no existe",IF(COUNTIFS(Matrículas!$A$2:$A$201,B713,Matrículas!$B$2:$B$201,D713)=0,"No está matriculado en ese grupo",IF(COUNTIFS($A$2:$A$3001,A713,$B$2:$B$3001,B713)&gt;1,"Registro repetido",""))))</f>
        <v/>
      </c>
    </row>
    <row r="714" customFormat="false" ht="15" hidden="false" customHeight="false" outlineLevel="0" collapsed="false">
      <c r="D714" s="0" t="str">
        <f aca="false">IF(A714="","",IFERROR(INDEX(Sesiones!$B$2:$B$401,MATCH(A714,Sesiones!$A$2:$A$401,0)),"Sesión no existe"))</f>
        <v/>
      </c>
      <c r="E714" s="41" t="str">
        <f aca="false">IF(A714="","",IFERROR(INDEX(Sesiones!$C$2:$C$401,MATCH(A714,Sesiones!$A$2:$A$401,0)),""))</f>
        <v/>
      </c>
      <c r="F714" s="0" t="str">
        <f aca="false">IF(A714="","",IF(D714="Sesión no existe","Sesión no existe",IF(COUNTIFS(Matrículas!$A$2:$A$201,B714,Matrículas!$B$2:$B$201,D714)=0,"No está matriculado en ese grupo",IF(COUNTIFS($A$2:$A$3001,A714,$B$2:$B$3001,B714)&gt;1,"Registro repetido",""))))</f>
        <v/>
      </c>
    </row>
    <row r="715" customFormat="false" ht="15" hidden="false" customHeight="false" outlineLevel="0" collapsed="false">
      <c r="D715" s="0" t="str">
        <f aca="false">IF(A715="","",IFERROR(INDEX(Sesiones!$B$2:$B$401,MATCH(A715,Sesiones!$A$2:$A$401,0)),"Sesión no existe"))</f>
        <v/>
      </c>
      <c r="E715" s="41" t="str">
        <f aca="false">IF(A715="","",IFERROR(INDEX(Sesiones!$C$2:$C$401,MATCH(A715,Sesiones!$A$2:$A$401,0)),""))</f>
        <v/>
      </c>
      <c r="F715" s="0" t="str">
        <f aca="false">IF(A715="","",IF(D715="Sesión no existe","Sesión no existe",IF(COUNTIFS(Matrículas!$A$2:$A$201,B715,Matrículas!$B$2:$B$201,D715)=0,"No está matriculado en ese grupo",IF(COUNTIFS($A$2:$A$3001,A715,$B$2:$B$3001,B715)&gt;1,"Registro repetido",""))))</f>
        <v/>
      </c>
    </row>
    <row r="716" customFormat="false" ht="15" hidden="false" customHeight="false" outlineLevel="0" collapsed="false">
      <c r="D716" s="0" t="str">
        <f aca="false">IF(A716="","",IFERROR(INDEX(Sesiones!$B$2:$B$401,MATCH(A716,Sesiones!$A$2:$A$401,0)),"Sesión no existe"))</f>
        <v/>
      </c>
      <c r="E716" s="41" t="str">
        <f aca="false">IF(A716="","",IFERROR(INDEX(Sesiones!$C$2:$C$401,MATCH(A716,Sesiones!$A$2:$A$401,0)),""))</f>
        <v/>
      </c>
      <c r="F716" s="0" t="str">
        <f aca="false">IF(A716="","",IF(D716="Sesión no existe","Sesión no existe",IF(COUNTIFS(Matrículas!$A$2:$A$201,B716,Matrículas!$B$2:$B$201,D716)=0,"No está matriculado en ese grupo",IF(COUNTIFS($A$2:$A$3001,A716,$B$2:$B$3001,B716)&gt;1,"Registro repetido",""))))</f>
        <v/>
      </c>
    </row>
    <row r="717" customFormat="false" ht="15" hidden="false" customHeight="false" outlineLevel="0" collapsed="false">
      <c r="D717" s="0" t="str">
        <f aca="false">IF(A717="","",IFERROR(INDEX(Sesiones!$B$2:$B$401,MATCH(A717,Sesiones!$A$2:$A$401,0)),"Sesión no existe"))</f>
        <v/>
      </c>
      <c r="E717" s="41" t="str">
        <f aca="false">IF(A717="","",IFERROR(INDEX(Sesiones!$C$2:$C$401,MATCH(A717,Sesiones!$A$2:$A$401,0)),""))</f>
        <v/>
      </c>
      <c r="F717" s="0" t="str">
        <f aca="false">IF(A717="","",IF(D717="Sesión no existe","Sesión no existe",IF(COUNTIFS(Matrículas!$A$2:$A$201,B717,Matrículas!$B$2:$B$201,D717)=0,"No está matriculado en ese grupo",IF(COUNTIFS($A$2:$A$3001,A717,$B$2:$B$3001,B717)&gt;1,"Registro repetido",""))))</f>
        <v/>
      </c>
    </row>
    <row r="718" customFormat="false" ht="15" hidden="false" customHeight="false" outlineLevel="0" collapsed="false">
      <c r="D718" s="0" t="str">
        <f aca="false">IF(A718="","",IFERROR(INDEX(Sesiones!$B$2:$B$401,MATCH(A718,Sesiones!$A$2:$A$401,0)),"Sesión no existe"))</f>
        <v/>
      </c>
      <c r="E718" s="41" t="str">
        <f aca="false">IF(A718="","",IFERROR(INDEX(Sesiones!$C$2:$C$401,MATCH(A718,Sesiones!$A$2:$A$401,0)),""))</f>
        <v/>
      </c>
      <c r="F718" s="0" t="str">
        <f aca="false">IF(A718="","",IF(D718="Sesión no existe","Sesión no existe",IF(COUNTIFS(Matrículas!$A$2:$A$201,B718,Matrículas!$B$2:$B$201,D718)=0,"No está matriculado en ese grupo",IF(COUNTIFS($A$2:$A$3001,A718,$B$2:$B$3001,B718)&gt;1,"Registro repetido",""))))</f>
        <v/>
      </c>
    </row>
    <row r="719" customFormat="false" ht="15" hidden="false" customHeight="false" outlineLevel="0" collapsed="false">
      <c r="D719" s="0" t="str">
        <f aca="false">IF(A719="","",IFERROR(INDEX(Sesiones!$B$2:$B$401,MATCH(A719,Sesiones!$A$2:$A$401,0)),"Sesión no existe"))</f>
        <v/>
      </c>
      <c r="E719" s="41" t="str">
        <f aca="false">IF(A719="","",IFERROR(INDEX(Sesiones!$C$2:$C$401,MATCH(A719,Sesiones!$A$2:$A$401,0)),""))</f>
        <v/>
      </c>
      <c r="F719" s="0" t="str">
        <f aca="false">IF(A719="","",IF(D719="Sesión no existe","Sesión no existe",IF(COUNTIFS(Matrículas!$A$2:$A$201,B719,Matrículas!$B$2:$B$201,D719)=0,"No está matriculado en ese grupo",IF(COUNTIFS($A$2:$A$3001,A719,$B$2:$B$3001,B719)&gt;1,"Registro repetido",""))))</f>
        <v/>
      </c>
    </row>
    <row r="720" customFormat="false" ht="15" hidden="false" customHeight="false" outlineLevel="0" collapsed="false">
      <c r="D720" s="0" t="str">
        <f aca="false">IF(A720="","",IFERROR(INDEX(Sesiones!$B$2:$B$401,MATCH(A720,Sesiones!$A$2:$A$401,0)),"Sesión no existe"))</f>
        <v/>
      </c>
      <c r="E720" s="41" t="str">
        <f aca="false">IF(A720="","",IFERROR(INDEX(Sesiones!$C$2:$C$401,MATCH(A720,Sesiones!$A$2:$A$401,0)),""))</f>
        <v/>
      </c>
      <c r="F720" s="0" t="str">
        <f aca="false">IF(A720="","",IF(D720="Sesión no existe","Sesión no existe",IF(COUNTIFS(Matrículas!$A$2:$A$201,B720,Matrículas!$B$2:$B$201,D720)=0,"No está matriculado en ese grupo",IF(COUNTIFS($A$2:$A$3001,A720,$B$2:$B$3001,B720)&gt;1,"Registro repetido",""))))</f>
        <v/>
      </c>
    </row>
    <row r="721" customFormat="false" ht="15" hidden="false" customHeight="false" outlineLevel="0" collapsed="false">
      <c r="D721" s="0" t="str">
        <f aca="false">IF(A721="","",IFERROR(INDEX(Sesiones!$B$2:$B$401,MATCH(A721,Sesiones!$A$2:$A$401,0)),"Sesión no existe"))</f>
        <v/>
      </c>
      <c r="E721" s="41" t="str">
        <f aca="false">IF(A721="","",IFERROR(INDEX(Sesiones!$C$2:$C$401,MATCH(A721,Sesiones!$A$2:$A$401,0)),""))</f>
        <v/>
      </c>
      <c r="F721" s="0" t="str">
        <f aca="false">IF(A721="","",IF(D721="Sesión no existe","Sesión no existe",IF(COUNTIFS(Matrículas!$A$2:$A$201,B721,Matrículas!$B$2:$B$201,D721)=0,"No está matriculado en ese grupo",IF(COUNTIFS($A$2:$A$3001,A721,$B$2:$B$3001,B721)&gt;1,"Registro repetido",""))))</f>
        <v/>
      </c>
    </row>
    <row r="722" customFormat="false" ht="15" hidden="false" customHeight="false" outlineLevel="0" collapsed="false">
      <c r="D722" s="0" t="str">
        <f aca="false">IF(A722="","",IFERROR(INDEX(Sesiones!$B$2:$B$401,MATCH(A722,Sesiones!$A$2:$A$401,0)),"Sesión no existe"))</f>
        <v/>
      </c>
      <c r="E722" s="41" t="str">
        <f aca="false">IF(A722="","",IFERROR(INDEX(Sesiones!$C$2:$C$401,MATCH(A722,Sesiones!$A$2:$A$401,0)),""))</f>
        <v/>
      </c>
      <c r="F722" s="0" t="str">
        <f aca="false">IF(A722="","",IF(D722="Sesión no existe","Sesión no existe",IF(COUNTIFS(Matrículas!$A$2:$A$201,B722,Matrículas!$B$2:$B$201,D722)=0,"No está matriculado en ese grupo",IF(COUNTIFS($A$2:$A$3001,A722,$B$2:$B$3001,B722)&gt;1,"Registro repetido",""))))</f>
        <v/>
      </c>
    </row>
    <row r="723" customFormat="false" ht="15" hidden="false" customHeight="false" outlineLevel="0" collapsed="false">
      <c r="D723" s="0" t="str">
        <f aca="false">IF(A723="","",IFERROR(INDEX(Sesiones!$B$2:$B$401,MATCH(A723,Sesiones!$A$2:$A$401,0)),"Sesión no existe"))</f>
        <v/>
      </c>
      <c r="E723" s="41" t="str">
        <f aca="false">IF(A723="","",IFERROR(INDEX(Sesiones!$C$2:$C$401,MATCH(A723,Sesiones!$A$2:$A$401,0)),""))</f>
        <v/>
      </c>
      <c r="F723" s="0" t="str">
        <f aca="false">IF(A723="","",IF(D723="Sesión no existe","Sesión no existe",IF(COUNTIFS(Matrículas!$A$2:$A$201,B723,Matrículas!$B$2:$B$201,D723)=0,"No está matriculado en ese grupo",IF(COUNTIFS($A$2:$A$3001,A723,$B$2:$B$3001,B723)&gt;1,"Registro repetido",""))))</f>
        <v/>
      </c>
    </row>
    <row r="724" customFormat="false" ht="15" hidden="false" customHeight="false" outlineLevel="0" collapsed="false">
      <c r="D724" s="0" t="str">
        <f aca="false">IF(A724="","",IFERROR(INDEX(Sesiones!$B$2:$B$401,MATCH(A724,Sesiones!$A$2:$A$401,0)),"Sesión no existe"))</f>
        <v/>
      </c>
      <c r="E724" s="41" t="str">
        <f aca="false">IF(A724="","",IFERROR(INDEX(Sesiones!$C$2:$C$401,MATCH(A724,Sesiones!$A$2:$A$401,0)),""))</f>
        <v/>
      </c>
      <c r="F724" s="0" t="str">
        <f aca="false">IF(A724="","",IF(D724="Sesión no existe","Sesión no existe",IF(COUNTIFS(Matrículas!$A$2:$A$201,B724,Matrículas!$B$2:$B$201,D724)=0,"No está matriculado en ese grupo",IF(COUNTIFS($A$2:$A$3001,A724,$B$2:$B$3001,B724)&gt;1,"Registro repetido",""))))</f>
        <v/>
      </c>
    </row>
    <row r="725" customFormat="false" ht="15" hidden="false" customHeight="false" outlineLevel="0" collapsed="false">
      <c r="D725" s="0" t="str">
        <f aca="false">IF(A725="","",IFERROR(INDEX(Sesiones!$B$2:$B$401,MATCH(A725,Sesiones!$A$2:$A$401,0)),"Sesión no existe"))</f>
        <v/>
      </c>
      <c r="E725" s="41" t="str">
        <f aca="false">IF(A725="","",IFERROR(INDEX(Sesiones!$C$2:$C$401,MATCH(A725,Sesiones!$A$2:$A$401,0)),""))</f>
        <v/>
      </c>
      <c r="F725" s="0" t="str">
        <f aca="false">IF(A725="","",IF(D725="Sesión no existe","Sesión no existe",IF(COUNTIFS(Matrículas!$A$2:$A$201,B725,Matrículas!$B$2:$B$201,D725)=0,"No está matriculado en ese grupo",IF(COUNTIFS($A$2:$A$3001,A725,$B$2:$B$3001,B725)&gt;1,"Registro repetido",""))))</f>
        <v/>
      </c>
    </row>
    <row r="726" customFormat="false" ht="15" hidden="false" customHeight="false" outlineLevel="0" collapsed="false">
      <c r="D726" s="0" t="str">
        <f aca="false">IF(A726="","",IFERROR(INDEX(Sesiones!$B$2:$B$401,MATCH(A726,Sesiones!$A$2:$A$401,0)),"Sesión no existe"))</f>
        <v/>
      </c>
      <c r="E726" s="41" t="str">
        <f aca="false">IF(A726="","",IFERROR(INDEX(Sesiones!$C$2:$C$401,MATCH(A726,Sesiones!$A$2:$A$401,0)),""))</f>
        <v/>
      </c>
      <c r="F726" s="0" t="str">
        <f aca="false">IF(A726="","",IF(D726="Sesión no existe","Sesión no existe",IF(COUNTIFS(Matrículas!$A$2:$A$201,B726,Matrículas!$B$2:$B$201,D726)=0,"No está matriculado en ese grupo",IF(COUNTIFS($A$2:$A$3001,A726,$B$2:$B$3001,B726)&gt;1,"Registro repetido",""))))</f>
        <v/>
      </c>
    </row>
    <row r="727" customFormat="false" ht="15" hidden="false" customHeight="false" outlineLevel="0" collapsed="false">
      <c r="D727" s="0" t="str">
        <f aca="false">IF(A727="","",IFERROR(INDEX(Sesiones!$B$2:$B$401,MATCH(A727,Sesiones!$A$2:$A$401,0)),"Sesión no existe"))</f>
        <v/>
      </c>
      <c r="E727" s="41" t="str">
        <f aca="false">IF(A727="","",IFERROR(INDEX(Sesiones!$C$2:$C$401,MATCH(A727,Sesiones!$A$2:$A$401,0)),""))</f>
        <v/>
      </c>
      <c r="F727" s="0" t="str">
        <f aca="false">IF(A727="","",IF(D727="Sesión no existe","Sesión no existe",IF(COUNTIFS(Matrículas!$A$2:$A$201,B727,Matrículas!$B$2:$B$201,D727)=0,"No está matriculado en ese grupo",IF(COUNTIFS($A$2:$A$3001,A727,$B$2:$B$3001,B727)&gt;1,"Registro repetido",""))))</f>
        <v/>
      </c>
    </row>
    <row r="728" customFormat="false" ht="15" hidden="false" customHeight="false" outlineLevel="0" collapsed="false">
      <c r="D728" s="0" t="str">
        <f aca="false">IF(A728="","",IFERROR(INDEX(Sesiones!$B$2:$B$401,MATCH(A728,Sesiones!$A$2:$A$401,0)),"Sesión no existe"))</f>
        <v/>
      </c>
      <c r="E728" s="41" t="str">
        <f aca="false">IF(A728="","",IFERROR(INDEX(Sesiones!$C$2:$C$401,MATCH(A728,Sesiones!$A$2:$A$401,0)),""))</f>
        <v/>
      </c>
      <c r="F728" s="0" t="str">
        <f aca="false">IF(A728="","",IF(D728="Sesión no existe","Sesión no existe",IF(COUNTIFS(Matrículas!$A$2:$A$201,B728,Matrículas!$B$2:$B$201,D728)=0,"No está matriculado en ese grupo",IF(COUNTIFS($A$2:$A$3001,A728,$B$2:$B$3001,B728)&gt;1,"Registro repetido",""))))</f>
        <v/>
      </c>
    </row>
    <row r="729" customFormat="false" ht="15" hidden="false" customHeight="false" outlineLevel="0" collapsed="false">
      <c r="D729" s="0" t="str">
        <f aca="false">IF(A729="","",IFERROR(INDEX(Sesiones!$B$2:$B$401,MATCH(A729,Sesiones!$A$2:$A$401,0)),"Sesión no existe"))</f>
        <v/>
      </c>
      <c r="E729" s="41" t="str">
        <f aca="false">IF(A729="","",IFERROR(INDEX(Sesiones!$C$2:$C$401,MATCH(A729,Sesiones!$A$2:$A$401,0)),""))</f>
        <v/>
      </c>
      <c r="F729" s="0" t="str">
        <f aca="false">IF(A729="","",IF(D729="Sesión no existe","Sesión no existe",IF(COUNTIFS(Matrículas!$A$2:$A$201,B729,Matrículas!$B$2:$B$201,D729)=0,"No está matriculado en ese grupo",IF(COUNTIFS($A$2:$A$3001,A729,$B$2:$B$3001,B729)&gt;1,"Registro repetido",""))))</f>
        <v/>
      </c>
    </row>
    <row r="730" customFormat="false" ht="15" hidden="false" customHeight="false" outlineLevel="0" collapsed="false">
      <c r="D730" s="0" t="str">
        <f aca="false">IF(A730="","",IFERROR(INDEX(Sesiones!$B$2:$B$401,MATCH(A730,Sesiones!$A$2:$A$401,0)),"Sesión no existe"))</f>
        <v/>
      </c>
      <c r="E730" s="41" t="str">
        <f aca="false">IF(A730="","",IFERROR(INDEX(Sesiones!$C$2:$C$401,MATCH(A730,Sesiones!$A$2:$A$401,0)),""))</f>
        <v/>
      </c>
      <c r="F730" s="0" t="str">
        <f aca="false">IF(A730="","",IF(D730="Sesión no existe","Sesión no existe",IF(COUNTIFS(Matrículas!$A$2:$A$201,B730,Matrículas!$B$2:$B$201,D730)=0,"No está matriculado en ese grupo",IF(COUNTIFS($A$2:$A$3001,A730,$B$2:$B$3001,B730)&gt;1,"Registro repetido",""))))</f>
        <v/>
      </c>
    </row>
    <row r="731" customFormat="false" ht="15" hidden="false" customHeight="false" outlineLevel="0" collapsed="false">
      <c r="D731" s="0" t="str">
        <f aca="false">IF(A731="","",IFERROR(INDEX(Sesiones!$B$2:$B$401,MATCH(A731,Sesiones!$A$2:$A$401,0)),"Sesión no existe"))</f>
        <v/>
      </c>
      <c r="E731" s="41" t="str">
        <f aca="false">IF(A731="","",IFERROR(INDEX(Sesiones!$C$2:$C$401,MATCH(A731,Sesiones!$A$2:$A$401,0)),""))</f>
        <v/>
      </c>
      <c r="F731" s="0" t="str">
        <f aca="false">IF(A731="","",IF(D731="Sesión no existe","Sesión no existe",IF(COUNTIFS(Matrículas!$A$2:$A$201,B731,Matrículas!$B$2:$B$201,D731)=0,"No está matriculado en ese grupo",IF(COUNTIFS($A$2:$A$3001,A731,$B$2:$B$3001,B731)&gt;1,"Registro repetido",""))))</f>
        <v/>
      </c>
    </row>
    <row r="732" customFormat="false" ht="15" hidden="false" customHeight="false" outlineLevel="0" collapsed="false">
      <c r="D732" s="0" t="str">
        <f aca="false">IF(A732="","",IFERROR(INDEX(Sesiones!$B$2:$B$401,MATCH(A732,Sesiones!$A$2:$A$401,0)),"Sesión no existe"))</f>
        <v/>
      </c>
      <c r="E732" s="41" t="str">
        <f aca="false">IF(A732="","",IFERROR(INDEX(Sesiones!$C$2:$C$401,MATCH(A732,Sesiones!$A$2:$A$401,0)),""))</f>
        <v/>
      </c>
      <c r="F732" s="0" t="str">
        <f aca="false">IF(A732="","",IF(D732="Sesión no existe","Sesión no existe",IF(COUNTIFS(Matrículas!$A$2:$A$201,B732,Matrículas!$B$2:$B$201,D732)=0,"No está matriculado en ese grupo",IF(COUNTIFS($A$2:$A$3001,A732,$B$2:$B$3001,B732)&gt;1,"Registro repetido",""))))</f>
        <v/>
      </c>
    </row>
    <row r="733" customFormat="false" ht="15" hidden="false" customHeight="false" outlineLevel="0" collapsed="false">
      <c r="D733" s="0" t="str">
        <f aca="false">IF(A733="","",IFERROR(INDEX(Sesiones!$B$2:$B$401,MATCH(A733,Sesiones!$A$2:$A$401,0)),"Sesión no existe"))</f>
        <v/>
      </c>
      <c r="E733" s="41" t="str">
        <f aca="false">IF(A733="","",IFERROR(INDEX(Sesiones!$C$2:$C$401,MATCH(A733,Sesiones!$A$2:$A$401,0)),""))</f>
        <v/>
      </c>
      <c r="F733" s="0" t="str">
        <f aca="false">IF(A733="","",IF(D733="Sesión no existe","Sesión no existe",IF(COUNTIFS(Matrículas!$A$2:$A$201,B733,Matrículas!$B$2:$B$201,D733)=0,"No está matriculado en ese grupo",IF(COUNTIFS($A$2:$A$3001,A733,$B$2:$B$3001,B733)&gt;1,"Registro repetido",""))))</f>
        <v/>
      </c>
    </row>
    <row r="734" customFormat="false" ht="15" hidden="false" customHeight="false" outlineLevel="0" collapsed="false">
      <c r="D734" s="0" t="str">
        <f aca="false">IF(A734="","",IFERROR(INDEX(Sesiones!$B$2:$B$401,MATCH(A734,Sesiones!$A$2:$A$401,0)),"Sesión no existe"))</f>
        <v/>
      </c>
      <c r="E734" s="41" t="str">
        <f aca="false">IF(A734="","",IFERROR(INDEX(Sesiones!$C$2:$C$401,MATCH(A734,Sesiones!$A$2:$A$401,0)),""))</f>
        <v/>
      </c>
      <c r="F734" s="0" t="str">
        <f aca="false">IF(A734="","",IF(D734="Sesión no existe","Sesión no existe",IF(COUNTIFS(Matrículas!$A$2:$A$201,B734,Matrículas!$B$2:$B$201,D734)=0,"No está matriculado en ese grupo",IF(COUNTIFS($A$2:$A$3001,A734,$B$2:$B$3001,B734)&gt;1,"Registro repetido",""))))</f>
        <v/>
      </c>
    </row>
    <row r="735" customFormat="false" ht="15" hidden="false" customHeight="false" outlineLevel="0" collapsed="false">
      <c r="D735" s="0" t="str">
        <f aca="false">IF(A735="","",IFERROR(INDEX(Sesiones!$B$2:$B$401,MATCH(A735,Sesiones!$A$2:$A$401,0)),"Sesión no existe"))</f>
        <v/>
      </c>
      <c r="E735" s="41" t="str">
        <f aca="false">IF(A735="","",IFERROR(INDEX(Sesiones!$C$2:$C$401,MATCH(A735,Sesiones!$A$2:$A$401,0)),""))</f>
        <v/>
      </c>
      <c r="F735" s="0" t="str">
        <f aca="false">IF(A735="","",IF(D735="Sesión no existe","Sesión no existe",IF(COUNTIFS(Matrículas!$A$2:$A$201,B735,Matrículas!$B$2:$B$201,D735)=0,"No está matriculado en ese grupo",IF(COUNTIFS($A$2:$A$3001,A735,$B$2:$B$3001,B735)&gt;1,"Registro repetido",""))))</f>
        <v/>
      </c>
    </row>
    <row r="736" customFormat="false" ht="15" hidden="false" customHeight="false" outlineLevel="0" collapsed="false">
      <c r="D736" s="0" t="str">
        <f aca="false">IF(A736="","",IFERROR(INDEX(Sesiones!$B$2:$B$401,MATCH(A736,Sesiones!$A$2:$A$401,0)),"Sesión no existe"))</f>
        <v/>
      </c>
      <c r="E736" s="41" t="str">
        <f aca="false">IF(A736="","",IFERROR(INDEX(Sesiones!$C$2:$C$401,MATCH(A736,Sesiones!$A$2:$A$401,0)),""))</f>
        <v/>
      </c>
      <c r="F736" s="0" t="str">
        <f aca="false">IF(A736="","",IF(D736="Sesión no existe","Sesión no existe",IF(COUNTIFS(Matrículas!$A$2:$A$201,B736,Matrículas!$B$2:$B$201,D736)=0,"No está matriculado en ese grupo",IF(COUNTIFS($A$2:$A$3001,A736,$B$2:$B$3001,B736)&gt;1,"Registro repetido",""))))</f>
        <v/>
      </c>
    </row>
    <row r="737" customFormat="false" ht="15" hidden="false" customHeight="false" outlineLevel="0" collapsed="false">
      <c r="D737" s="0" t="str">
        <f aca="false">IF(A737="","",IFERROR(INDEX(Sesiones!$B$2:$B$401,MATCH(A737,Sesiones!$A$2:$A$401,0)),"Sesión no existe"))</f>
        <v/>
      </c>
      <c r="E737" s="41" t="str">
        <f aca="false">IF(A737="","",IFERROR(INDEX(Sesiones!$C$2:$C$401,MATCH(A737,Sesiones!$A$2:$A$401,0)),""))</f>
        <v/>
      </c>
      <c r="F737" s="0" t="str">
        <f aca="false">IF(A737="","",IF(D737="Sesión no existe","Sesión no existe",IF(COUNTIFS(Matrículas!$A$2:$A$201,B737,Matrículas!$B$2:$B$201,D737)=0,"No está matriculado en ese grupo",IF(COUNTIFS($A$2:$A$3001,A737,$B$2:$B$3001,B737)&gt;1,"Registro repetido",""))))</f>
        <v/>
      </c>
    </row>
    <row r="738" customFormat="false" ht="15" hidden="false" customHeight="false" outlineLevel="0" collapsed="false">
      <c r="D738" s="0" t="str">
        <f aca="false">IF(A738="","",IFERROR(INDEX(Sesiones!$B$2:$B$401,MATCH(A738,Sesiones!$A$2:$A$401,0)),"Sesión no existe"))</f>
        <v/>
      </c>
      <c r="E738" s="41" t="str">
        <f aca="false">IF(A738="","",IFERROR(INDEX(Sesiones!$C$2:$C$401,MATCH(A738,Sesiones!$A$2:$A$401,0)),""))</f>
        <v/>
      </c>
      <c r="F738" s="0" t="str">
        <f aca="false">IF(A738="","",IF(D738="Sesión no existe","Sesión no existe",IF(COUNTIFS(Matrículas!$A$2:$A$201,B738,Matrículas!$B$2:$B$201,D738)=0,"No está matriculado en ese grupo",IF(COUNTIFS($A$2:$A$3001,A738,$B$2:$B$3001,B738)&gt;1,"Registro repetido",""))))</f>
        <v/>
      </c>
    </row>
    <row r="739" customFormat="false" ht="15" hidden="false" customHeight="false" outlineLevel="0" collapsed="false">
      <c r="D739" s="0" t="str">
        <f aca="false">IF(A739="","",IFERROR(INDEX(Sesiones!$B$2:$B$401,MATCH(A739,Sesiones!$A$2:$A$401,0)),"Sesión no existe"))</f>
        <v/>
      </c>
      <c r="E739" s="41" t="str">
        <f aca="false">IF(A739="","",IFERROR(INDEX(Sesiones!$C$2:$C$401,MATCH(A739,Sesiones!$A$2:$A$401,0)),""))</f>
        <v/>
      </c>
      <c r="F739" s="0" t="str">
        <f aca="false">IF(A739="","",IF(D739="Sesión no existe","Sesión no existe",IF(COUNTIFS(Matrículas!$A$2:$A$201,B739,Matrículas!$B$2:$B$201,D739)=0,"No está matriculado en ese grupo",IF(COUNTIFS($A$2:$A$3001,A739,$B$2:$B$3001,B739)&gt;1,"Registro repetido",""))))</f>
        <v/>
      </c>
    </row>
    <row r="740" customFormat="false" ht="15" hidden="false" customHeight="false" outlineLevel="0" collapsed="false">
      <c r="D740" s="0" t="str">
        <f aca="false">IF(A740="","",IFERROR(INDEX(Sesiones!$B$2:$B$401,MATCH(A740,Sesiones!$A$2:$A$401,0)),"Sesión no existe"))</f>
        <v/>
      </c>
      <c r="E740" s="41" t="str">
        <f aca="false">IF(A740="","",IFERROR(INDEX(Sesiones!$C$2:$C$401,MATCH(A740,Sesiones!$A$2:$A$401,0)),""))</f>
        <v/>
      </c>
      <c r="F740" s="0" t="str">
        <f aca="false">IF(A740="","",IF(D740="Sesión no existe","Sesión no existe",IF(COUNTIFS(Matrículas!$A$2:$A$201,B740,Matrículas!$B$2:$B$201,D740)=0,"No está matriculado en ese grupo",IF(COUNTIFS($A$2:$A$3001,A740,$B$2:$B$3001,B740)&gt;1,"Registro repetido",""))))</f>
        <v/>
      </c>
    </row>
    <row r="741" customFormat="false" ht="15" hidden="false" customHeight="false" outlineLevel="0" collapsed="false">
      <c r="D741" s="0" t="str">
        <f aca="false">IF(A741="","",IFERROR(INDEX(Sesiones!$B$2:$B$401,MATCH(A741,Sesiones!$A$2:$A$401,0)),"Sesión no existe"))</f>
        <v/>
      </c>
      <c r="E741" s="41" t="str">
        <f aca="false">IF(A741="","",IFERROR(INDEX(Sesiones!$C$2:$C$401,MATCH(A741,Sesiones!$A$2:$A$401,0)),""))</f>
        <v/>
      </c>
      <c r="F741" s="0" t="str">
        <f aca="false">IF(A741="","",IF(D741="Sesión no existe","Sesión no existe",IF(COUNTIFS(Matrículas!$A$2:$A$201,B741,Matrículas!$B$2:$B$201,D741)=0,"No está matriculado en ese grupo",IF(COUNTIFS($A$2:$A$3001,A741,$B$2:$B$3001,B741)&gt;1,"Registro repetido",""))))</f>
        <v/>
      </c>
    </row>
    <row r="742" customFormat="false" ht="15" hidden="false" customHeight="false" outlineLevel="0" collapsed="false">
      <c r="D742" s="0" t="str">
        <f aca="false">IF(A742="","",IFERROR(INDEX(Sesiones!$B$2:$B$401,MATCH(A742,Sesiones!$A$2:$A$401,0)),"Sesión no existe"))</f>
        <v/>
      </c>
      <c r="E742" s="41" t="str">
        <f aca="false">IF(A742="","",IFERROR(INDEX(Sesiones!$C$2:$C$401,MATCH(A742,Sesiones!$A$2:$A$401,0)),""))</f>
        <v/>
      </c>
      <c r="F742" s="0" t="str">
        <f aca="false">IF(A742="","",IF(D742="Sesión no existe","Sesión no existe",IF(COUNTIFS(Matrículas!$A$2:$A$201,B742,Matrículas!$B$2:$B$201,D742)=0,"No está matriculado en ese grupo",IF(COUNTIFS($A$2:$A$3001,A742,$B$2:$B$3001,B742)&gt;1,"Registro repetido",""))))</f>
        <v/>
      </c>
    </row>
    <row r="743" customFormat="false" ht="15" hidden="false" customHeight="false" outlineLevel="0" collapsed="false">
      <c r="D743" s="0" t="str">
        <f aca="false">IF(A743="","",IFERROR(INDEX(Sesiones!$B$2:$B$401,MATCH(A743,Sesiones!$A$2:$A$401,0)),"Sesión no existe"))</f>
        <v/>
      </c>
      <c r="E743" s="41" t="str">
        <f aca="false">IF(A743="","",IFERROR(INDEX(Sesiones!$C$2:$C$401,MATCH(A743,Sesiones!$A$2:$A$401,0)),""))</f>
        <v/>
      </c>
      <c r="F743" s="0" t="str">
        <f aca="false">IF(A743="","",IF(D743="Sesión no existe","Sesión no existe",IF(COUNTIFS(Matrículas!$A$2:$A$201,B743,Matrículas!$B$2:$B$201,D743)=0,"No está matriculado en ese grupo",IF(COUNTIFS($A$2:$A$3001,A743,$B$2:$B$3001,B743)&gt;1,"Registro repetido",""))))</f>
        <v/>
      </c>
    </row>
    <row r="744" customFormat="false" ht="15" hidden="false" customHeight="false" outlineLevel="0" collapsed="false">
      <c r="D744" s="0" t="str">
        <f aca="false">IF(A744="","",IFERROR(INDEX(Sesiones!$B$2:$B$401,MATCH(A744,Sesiones!$A$2:$A$401,0)),"Sesión no existe"))</f>
        <v/>
      </c>
      <c r="E744" s="41" t="str">
        <f aca="false">IF(A744="","",IFERROR(INDEX(Sesiones!$C$2:$C$401,MATCH(A744,Sesiones!$A$2:$A$401,0)),""))</f>
        <v/>
      </c>
      <c r="F744" s="0" t="str">
        <f aca="false">IF(A744="","",IF(D744="Sesión no existe","Sesión no existe",IF(COUNTIFS(Matrículas!$A$2:$A$201,B744,Matrículas!$B$2:$B$201,D744)=0,"No está matriculado en ese grupo",IF(COUNTIFS($A$2:$A$3001,A744,$B$2:$B$3001,B744)&gt;1,"Registro repetido",""))))</f>
        <v/>
      </c>
    </row>
    <row r="745" customFormat="false" ht="15" hidden="false" customHeight="false" outlineLevel="0" collapsed="false">
      <c r="D745" s="0" t="str">
        <f aca="false">IF(A745="","",IFERROR(INDEX(Sesiones!$B$2:$B$401,MATCH(A745,Sesiones!$A$2:$A$401,0)),"Sesión no existe"))</f>
        <v/>
      </c>
      <c r="E745" s="41" t="str">
        <f aca="false">IF(A745="","",IFERROR(INDEX(Sesiones!$C$2:$C$401,MATCH(A745,Sesiones!$A$2:$A$401,0)),""))</f>
        <v/>
      </c>
      <c r="F745" s="0" t="str">
        <f aca="false">IF(A745="","",IF(D745="Sesión no existe","Sesión no existe",IF(COUNTIFS(Matrículas!$A$2:$A$201,B745,Matrículas!$B$2:$B$201,D745)=0,"No está matriculado en ese grupo",IF(COUNTIFS($A$2:$A$3001,A745,$B$2:$B$3001,B745)&gt;1,"Registro repetido",""))))</f>
        <v/>
      </c>
    </row>
    <row r="746" customFormat="false" ht="15" hidden="false" customHeight="false" outlineLevel="0" collapsed="false">
      <c r="D746" s="0" t="str">
        <f aca="false">IF(A746="","",IFERROR(INDEX(Sesiones!$B$2:$B$401,MATCH(A746,Sesiones!$A$2:$A$401,0)),"Sesión no existe"))</f>
        <v/>
      </c>
      <c r="E746" s="41" t="str">
        <f aca="false">IF(A746="","",IFERROR(INDEX(Sesiones!$C$2:$C$401,MATCH(A746,Sesiones!$A$2:$A$401,0)),""))</f>
        <v/>
      </c>
      <c r="F746" s="0" t="str">
        <f aca="false">IF(A746="","",IF(D746="Sesión no existe","Sesión no existe",IF(COUNTIFS(Matrículas!$A$2:$A$201,B746,Matrículas!$B$2:$B$201,D746)=0,"No está matriculado en ese grupo",IF(COUNTIFS($A$2:$A$3001,A746,$B$2:$B$3001,B746)&gt;1,"Registro repetido",""))))</f>
        <v/>
      </c>
    </row>
    <row r="747" customFormat="false" ht="15" hidden="false" customHeight="false" outlineLevel="0" collapsed="false">
      <c r="D747" s="0" t="str">
        <f aca="false">IF(A747="","",IFERROR(INDEX(Sesiones!$B$2:$B$401,MATCH(A747,Sesiones!$A$2:$A$401,0)),"Sesión no existe"))</f>
        <v/>
      </c>
      <c r="E747" s="41" t="str">
        <f aca="false">IF(A747="","",IFERROR(INDEX(Sesiones!$C$2:$C$401,MATCH(A747,Sesiones!$A$2:$A$401,0)),""))</f>
        <v/>
      </c>
      <c r="F747" s="0" t="str">
        <f aca="false">IF(A747="","",IF(D747="Sesión no existe","Sesión no existe",IF(COUNTIFS(Matrículas!$A$2:$A$201,B747,Matrículas!$B$2:$B$201,D747)=0,"No está matriculado en ese grupo",IF(COUNTIFS($A$2:$A$3001,A747,$B$2:$B$3001,B747)&gt;1,"Registro repetido",""))))</f>
        <v/>
      </c>
    </row>
    <row r="748" customFormat="false" ht="15" hidden="false" customHeight="false" outlineLevel="0" collapsed="false">
      <c r="D748" s="0" t="str">
        <f aca="false">IF(A748="","",IFERROR(INDEX(Sesiones!$B$2:$B$401,MATCH(A748,Sesiones!$A$2:$A$401,0)),"Sesión no existe"))</f>
        <v/>
      </c>
      <c r="E748" s="41" t="str">
        <f aca="false">IF(A748="","",IFERROR(INDEX(Sesiones!$C$2:$C$401,MATCH(A748,Sesiones!$A$2:$A$401,0)),""))</f>
        <v/>
      </c>
      <c r="F748" s="0" t="str">
        <f aca="false">IF(A748="","",IF(D748="Sesión no existe","Sesión no existe",IF(COUNTIFS(Matrículas!$A$2:$A$201,B748,Matrículas!$B$2:$B$201,D748)=0,"No está matriculado en ese grupo",IF(COUNTIFS($A$2:$A$3001,A748,$B$2:$B$3001,B748)&gt;1,"Registro repetido",""))))</f>
        <v/>
      </c>
    </row>
    <row r="749" customFormat="false" ht="15" hidden="false" customHeight="false" outlineLevel="0" collapsed="false">
      <c r="D749" s="0" t="str">
        <f aca="false">IF(A749="","",IFERROR(INDEX(Sesiones!$B$2:$B$401,MATCH(A749,Sesiones!$A$2:$A$401,0)),"Sesión no existe"))</f>
        <v/>
      </c>
      <c r="E749" s="41" t="str">
        <f aca="false">IF(A749="","",IFERROR(INDEX(Sesiones!$C$2:$C$401,MATCH(A749,Sesiones!$A$2:$A$401,0)),""))</f>
        <v/>
      </c>
      <c r="F749" s="0" t="str">
        <f aca="false">IF(A749="","",IF(D749="Sesión no existe","Sesión no existe",IF(COUNTIFS(Matrículas!$A$2:$A$201,B749,Matrículas!$B$2:$B$201,D749)=0,"No está matriculado en ese grupo",IF(COUNTIFS($A$2:$A$3001,A749,$B$2:$B$3001,B749)&gt;1,"Registro repetido",""))))</f>
        <v/>
      </c>
    </row>
    <row r="750" customFormat="false" ht="15" hidden="false" customHeight="false" outlineLevel="0" collapsed="false">
      <c r="D750" s="0" t="str">
        <f aca="false">IF(A750="","",IFERROR(INDEX(Sesiones!$B$2:$B$401,MATCH(A750,Sesiones!$A$2:$A$401,0)),"Sesión no existe"))</f>
        <v/>
      </c>
      <c r="E750" s="41" t="str">
        <f aca="false">IF(A750="","",IFERROR(INDEX(Sesiones!$C$2:$C$401,MATCH(A750,Sesiones!$A$2:$A$401,0)),""))</f>
        <v/>
      </c>
      <c r="F750" s="0" t="str">
        <f aca="false">IF(A750="","",IF(D750="Sesión no existe","Sesión no existe",IF(COUNTIFS(Matrículas!$A$2:$A$201,B750,Matrículas!$B$2:$B$201,D750)=0,"No está matriculado en ese grupo",IF(COUNTIFS($A$2:$A$3001,A750,$B$2:$B$3001,B750)&gt;1,"Registro repetido",""))))</f>
        <v/>
      </c>
    </row>
    <row r="751" customFormat="false" ht="15" hidden="false" customHeight="false" outlineLevel="0" collapsed="false">
      <c r="D751" s="0" t="str">
        <f aca="false">IF(A751="","",IFERROR(INDEX(Sesiones!$B$2:$B$401,MATCH(A751,Sesiones!$A$2:$A$401,0)),"Sesión no existe"))</f>
        <v/>
      </c>
      <c r="E751" s="41" t="str">
        <f aca="false">IF(A751="","",IFERROR(INDEX(Sesiones!$C$2:$C$401,MATCH(A751,Sesiones!$A$2:$A$401,0)),""))</f>
        <v/>
      </c>
      <c r="F751" s="0" t="str">
        <f aca="false">IF(A751="","",IF(D751="Sesión no existe","Sesión no existe",IF(COUNTIFS(Matrículas!$A$2:$A$201,B751,Matrículas!$B$2:$B$201,D751)=0,"No está matriculado en ese grupo",IF(COUNTIFS($A$2:$A$3001,A751,$B$2:$B$3001,B751)&gt;1,"Registro repetido",""))))</f>
        <v/>
      </c>
    </row>
    <row r="752" customFormat="false" ht="15" hidden="false" customHeight="false" outlineLevel="0" collapsed="false">
      <c r="D752" s="0" t="str">
        <f aca="false">IF(A752="","",IFERROR(INDEX(Sesiones!$B$2:$B$401,MATCH(A752,Sesiones!$A$2:$A$401,0)),"Sesión no existe"))</f>
        <v/>
      </c>
      <c r="E752" s="41" t="str">
        <f aca="false">IF(A752="","",IFERROR(INDEX(Sesiones!$C$2:$C$401,MATCH(A752,Sesiones!$A$2:$A$401,0)),""))</f>
        <v/>
      </c>
      <c r="F752" s="0" t="str">
        <f aca="false">IF(A752="","",IF(D752="Sesión no existe","Sesión no existe",IF(COUNTIFS(Matrículas!$A$2:$A$201,B752,Matrículas!$B$2:$B$201,D752)=0,"No está matriculado en ese grupo",IF(COUNTIFS($A$2:$A$3001,A752,$B$2:$B$3001,B752)&gt;1,"Registro repetido",""))))</f>
        <v/>
      </c>
    </row>
    <row r="753" customFormat="false" ht="15" hidden="false" customHeight="false" outlineLevel="0" collapsed="false">
      <c r="D753" s="0" t="str">
        <f aca="false">IF(A753="","",IFERROR(INDEX(Sesiones!$B$2:$B$401,MATCH(A753,Sesiones!$A$2:$A$401,0)),"Sesión no existe"))</f>
        <v/>
      </c>
      <c r="E753" s="41" t="str">
        <f aca="false">IF(A753="","",IFERROR(INDEX(Sesiones!$C$2:$C$401,MATCH(A753,Sesiones!$A$2:$A$401,0)),""))</f>
        <v/>
      </c>
      <c r="F753" s="0" t="str">
        <f aca="false">IF(A753="","",IF(D753="Sesión no existe","Sesión no existe",IF(COUNTIFS(Matrículas!$A$2:$A$201,B753,Matrículas!$B$2:$B$201,D753)=0,"No está matriculado en ese grupo",IF(COUNTIFS($A$2:$A$3001,A753,$B$2:$B$3001,B753)&gt;1,"Registro repetido",""))))</f>
        <v/>
      </c>
    </row>
    <row r="754" customFormat="false" ht="15" hidden="false" customHeight="false" outlineLevel="0" collapsed="false">
      <c r="D754" s="0" t="str">
        <f aca="false">IF(A754="","",IFERROR(INDEX(Sesiones!$B$2:$B$401,MATCH(A754,Sesiones!$A$2:$A$401,0)),"Sesión no existe"))</f>
        <v/>
      </c>
      <c r="E754" s="41" t="str">
        <f aca="false">IF(A754="","",IFERROR(INDEX(Sesiones!$C$2:$C$401,MATCH(A754,Sesiones!$A$2:$A$401,0)),""))</f>
        <v/>
      </c>
      <c r="F754" s="0" t="str">
        <f aca="false">IF(A754="","",IF(D754="Sesión no existe","Sesión no existe",IF(COUNTIFS(Matrículas!$A$2:$A$201,B754,Matrículas!$B$2:$B$201,D754)=0,"No está matriculado en ese grupo",IF(COUNTIFS($A$2:$A$3001,A754,$B$2:$B$3001,B754)&gt;1,"Registro repetido",""))))</f>
        <v/>
      </c>
    </row>
    <row r="755" customFormat="false" ht="15" hidden="false" customHeight="false" outlineLevel="0" collapsed="false">
      <c r="D755" s="0" t="str">
        <f aca="false">IF(A755="","",IFERROR(INDEX(Sesiones!$B$2:$B$401,MATCH(A755,Sesiones!$A$2:$A$401,0)),"Sesión no existe"))</f>
        <v/>
      </c>
      <c r="E755" s="41" t="str">
        <f aca="false">IF(A755="","",IFERROR(INDEX(Sesiones!$C$2:$C$401,MATCH(A755,Sesiones!$A$2:$A$401,0)),""))</f>
        <v/>
      </c>
      <c r="F755" s="0" t="str">
        <f aca="false">IF(A755="","",IF(D755="Sesión no existe","Sesión no existe",IF(COUNTIFS(Matrículas!$A$2:$A$201,B755,Matrículas!$B$2:$B$201,D755)=0,"No está matriculado en ese grupo",IF(COUNTIFS($A$2:$A$3001,A755,$B$2:$B$3001,B755)&gt;1,"Registro repetido",""))))</f>
        <v/>
      </c>
    </row>
    <row r="756" customFormat="false" ht="15" hidden="false" customHeight="false" outlineLevel="0" collapsed="false">
      <c r="D756" s="0" t="str">
        <f aca="false">IF(A756="","",IFERROR(INDEX(Sesiones!$B$2:$B$401,MATCH(A756,Sesiones!$A$2:$A$401,0)),"Sesión no existe"))</f>
        <v/>
      </c>
      <c r="E756" s="41" t="str">
        <f aca="false">IF(A756="","",IFERROR(INDEX(Sesiones!$C$2:$C$401,MATCH(A756,Sesiones!$A$2:$A$401,0)),""))</f>
        <v/>
      </c>
      <c r="F756" s="0" t="str">
        <f aca="false">IF(A756="","",IF(D756="Sesión no existe","Sesión no existe",IF(COUNTIFS(Matrículas!$A$2:$A$201,B756,Matrículas!$B$2:$B$201,D756)=0,"No está matriculado en ese grupo",IF(COUNTIFS($A$2:$A$3001,A756,$B$2:$B$3001,B756)&gt;1,"Registro repetido",""))))</f>
        <v/>
      </c>
    </row>
    <row r="757" customFormat="false" ht="15" hidden="false" customHeight="false" outlineLevel="0" collapsed="false">
      <c r="D757" s="0" t="str">
        <f aca="false">IF(A757="","",IFERROR(INDEX(Sesiones!$B$2:$B$401,MATCH(A757,Sesiones!$A$2:$A$401,0)),"Sesión no existe"))</f>
        <v/>
      </c>
      <c r="E757" s="41" t="str">
        <f aca="false">IF(A757="","",IFERROR(INDEX(Sesiones!$C$2:$C$401,MATCH(A757,Sesiones!$A$2:$A$401,0)),""))</f>
        <v/>
      </c>
      <c r="F757" s="0" t="str">
        <f aca="false">IF(A757="","",IF(D757="Sesión no existe","Sesión no existe",IF(COUNTIFS(Matrículas!$A$2:$A$201,B757,Matrículas!$B$2:$B$201,D757)=0,"No está matriculado en ese grupo",IF(COUNTIFS($A$2:$A$3001,A757,$B$2:$B$3001,B757)&gt;1,"Registro repetido",""))))</f>
        <v/>
      </c>
    </row>
    <row r="758" customFormat="false" ht="15" hidden="false" customHeight="false" outlineLevel="0" collapsed="false">
      <c r="D758" s="0" t="str">
        <f aca="false">IF(A758="","",IFERROR(INDEX(Sesiones!$B$2:$B$401,MATCH(A758,Sesiones!$A$2:$A$401,0)),"Sesión no existe"))</f>
        <v/>
      </c>
      <c r="E758" s="41" t="str">
        <f aca="false">IF(A758="","",IFERROR(INDEX(Sesiones!$C$2:$C$401,MATCH(A758,Sesiones!$A$2:$A$401,0)),""))</f>
        <v/>
      </c>
      <c r="F758" s="0" t="str">
        <f aca="false">IF(A758="","",IF(D758="Sesión no existe","Sesión no existe",IF(COUNTIFS(Matrículas!$A$2:$A$201,B758,Matrículas!$B$2:$B$201,D758)=0,"No está matriculado en ese grupo",IF(COUNTIFS($A$2:$A$3001,A758,$B$2:$B$3001,B758)&gt;1,"Registro repetido",""))))</f>
        <v/>
      </c>
    </row>
    <row r="759" customFormat="false" ht="15" hidden="false" customHeight="false" outlineLevel="0" collapsed="false">
      <c r="D759" s="0" t="str">
        <f aca="false">IF(A759="","",IFERROR(INDEX(Sesiones!$B$2:$B$401,MATCH(A759,Sesiones!$A$2:$A$401,0)),"Sesión no existe"))</f>
        <v/>
      </c>
      <c r="E759" s="41" t="str">
        <f aca="false">IF(A759="","",IFERROR(INDEX(Sesiones!$C$2:$C$401,MATCH(A759,Sesiones!$A$2:$A$401,0)),""))</f>
        <v/>
      </c>
      <c r="F759" s="0" t="str">
        <f aca="false">IF(A759="","",IF(D759="Sesión no existe","Sesión no existe",IF(COUNTIFS(Matrículas!$A$2:$A$201,B759,Matrículas!$B$2:$B$201,D759)=0,"No está matriculado en ese grupo",IF(COUNTIFS($A$2:$A$3001,A759,$B$2:$B$3001,B759)&gt;1,"Registro repetido",""))))</f>
        <v/>
      </c>
    </row>
    <row r="760" customFormat="false" ht="15" hidden="false" customHeight="false" outlineLevel="0" collapsed="false">
      <c r="D760" s="0" t="str">
        <f aca="false">IF(A760="","",IFERROR(INDEX(Sesiones!$B$2:$B$401,MATCH(A760,Sesiones!$A$2:$A$401,0)),"Sesión no existe"))</f>
        <v/>
      </c>
      <c r="E760" s="41" t="str">
        <f aca="false">IF(A760="","",IFERROR(INDEX(Sesiones!$C$2:$C$401,MATCH(A760,Sesiones!$A$2:$A$401,0)),""))</f>
        <v/>
      </c>
      <c r="F760" s="0" t="str">
        <f aca="false">IF(A760="","",IF(D760="Sesión no existe","Sesión no existe",IF(COUNTIFS(Matrículas!$A$2:$A$201,B760,Matrículas!$B$2:$B$201,D760)=0,"No está matriculado en ese grupo",IF(COUNTIFS($A$2:$A$3001,A760,$B$2:$B$3001,B760)&gt;1,"Registro repetido",""))))</f>
        <v/>
      </c>
    </row>
    <row r="761" customFormat="false" ht="15" hidden="false" customHeight="false" outlineLevel="0" collapsed="false">
      <c r="D761" s="0" t="str">
        <f aca="false">IF(A761="","",IFERROR(INDEX(Sesiones!$B$2:$B$401,MATCH(A761,Sesiones!$A$2:$A$401,0)),"Sesión no existe"))</f>
        <v/>
      </c>
      <c r="E761" s="41" t="str">
        <f aca="false">IF(A761="","",IFERROR(INDEX(Sesiones!$C$2:$C$401,MATCH(A761,Sesiones!$A$2:$A$401,0)),""))</f>
        <v/>
      </c>
      <c r="F761" s="0" t="str">
        <f aca="false">IF(A761="","",IF(D761="Sesión no existe","Sesión no existe",IF(COUNTIFS(Matrículas!$A$2:$A$201,B761,Matrículas!$B$2:$B$201,D761)=0,"No está matriculado en ese grupo",IF(COUNTIFS($A$2:$A$3001,A761,$B$2:$B$3001,B761)&gt;1,"Registro repetido",""))))</f>
        <v/>
      </c>
    </row>
    <row r="762" customFormat="false" ht="15" hidden="false" customHeight="false" outlineLevel="0" collapsed="false">
      <c r="D762" s="0" t="str">
        <f aca="false">IF(A762="","",IFERROR(INDEX(Sesiones!$B$2:$B$401,MATCH(A762,Sesiones!$A$2:$A$401,0)),"Sesión no existe"))</f>
        <v/>
      </c>
      <c r="E762" s="41" t="str">
        <f aca="false">IF(A762="","",IFERROR(INDEX(Sesiones!$C$2:$C$401,MATCH(A762,Sesiones!$A$2:$A$401,0)),""))</f>
        <v/>
      </c>
      <c r="F762" s="0" t="str">
        <f aca="false">IF(A762="","",IF(D762="Sesión no existe","Sesión no existe",IF(COUNTIFS(Matrículas!$A$2:$A$201,B762,Matrículas!$B$2:$B$201,D762)=0,"No está matriculado en ese grupo",IF(COUNTIFS($A$2:$A$3001,A762,$B$2:$B$3001,B762)&gt;1,"Registro repetido",""))))</f>
        <v/>
      </c>
    </row>
    <row r="763" customFormat="false" ht="15" hidden="false" customHeight="false" outlineLevel="0" collapsed="false">
      <c r="D763" s="0" t="str">
        <f aca="false">IF(A763="","",IFERROR(INDEX(Sesiones!$B$2:$B$401,MATCH(A763,Sesiones!$A$2:$A$401,0)),"Sesión no existe"))</f>
        <v/>
      </c>
      <c r="E763" s="41" t="str">
        <f aca="false">IF(A763="","",IFERROR(INDEX(Sesiones!$C$2:$C$401,MATCH(A763,Sesiones!$A$2:$A$401,0)),""))</f>
        <v/>
      </c>
      <c r="F763" s="0" t="str">
        <f aca="false">IF(A763="","",IF(D763="Sesión no existe","Sesión no existe",IF(COUNTIFS(Matrículas!$A$2:$A$201,B763,Matrículas!$B$2:$B$201,D763)=0,"No está matriculado en ese grupo",IF(COUNTIFS($A$2:$A$3001,A763,$B$2:$B$3001,B763)&gt;1,"Registro repetido",""))))</f>
        <v/>
      </c>
    </row>
    <row r="764" customFormat="false" ht="15" hidden="false" customHeight="false" outlineLevel="0" collapsed="false">
      <c r="D764" s="0" t="str">
        <f aca="false">IF(A764="","",IFERROR(INDEX(Sesiones!$B$2:$B$401,MATCH(A764,Sesiones!$A$2:$A$401,0)),"Sesión no existe"))</f>
        <v/>
      </c>
      <c r="E764" s="41" t="str">
        <f aca="false">IF(A764="","",IFERROR(INDEX(Sesiones!$C$2:$C$401,MATCH(A764,Sesiones!$A$2:$A$401,0)),""))</f>
        <v/>
      </c>
      <c r="F764" s="0" t="str">
        <f aca="false">IF(A764="","",IF(D764="Sesión no existe","Sesión no existe",IF(COUNTIFS(Matrículas!$A$2:$A$201,B764,Matrículas!$B$2:$B$201,D764)=0,"No está matriculado en ese grupo",IF(COUNTIFS($A$2:$A$3001,A764,$B$2:$B$3001,B764)&gt;1,"Registro repetido",""))))</f>
        <v/>
      </c>
    </row>
    <row r="765" customFormat="false" ht="15" hidden="false" customHeight="false" outlineLevel="0" collapsed="false">
      <c r="D765" s="0" t="str">
        <f aca="false">IF(A765="","",IFERROR(INDEX(Sesiones!$B$2:$B$401,MATCH(A765,Sesiones!$A$2:$A$401,0)),"Sesión no existe"))</f>
        <v/>
      </c>
      <c r="E765" s="41" t="str">
        <f aca="false">IF(A765="","",IFERROR(INDEX(Sesiones!$C$2:$C$401,MATCH(A765,Sesiones!$A$2:$A$401,0)),""))</f>
        <v/>
      </c>
      <c r="F765" s="0" t="str">
        <f aca="false">IF(A765="","",IF(D765="Sesión no existe","Sesión no existe",IF(COUNTIFS(Matrículas!$A$2:$A$201,B765,Matrículas!$B$2:$B$201,D765)=0,"No está matriculado en ese grupo",IF(COUNTIFS($A$2:$A$3001,A765,$B$2:$B$3001,B765)&gt;1,"Registro repetido",""))))</f>
        <v/>
      </c>
    </row>
    <row r="766" customFormat="false" ht="15" hidden="false" customHeight="false" outlineLevel="0" collapsed="false">
      <c r="D766" s="0" t="str">
        <f aca="false">IF(A766="","",IFERROR(INDEX(Sesiones!$B$2:$B$401,MATCH(A766,Sesiones!$A$2:$A$401,0)),"Sesión no existe"))</f>
        <v/>
      </c>
      <c r="E766" s="41" t="str">
        <f aca="false">IF(A766="","",IFERROR(INDEX(Sesiones!$C$2:$C$401,MATCH(A766,Sesiones!$A$2:$A$401,0)),""))</f>
        <v/>
      </c>
      <c r="F766" s="0" t="str">
        <f aca="false">IF(A766="","",IF(D766="Sesión no existe","Sesión no existe",IF(COUNTIFS(Matrículas!$A$2:$A$201,B766,Matrículas!$B$2:$B$201,D766)=0,"No está matriculado en ese grupo",IF(COUNTIFS($A$2:$A$3001,A766,$B$2:$B$3001,B766)&gt;1,"Registro repetido",""))))</f>
        <v/>
      </c>
    </row>
    <row r="767" customFormat="false" ht="15" hidden="false" customHeight="false" outlineLevel="0" collapsed="false">
      <c r="D767" s="0" t="str">
        <f aca="false">IF(A767="","",IFERROR(INDEX(Sesiones!$B$2:$B$401,MATCH(A767,Sesiones!$A$2:$A$401,0)),"Sesión no existe"))</f>
        <v/>
      </c>
      <c r="E767" s="41" t="str">
        <f aca="false">IF(A767="","",IFERROR(INDEX(Sesiones!$C$2:$C$401,MATCH(A767,Sesiones!$A$2:$A$401,0)),""))</f>
        <v/>
      </c>
      <c r="F767" s="0" t="str">
        <f aca="false">IF(A767="","",IF(D767="Sesión no existe","Sesión no existe",IF(COUNTIFS(Matrículas!$A$2:$A$201,B767,Matrículas!$B$2:$B$201,D767)=0,"No está matriculado en ese grupo",IF(COUNTIFS($A$2:$A$3001,A767,$B$2:$B$3001,B767)&gt;1,"Registro repetido",""))))</f>
        <v/>
      </c>
    </row>
    <row r="768" customFormat="false" ht="15" hidden="false" customHeight="false" outlineLevel="0" collapsed="false">
      <c r="D768" s="0" t="str">
        <f aca="false">IF(A768="","",IFERROR(INDEX(Sesiones!$B$2:$B$401,MATCH(A768,Sesiones!$A$2:$A$401,0)),"Sesión no existe"))</f>
        <v/>
      </c>
      <c r="E768" s="41" t="str">
        <f aca="false">IF(A768="","",IFERROR(INDEX(Sesiones!$C$2:$C$401,MATCH(A768,Sesiones!$A$2:$A$401,0)),""))</f>
        <v/>
      </c>
      <c r="F768" s="0" t="str">
        <f aca="false">IF(A768="","",IF(D768="Sesión no existe","Sesión no existe",IF(COUNTIFS(Matrículas!$A$2:$A$201,B768,Matrículas!$B$2:$B$201,D768)=0,"No está matriculado en ese grupo",IF(COUNTIFS($A$2:$A$3001,A768,$B$2:$B$3001,B768)&gt;1,"Registro repetido",""))))</f>
        <v/>
      </c>
    </row>
    <row r="769" customFormat="false" ht="15" hidden="false" customHeight="false" outlineLevel="0" collapsed="false">
      <c r="D769" s="0" t="str">
        <f aca="false">IF(A769="","",IFERROR(INDEX(Sesiones!$B$2:$B$401,MATCH(A769,Sesiones!$A$2:$A$401,0)),"Sesión no existe"))</f>
        <v/>
      </c>
      <c r="E769" s="41" t="str">
        <f aca="false">IF(A769="","",IFERROR(INDEX(Sesiones!$C$2:$C$401,MATCH(A769,Sesiones!$A$2:$A$401,0)),""))</f>
        <v/>
      </c>
      <c r="F769" s="0" t="str">
        <f aca="false">IF(A769="","",IF(D769="Sesión no existe","Sesión no existe",IF(COUNTIFS(Matrículas!$A$2:$A$201,B769,Matrículas!$B$2:$B$201,D769)=0,"No está matriculado en ese grupo",IF(COUNTIFS($A$2:$A$3001,A769,$B$2:$B$3001,B769)&gt;1,"Registro repetido",""))))</f>
        <v/>
      </c>
    </row>
    <row r="770" customFormat="false" ht="15" hidden="false" customHeight="false" outlineLevel="0" collapsed="false">
      <c r="D770" s="0" t="str">
        <f aca="false">IF(A770="","",IFERROR(INDEX(Sesiones!$B$2:$B$401,MATCH(A770,Sesiones!$A$2:$A$401,0)),"Sesión no existe"))</f>
        <v/>
      </c>
      <c r="E770" s="41" t="str">
        <f aca="false">IF(A770="","",IFERROR(INDEX(Sesiones!$C$2:$C$401,MATCH(A770,Sesiones!$A$2:$A$401,0)),""))</f>
        <v/>
      </c>
      <c r="F770" s="0" t="str">
        <f aca="false">IF(A770="","",IF(D770="Sesión no existe","Sesión no existe",IF(COUNTIFS(Matrículas!$A$2:$A$201,B770,Matrículas!$B$2:$B$201,D770)=0,"No está matriculado en ese grupo",IF(COUNTIFS($A$2:$A$3001,A770,$B$2:$B$3001,B770)&gt;1,"Registro repetido",""))))</f>
        <v/>
      </c>
    </row>
    <row r="771" customFormat="false" ht="15" hidden="false" customHeight="false" outlineLevel="0" collapsed="false">
      <c r="D771" s="0" t="str">
        <f aca="false">IF(A771="","",IFERROR(INDEX(Sesiones!$B$2:$B$401,MATCH(A771,Sesiones!$A$2:$A$401,0)),"Sesión no existe"))</f>
        <v/>
      </c>
      <c r="E771" s="41" t="str">
        <f aca="false">IF(A771="","",IFERROR(INDEX(Sesiones!$C$2:$C$401,MATCH(A771,Sesiones!$A$2:$A$401,0)),""))</f>
        <v/>
      </c>
      <c r="F771" s="0" t="str">
        <f aca="false">IF(A771="","",IF(D771="Sesión no existe","Sesión no existe",IF(COUNTIFS(Matrículas!$A$2:$A$201,B771,Matrículas!$B$2:$B$201,D771)=0,"No está matriculado en ese grupo",IF(COUNTIFS($A$2:$A$3001,A771,$B$2:$B$3001,B771)&gt;1,"Registro repetido",""))))</f>
        <v/>
      </c>
    </row>
    <row r="772" customFormat="false" ht="15" hidden="false" customHeight="false" outlineLevel="0" collapsed="false">
      <c r="D772" s="0" t="str">
        <f aca="false">IF(A772="","",IFERROR(INDEX(Sesiones!$B$2:$B$401,MATCH(A772,Sesiones!$A$2:$A$401,0)),"Sesión no existe"))</f>
        <v/>
      </c>
      <c r="E772" s="41" t="str">
        <f aca="false">IF(A772="","",IFERROR(INDEX(Sesiones!$C$2:$C$401,MATCH(A772,Sesiones!$A$2:$A$401,0)),""))</f>
        <v/>
      </c>
      <c r="F772" s="0" t="str">
        <f aca="false">IF(A772="","",IF(D772="Sesión no existe","Sesión no existe",IF(COUNTIFS(Matrículas!$A$2:$A$201,B772,Matrículas!$B$2:$B$201,D772)=0,"No está matriculado en ese grupo",IF(COUNTIFS($A$2:$A$3001,A772,$B$2:$B$3001,B772)&gt;1,"Registro repetido",""))))</f>
        <v/>
      </c>
    </row>
    <row r="773" customFormat="false" ht="15" hidden="false" customHeight="false" outlineLevel="0" collapsed="false">
      <c r="D773" s="0" t="str">
        <f aca="false">IF(A773="","",IFERROR(INDEX(Sesiones!$B$2:$B$401,MATCH(A773,Sesiones!$A$2:$A$401,0)),"Sesión no existe"))</f>
        <v/>
      </c>
      <c r="E773" s="41" t="str">
        <f aca="false">IF(A773="","",IFERROR(INDEX(Sesiones!$C$2:$C$401,MATCH(A773,Sesiones!$A$2:$A$401,0)),""))</f>
        <v/>
      </c>
      <c r="F773" s="0" t="str">
        <f aca="false">IF(A773="","",IF(D773="Sesión no existe","Sesión no existe",IF(COUNTIFS(Matrículas!$A$2:$A$201,B773,Matrículas!$B$2:$B$201,D773)=0,"No está matriculado en ese grupo",IF(COUNTIFS($A$2:$A$3001,A773,$B$2:$B$3001,B773)&gt;1,"Registro repetido",""))))</f>
        <v/>
      </c>
    </row>
    <row r="774" customFormat="false" ht="15" hidden="false" customHeight="false" outlineLevel="0" collapsed="false">
      <c r="D774" s="0" t="str">
        <f aca="false">IF(A774="","",IFERROR(INDEX(Sesiones!$B$2:$B$401,MATCH(A774,Sesiones!$A$2:$A$401,0)),"Sesión no existe"))</f>
        <v/>
      </c>
      <c r="E774" s="41" t="str">
        <f aca="false">IF(A774="","",IFERROR(INDEX(Sesiones!$C$2:$C$401,MATCH(A774,Sesiones!$A$2:$A$401,0)),""))</f>
        <v/>
      </c>
      <c r="F774" s="0" t="str">
        <f aca="false">IF(A774="","",IF(D774="Sesión no existe","Sesión no existe",IF(COUNTIFS(Matrículas!$A$2:$A$201,B774,Matrículas!$B$2:$B$201,D774)=0,"No está matriculado en ese grupo",IF(COUNTIFS($A$2:$A$3001,A774,$B$2:$B$3001,B774)&gt;1,"Registro repetido",""))))</f>
        <v/>
      </c>
    </row>
    <row r="775" customFormat="false" ht="15" hidden="false" customHeight="false" outlineLevel="0" collapsed="false">
      <c r="D775" s="0" t="str">
        <f aca="false">IF(A775="","",IFERROR(INDEX(Sesiones!$B$2:$B$401,MATCH(A775,Sesiones!$A$2:$A$401,0)),"Sesión no existe"))</f>
        <v/>
      </c>
      <c r="E775" s="41" t="str">
        <f aca="false">IF(A775="","",IFERROR(INDEX(Sesiones!$C$2:$C$401,MATCH(A775,Sesiones!$A$2:$A$401,0)),""))</f>
        <v/>
      </c>
      <c r="F775" s="0" t="str">
        <f aca="false">IF(A775="","",IF(D775="Sesión no existe","Sesión no existe",IF(COUNTIFS(Matrículas!$A$2:$A$201,B775,Matrículas!$B$2:$B$201,D775)=0,"No está matriculado en ese grupo",IF(COUNTIFS($A$2:$A$3001,A775,$B$2:$B$3001,B775)&gt;1,"Registro repetido",""))))</f>
        <v/>
      </c>
    </row>
    <row r="776" customFormat="false" ht="15" hidden="false" customHeight="false" outlineLevel="0" collapsed="false">
      <c r="D776" s="0" t="str">
        <f aca="false">IF(A776="","",IFERROR(INDEX(Sesiones!$B$2:$B$401,MATCH(A776,Sesiones!$A$2:$A$401,0)),"Sesión no existe"))</f>
        <v/>
      </c>
      <c r="E776" s="41" t="str">
        <f aca="false">IF(A776="","",IFERROR(INDEX(Sesiones!$C$2:$C$401,MATCH(A776,Sesiones!$A$2:$A$401,0)),""))</f>
        <v/>
      </c>
      <c r="F776" s="0" t="str">
        <f aca="false">IF(A776="","",IF(D776="Sesión no existe","Sesión no existe",IF(COUNTIFS(Matrículas!$A$2:$A$201,B776,Matrículas!$B$2:$B$201,D776)=0,"No está matriculado en ese grupo",IF(COUNTIFS($A$2:$A$3001,A776,$B$2:$B$3001,B776)&gt;1,"Registro repetido",""))))</f>
        <v/>
      </c>
    </row>
    <row r="777" customFormat="false" ht="15" hidden="false" customHeight="false" outlineLevel="0" collapsed="false">
      <c r="D777" s="0" t="str">
        <f aca="false">IF(A777="","",IFERROR(INDEX(Sesiones!$B$2:$B$401,MATCH(A777,Sesiones!$A$2:$A$401,0)),"Sesión no existe"))</f>
        <v/>
      </c>
      <c r="E777" s="41" t="str">
        <f aca="false">IF(A777="","",IFERROR(INDEX(Sesiones!$C$2:$C$401,MATCH(A777,Sesiones!$A$2:$A$401,0)),""))</f>
        <v/>
      </c>
      <c r="F777" s="0" t="str">
        <f aca="false">IF(A777="","",IF(D777="Sesión no existe","Sesión no existe",IF(COUNTIFS(Matrículas!$A$2:$A$201,B777,Matrículas!$B$2:$B$201,D777)=0,"No está matriculado en ese grupo",IF(COUNTIFS($A$2:$A$3001,A777,$B$2:$B$3001,B777)&gt;1,"Registro repetido",""))))</f>
        <v/>
      </c>
    </row>
    <row r="778" customFormat="false" ht="15" hidden="false" customHeight="false" outlineLevel="0" collapsed="false">
      <c r="D778" s="0" t="str">
        <f aca="false">IF(A778="","",IFERROR(INDEX(Sesiones!$B$2:$B$401,MATCH(A778,Sesiones!$A$2:$A$401,0)),"Sesión no existe"))</f>
        <v/>
      </c>
      <c r="E778" s="41" t="str">
        <f aca="false">IF(A778="","",IFERROR(INDEX(Sesiones!$C$2:$C$401,MATCH(A778,Sesiones!$A$2:$A$401,0)),""))</f>
        <v/>
      </c>
      <c r="F778" s="0" t="str">
        <f aca="false">IF(A778="","",IF(D778="Sesión no existe","Sesión no existe",IF(COUNTIFS(Matrículas!$A$2:$A$201,B778,Matrículas!$B$2:$B$201,D778)=0,"No está matriculado en ese grupo",IF(COUNTIFS($A$2:$A$3001,A778,$B$2:$B$3001,B778)&gt;1,"Registro repetido",""))))</f>
        <v/>
      </c>
    </row>
    <row r="779" customFormat="false" ht="15" hidden="false" customHeight="false" outlineLevel="0" collapsed="false">
      <c r="D779" s="0" t="str">
        <f aca="false">IF(A779="","",IFERROR(INDEX(Sesiones!$B$2:$B$401,MATCH(A779,Sesiones!$A$2:$A$401,0)),"Sesión no existe"))</f>
        <v/>
      </c>
      <c r="E779" s="41" t="str">
        <f aca="false">IF(A779="","",IFERROR(INDEX(Sesiones!$C$2:$C$401,MATCH(A779,Sesiones!$A$2:$A$401,0)),""))</f>
        <v/>
      </c>
      <c r="F779" s="0" t="str">
        <f aca="false">IF(A779="","",IF(D779="Sesión no existe","Sesión no existe",IF(COUNTIFS(Matrículas!$A$2:$A$201,B779,Matrículas!$B$2:$B$201,D779)=0,"No está matriculado en ese grupo",IF(COUNTIFS($A$2:$A$3001,A779,$B$2:$B$3001,B779)&gt;1,"Registro repetido",""))))</f>
        <v/>
      </c>
    </row>
    <row r="780" customFormat="false" ht="15" hidden="false" customHeight="false" outlineLevel="0" collapsed="false">
      <c r="D780" s="0" t="str">
        <f aca="false">IF(A780="","",IFERROR(INDEX(Sesiones!$B$2:$B$401,MATCH(A780,Sesiones!$A$2:$A$401,0)),"Sesión no existe"))</f>
        <v/>
      </c>
      <c r="E780" s="41" t="str">
        <f aca="false">IF(A780="","",IFERROR(INDEX(Sesiones!$C$2:$C$401,MATCH(A780,Sesiones!$A$2:$A$401,0)),""))</f>
        <v/>
      </c>
      <c r="F780" s="0" t="str">
        <f aca="false">IF(A780="","",IF(D780="Sesión no existe","Sesión no existe",IF(COUNTIFS(Matrículas!$A$2:$A$201,B780,Matrículas!$B$2:$B$201,D780)=0,"No está matriculado en ese grupo",IF(COUNTIFS($A$2:$A$3001,A780,$B$2:$B$3001,B780)&gt;1,"Registro repetido",""))))</f>
        <v/>
      </c>
    </row>
    <row r="781" customFormat="false" ht="15" hidden="false" customHeight="false" outlineLevel="0" collapsed="false">
      <c r="D781" s="0" t="str">
        <f aca="false">IF(A781="","",IFERROR(INDEX(Sesiones!$B$2:$B$401,MATCH(A781,Sesiones!$A$2:$A$401,0)),"Sesión no existe"))</f>
        <v/>
      </c>
      <c r="E781" s="41" t="str">
        <f aca="false">IF(A781="","",IFERROR(INDEX(Sesiones!$C$2:$C$401,MATCH(A781,Sesiones!$A$2:$A$401,0)),""))</f>
        <v/>
      </c>
      <c r="F781" s="0" t="str">
        <f aca="false">IF(A781="","",IF(D781="Sesión no existe","Sesión no existe",IF(COUNTIFS(Matrículas!$A$2:$A$201,B781,Matrículas!$B$2:$B$201,D781)=0,"No está matriculado en ese grupo",IF(COUNTIFS($A$2:$A$3001,A781,$B$2:$B$3001,B781)&gt;1,"Registro repetido",""))))</f>
        <v/>
      </c>
    </row>
    <row r="782" customFormat="false" ht="15" hidden="false" customHeight="false" outlineLevel="0" collapsed="false">
      <c r="D782" s="0" t="str">
        <f aca="false">IF(A782="","",IFERROR(INDEX(Sesiones!$B$2:$B$401,MATCH(A782,Sesiones!$A$2:$A$401,0)),"Sesión no existe"))</f>
        <v/>
      </c>
      <c r="E782" s="41" t="str">
        <f aca="false">IF(A782="","",IFERROR(INDEX(Sesiones!$C$2:$C$401,MATCH(A782,Sesiones!$A$2:$A$401,0)),""))</f>
        <v/>
      </c>
      <c r="F782" s="0" t="str">
        <f aca="false">IF(A782="","",IF(D782="Sesión no existe","Sesión no existe",IF(COUNTIFS(Matrículas!$A$2:$A$201,B782,Matrículas!$B$2:$B$201,D782)=0,"No está matriculado en ese grupo",IF(COUNTIFS($A$2:$A$3001,A782,$B$2:$B$3001,B782)&gt;1,"Registro repetido",""))))</f>
        <v/>
      </c>
    </row>
    <row r="783" customFormat="false" ht="15" hidden="false" customHeight="false" outlineLevel="0" collapsed="false">
      <c r="D783" s="0" t="str">
        <f aca="false">IF(A783="","",IFERROR(INDEX(Sesiones!$B$2:$B$401,MATCH(A783,Sesiones!$A$2:$A$401,0)),"Sesión no existe"))</f>
        <v/>
      </c>
      <c r="E783" s="41" t="str">
        <f aca="false">IF(A783="","",IFERROR(INDEX(Sesiones!$C$2:$C$401,MATCH(A783,Sesiones!$A$2:$A$401,0)),""))</f>
        <v/>
      </c>
      <c r="F783" s="0" t="str">
        <f aca="false">IF(A783="","",IF(D783="Sesión no existe","Sesión no existe",IF(COUNTIFS(Matrículas!$A$2:$A$201,B783,Matrículas!$B$2:$B$201,D783)=0,"No está matriculado en ese grupo",IF(COUNTIFS($A$2:$A$3001,A783,$B$2:$B$3001,B783)&gt;1,"Registro repetido",""))))</f>
        <v/>
      </c>
    </row>
    <row r="784" customFormat="false" ht="15" hidden="false" customHeight="false" outlineLevel="0" collapsed="false">
      <c r="D784" s="0" t="str">
        <f aca="false">IF(A784="","",IFERROR(INDEX(Sesiones!$B$2:$B$401,MATCH(A784,Sesiones!$A$2:$A$401,0)),"Sesión no existe"))</f>
        <v/>
      </c>
      <c r="E784" s="41" t="str">
        <f aca="false">IF(A784="","",IFERROR(INDEX(Sesiones!$C$2:$C$401,MATCH(A784,Sesiones!$A$2:$A$401,0)),""))</f>
        <v/>
      </c>
      <c r="F784" s="0" t="str">
        <f aca="false">IF(A784="","",IF(D784="Sesión no existe","Sesión no existe",IF(COUNTIFS(Matrículas!$A$2:$A$201,B784,Matrículas!$B$2:$B$201,D784)=0,"No está matriculado en ese grupo",IF(COUNTIFS($A$2:$A$3001,A784,$B$2:$B$3001,B784)&gt;1,"Registro repetido",""))))</f>
        <v/>
      </c>
    </row>
    <row r="785" customFormat="false" ht="15" hidden="false" customHeight="false" outlineLevel="0" collapsed="false">
      <c r="D785" s="0" t="str">
        <f aca="false">IF(A785="","",IFERROR(INDEX(Sesiones!$B$2:$B$401,MATCH(A785,Sesiones!$A$2:$A$401,0)),"Sesión no existe"))</f>
        <v/>
      </c>
      <c r="E785" s="41" t="str">
        <f aca="false">IF(A785="","",IFERROR(INDEX(Sesiones!$C$2:$C$401,MATCH(A785,Sesiones!$A$2:$A$401,0)),""))</f>
        <v/>
      </c>
      <c r="F785" s="0" t="str">
        <f aca="false">IF(A785="","",IF(D785="Sesión no existe","Sesión no existe",IF(COUNTIFS(Matrículas!$A$2:$A$201,B785,Matrículas!$B$2:$B$201,D785)=0,"No está matriculado en ese grupo",IF(COUNTIFS($A$2:$A$3001,A785,$B$2:$B$3001,B785)&gt;1,"Registro repetido",""))))</f>
        <v/>
      </c>
    </row>
    <row r="786" customFormat="false" ht="15" hidden="false" customHeight="false" outlineLevel="0" collapsed="false">
      <c r="D786" s="0" t="str">
        <f aca="false">IF(A786="","",IFERROR(INDEX(Sesiones!$B$2:$B$401,MATCH(A786,Sesiones!$A$2:$A$401,0)),"Sesión no existe"))</f>
        <v/>
      </c>
      <c r="E786" s="41" t="str">
        <f aca="false">IF(A786="","",IFERROR(INDEX(Sesiones!$C$2:$C$401,MATCH(A786,Sesiones!$A$2:$A$401,0)),""))</f>
        <v/>
      </c>
      <c r="F786" s="0" t="str">
        <f aca="false">IF(A786="","",IF(D786="Sesión no existe","Sesión no existe",IF(COUNTIFS(Matrículas!$A$2:$A$201,B786,Matrículas!$B$2:$B$201,D786)=0,"No está matriculado en ese grupo",IF(COUNTIFS($A$2:$A$3001,A786,$B$2:$B$3001,B786)&gt;1,"Registro repetido",""))))</f>
        <v/>
      </c>
    </row>
    <row r="787" customFormat="false" ht="15" hidden="false" customHeight="false" outlineLevel="0" collapsed="false">
      <c r="D787" s="0" t="str">
        <f aca="false">IF(A787="","",IFERROR(INDEX(Sesiones!$B$2:$B$401,MATCH(A787,Sesiones!$A$2:$A$401,0)),"Sesión no existe"))</f>
        <v/>
      </c>
      <c r="E787" s="41" t="str">
        <f aca="false">IF(A787="","",IFERROR(INDEX(Sesiones!$C$2:$C$401,MATCH(A787,Sesiones!$A$2:$A$401,0)),""))</f>
        <v/>
      </c>
      <c r="F787" s="0" t="str">
        <f aca="false">IF(A787="","",IF(D787="Sesión no existe","Sesión no existe",IF(COUNTIFS(Matrículas!$A$2:$A$201,B787,Matrículas!$B$2:$B$201,D787)=0,"No está matriculado en ese grupo",IF(COUNTIFS($A$2:$A$3001,A787,$B$2:$B$3001,B787)&gt;1,"Registro repetido",""))))</f>
        <v/>
      </c>
    </row>
    <row r="788" customFormat="false" ht="15" hidden="false" customHeight="false" outlineLevel="0" collapsed="false">
      <c r="D788" s="0" t="str">
        <f aca="false">IF(A788="","",IFERROR(INDEX(Sesiones!$B$2:$B$401,MATCH(A788,Sesiones!$A$2:$A$401,0)),"Sesión no existe"))</f>
        <v/>
      </c>
      <c r="E788" s="41" t="str">
        <f aca="false">IF(A788="","",IFERROR(INDEX(Sesiones!$C$2:$C$401,MATCH(A788,Sesiones!$A$2:$A$401,0)),""))</f>
        <v/>
      </c>
      <c r="F788" s="0" t="str">
        <f aca="false">IF(A788="","",IF(D788="Sesión no existe","Sesión no existe",IF(COUNTIFS(Matrículas!$A$2:$A$201,B788,Matrículas!$B$2:$B$201,D788)=0,"No está matriculado en ese grupo",IF(COUNTIFS($A$2:$A$3001,A788,$B$2:$B$3001,B788)&gt;1,"Registro repetido",""))))</f>
        <v/>
      </c>
    </row>
    <row r="789" customFormat="false" ht="15" hidden="false" customHeight="false" outlineLevel="0" collapsed="false">
      <c r="D789" s="0" t="str">
        <f aca="false">IF(A789="","",IFERROR(INDEX(Sesiones!$B$2:$B$401,MATCH(A789,Sesiones!$A$2:$A$401,0)),"Sesión no existe"))</f>
        <v/>
      </c>
      <c r="E789" s="41" t="str">
        <f aca="false">IF(A789="","",IFERROR(INDEX(Sesiones!$C$2:$C$401,MATCH(A789,Sesiones!$A$2:$A$401,0)),""))</f>
        <v/>
      </c>
      <c r="F789" s="0" t="str">
        <f aca="false">IF(A789="","",IF(D789="Sesión no existe","Sesión no existe",IF(COUNTIFS(Matrículas!$A$2:$A$201,B789,Matrículas!$B$2:$B$201,D789)=0,"No está matriculado en ese grupo",IF(COUNTIFS($A$2:$A$3001,A789,$B$2:$B$3001,B789)&gt;1,"Registro repetido",""))))</f>
        <v/>
      </c>
    </row>
    <row r="790" customFormat="false" ht="15" hidden="false" customHeight="false" outlineLevel="0" collapsed="false">
      <c r="D790" s="0" t="str">
        <f aca="false">IF(A790="","",IFERROR(INDEX(Sesiones!$B$2:$B$401,MATCH(A790,Sesiones!$A$2:$A$401,0)),"Sesión no existe"))</f>
        <v/>
      </c>
      <c r="E790" s="41" t="str">
        <f aca="false">IF(A790="","",IFERROR(INDEX(Sesiones!$C$2:$C$401,MATCH(A790,Sesiones!$A$2:$A$401,0)),""))</f>
        <v/>
      </c>
      <c r="F790" s="0" t="str">
        <f aca="false">IF(A790="","",IF(D790="Sesión no existe","Sesión no existe",IF(COUNTIFS(Matrículas!$A$2:$A$201,B790,Matrículas!$B$2:$B$201,D790)=0,"No está matriculado en ese grupo",IF(COUNTIFS($A$2:$A$3001,A790,$B$2:$B$3001,B790)&gt;1,"Registro repetido",""))))</f>
        <v/>
      </c>
    </row>
    <row r="791" customFormat="false" ht="15" hidden="false" customHeight="false" outlineLevel="0" collapsed="false">
      <c r="D791" s="0" t="str">
        <f aca="false">IF(A791="","",IFERROR(INDEX(Sesiones!$B$2:$B$401,MATCH(A791,Sesiones!$A$2:$A$401,0)),"Sesión no existe"))</f>
        <v/>
      </c>
      <c r="E791" s="41" t="str">
        <f aca="false">IF(A791="","",IFERROR(INDEX(Sesiones!$C$2:$C$401,MATCH(A791,Sesiones!$A$2:$A$401,0)),""))</f>
        <v/>
      </c>
      <c r="F791" s="0" t="str">
        <f aca="false">IF(A791="","",IF(D791="Sesión no existe","Sesión no existe",IF(COUNTIFS(Matrículas!$A$2:$A$201,B791,Matrículas!$B$2:$B$201,D791)=0,"No está matriculado en ese grupo",IF(COUNTIFS($A$2:$A$3001,A791,$B$2:$B$3001,B791)&gt;1,"Registro repetido",""))))</f>
        <v/>
      </c>
    </row>
    <row r="792" customFormat="false" ht="15" hidden="false" customHeight="false" outlineLevel="0" collapsed="false">
      <c r="D792" s="0" t="str">
        <f aca="false">IF(A792="","",IFERROR(INDEX(Sesiones!$B$2:$B$401,MATCH(A792,Sesiones!$A$2:$A$401,0)),"Sesión no existe"))</f>
        <v/>
      </c>
      <c r="E792" s="41" t="str">
        <f aca="false">IF(A792="","",IFERROR(INDEX(Sesiones!$C$2:$C$401,MATCH(A792,Sesiones!$A$2:$A$401,0)),""))</f>
        <v/>
      </c>
      <c r="F792" s="0" t="str">
        <f aca="false">IF(A792="","",IF(D792="Sesión no existe","Sesión no existe",IF(COUNTIFS(Matrículas!$A$2:$A$201,B792,Matrículas!$B$2:$B$201,D792)=0,"No está matriculado en ese grupo",IF(COUNTIFS($A$2:$A$3001,A792,$B$2:$B$3001,B792)&gt;1,"Registro repetido",""))))</f>
        <v/>
      </c>
    </row>
    <row r="793" customFormat="false" ht="15" hidden="false" customHeight="false" outlineLevel="0" collapsed="false">
      <c r="D793" s="0" t="str">
        <f aca="false">IF(A793="","",IFERROR(INDEX(Sesiones!$B$2:$B$401,MATCH(A793,Sesiones!$A$2:$A$401,0)),"Sesión no existe"))</f>
        <v/>
      </c>
      <c r="E793" s="41" t="str">
        <f aca="false">IF(A793="","",IFERROR(INDEX(Sesiones!$C$2:$C$401,MATCH(A793,Sesiones!$A$2:$A$401,0)),""))</f>
        <v/>
      </c>
      <c r="F793" s="0" t="str">
        <f aca="false">IF(A793="","",IF(D793="Sesión no existe","Sesión no existe",IF(COUNTIFS(Matrículas!$A$2:$A$201,B793,Matrículas!$B$2:$B$201,D793)=0,"No está matriculado en ese grupo",IF(COUNTIFS($A$2:$A$3001,A793,$B$2:$B$3001,B793)&gt;1,"Registro repetido",""))))</f>
        <v/>
      </c>
    </row>
    <row r="794" customFormat="false" ht="15" hidden="false" customHeight="false" outlineLevel="0" collapsed="false">
      <c r="D794" s="0" t="str">
        <f aca="false">IF(A794="","",IFERROR(INDEX(Sesiones!$B$2:$B$401,MATCH(A794,Sesiones!$A$2:$A$401,0)),"Sesión no existe"))</f>
        <v/>
      </c>
      <c r="E794" s="41" t="str">
        <f aca="false">IF(A794="","",IFERROR(INDEX(Sesiones!$C$2:$C$401,MATCH(A794,Sesiones!$A$2:$A$401,0)),""))</f>
        <v/>
      </c>
      <c r="F794" s="0" t="str">
        <f aca="false">IF(A794="","",IF(D794="Sesión no existe","Sesión no existe",IF(COUNTIFS(Matrículas!$A$2:$A$201,B794,Matrículas!$B$2:$B$201,D794)=0,"No está matriculado en ese grupo",IF(COUNTIFS($A$2:$A$3001,A794,$B$2:$B$3001,B794)&gt;1,"Registro repetido",""))))</f>
        <v/>
      </c>
    </row>
    <row r="795" customFormat="false" ht="15" hidden="false" customHeight="false" outlineLevel="0" collapsed="false">
      <c r="D795" s="0" t="str">
        <f aca="false">IF(A795="","",IFERROR(INDEX(Sesiones!$B$2:$B$401,MATCH(A795,Sesiones!$A$2:$A$401,0)),"Sesión no existe"))</f>
        <v/>
      </c>
      <c r="E795" s="41" t="str">
        <f aca="false">IF(A795="","",IFERROR(INDEX(Sesiones!$C$2:$C$401,MATCH(A795,Sesiones!$A$2:$A$401,0)),""))</f>
        <v/>
      </c>
      <c r="F795" s="0" t="str">
        <f aca="false">IF(A795="","",IF(D795="Sesión no existe","Sesión no existe",IF(COUNTIFS(Matrículas!$A$2:$A$201,B795,Matrículas!$B$2:$B$201,D795)=0,"No está matriculado en ese grupo",IF(COUNTIFS($A$2:$A$3001,A795,$B$2:$B$3001,B795)&gt;1,"Registro repetido",""))))</f>
        <v/>
      </c>
    </row>
    <row r="796" customFormat="false" ht="15" hidden="false" customHeight="false" outlineLevel="0" collapsed="false">
      <c r="D796" s="0" t="str">
        <f aca="false">IF(A796="","",IFERROR(INDEX(Sesiones!$B$2:$B$401,MATCH(A796,Sesiones!$A$2:$A$401,0)),"Sesión no existe"))</f>
        <v/>
      </c>
      <c r="E796" s="41" t="str">
        <f aca="false">IF(A796="","",IFERROR(INDEX(Sesiones!$C$2:$C$401,MATCH(A796,Sesiones!$A$2:$A$401,0)),""))</f>
        <v/>
      </c>
      <c r="F796" s="0" t="str">
        <f aca="false">IF(A796="","",IF(D796="Sesión no existe","Sesión no existe",IF(COUNTIFS(Matrículas!$A$2:$A$201,B796,Matrículas!$B$2:$B$201,D796)=0,"No está matriculado en ese grupo",IF(COUNTIFS($A$2:$A$3001,A796,$B$2:$B$3001,B796)&gt;1,"Registro repetido",""))))</f>
        <v/>
      </c>
    </row>
    <row r="797" customFormat="false" ht="15" hidden="false" customHeight="false" outlineLevel="0" collapsed="false">
      <c r="D797" s="0" t="str">
        <f aca="false">IF(A797="","",IFERROR(INDEX(Sesiones!$B$2:$B$401,MATCH(A797,Sesiones!$A$2:$A$401,0)),"Sesión no existe"))</f>
        <v/>
      </c>
      <c r="E797" s="41" t="str">
        <f aca="false">IF(A797="","",IFERROR(INDEX(Sesiones!$C$2:$C$401,MATCH(A797,Sesiones!$A$2:$A$401,0)),""))</f>
        <v/>
      </c>
      <c r="F797" s="0" t="str">
        <f aca="false">IF(A797="","",IF(D797="Sesión no existe","Sesión no existe",IF(COUNTIFS(Matrículas!$A$2:$A$201,B797,Matrículas!$B$2:$B$201,D797)=0,"No está matriculado en ese grupo",IF(COUNTIFS($A$2:$A$3001,A797,$B$2:$B$3001,B797)&gt;1,"Registro repetido",""))))</f>
        <v/>
      </c>
    </row>
    <row r="798" customFormat="false" ht="15" hidden="false" customHeight="false" outlineLevel="0" collapsed="false">
      <c r="D798" s="0" t="str">
        <f aca="false">IF(A798="","",IFERROR(INDEX(Sesiones!$B$2:$B$401,MATCH(A798,Sesiones!$A$2:$A$401,0)),"Sesión no existe"))</f>
        <v/>
      </c>
      <c r="E798" s="41" t="str">
        <f aca="false">IF(A798="","",IFERROR(INDEX(Sesiones!$C$2:$C$401,MATCH(A798,Sesiones!$A$2:$A$401,0)),""))</f>
        <v/>
      </c>
      <c r="F798" s="0" t="str">
        <f aca="false">IF(A798="","",IF(D798="Sesión no existe","Sesión no existe",IF(COUNTIFS(Matrículas!$A$2:$A$201,B798,Matrículas!$B$2:$B$201,D798)=0,"No está matriculado en ese grupo",IF(COUNTIFS($A$2:$A$3001,A798,$B$2:$B$3001,B798)&gt;1,"Registro repetido",""))))</f>
        <v/>
      </c>
    </row>
    <row r="799" customFormat="false" ht="15" hidden="false" customHeight="false" outlineLevel="0" collapsed="false">
      <c r="D799" s="0" t="str">
        <f aca="false">IF(A799="","",IFERROR(INDEX(Sesiones!$B$2:$B$401,MATCH(A799,Sesiones!$A$2:$A$401,0)),"Sesión no existe"))</f>
        <v/>
      </c>
      <c r="E799" s="41" t="str">
        <f aca="false">IF(A799="","",IFERROR(INDEX(Sesiones!$C$2:$C$401,MATCH(A799,Sesiones!$A$2:$A$401,0)),""))</f>
        <v/>
      </c>
      <c r="F799" s="0" t="str">
        <f aca="false">IF(A799="","",IF(D799="Sesión no existe","Sesión no existe",IF(COUNTIFS(Matrículas!$A$2:$A$201,B799,Matrículas!$B$2:$B$201,D799)=0,"No está matriculado en ese grupo",IF(COUNTIFS($A$2:$A$3001,A799,$B$2:$B$3001,B799)&gt;1,"Registro repetido",""))))</f>
        <v/>
      </c>
    </row>
    <row r="800" customFormat="false" ht="15" hidden="false" customHeight="false" outlineLevel="0" collapsed="false">
      <c r="D800" s="0" t="str">
        <f aca="false">IF(A800="","",IFERROR(INDEX(Sesiones!$B$2:$B$401,MATCH(A800,Sesiones!$A$2:$A$401,0)),"Sesión no existe"))</f>
        <v/>
      </c>
      <c r="E800" s="41" t="str">
        <f aca="false">IF(A800="","",IFERROR(INDEX(Sesiones!$C$2:$C$401,MATCH(A800,Sesiones!$A$2:$A$401,0)),""))</f>
        <v/>
      </c>
      <c r="F800" s="0" t="str">
        <f aca="false">IF(A800="","",IF(D800="Sesión no existe","Sesión no existe",IF(COUNTIFS(Matrículas!$A$2:$A$201,B800,Matrículas!$B$2:$B$201,D800)=0,"No está matriculado en ese grupo",IF(COUNTIFS($A$2:$A$3001,A800,$B$2:$B$3001,B800)&gt;1,"Registro repetido",""))))</f>
        <v/>
      </c>
    </row>
    <row r="801" customFormat="false" ht="15" hidden="false" customHeight="false" outlineLevel="0" collapsed="false">
      <c r="D801" s="0" t="str">
        <f aca="false">IF(A801="","",IFERROR(INDEX(Sesiones!$B$2:$B$401,MATCH(A801,Sesiones!$A$2:$A$401,0)),"Sesión no existe"))</f>
        <v/>
      </c>
      <c r="E801" s="41" t="str">
        <f aca="false">IF(A801="","",IFERROR(INDEX(Sesiones!$C$2:$C$401,MATCH(A801,Sesiones!$A$2:$A$401,0)),""))</f>
        <v/>
      </c>
      <c r="F801" s="0" t="str">
        <f aca="false">IF(A801="","",IF(D801="Sesión no existe","Sesión no existe",IF(COUNTIFS(Matrículas!$A$2:$A$201,B801,Matrículas!$B$2:$B$201,D801)=0,"No está matriculado en ese grupo",IF(COUNTIFS($A$2:$A$3001,A801,$B$2:$B$3001,B801)&gt;1,"Registro repetido",""))))</f>
        <v/>
      </c>
    </row>
    <row r="802" customFormat="false" ht="15" hidden="false" customHeight="false" outlineLevel="0" collapsed="false">
      <c r="D802" s="0" t="str">
        <f aca="false">IF(A802="","",IFERROR(INDEX(Sesiones!$B$2:$B$401,MATCH(A802,Sesiones!$A$2:$A$401,0)),"Sesión no existe"))</f>
        <v/>
      </c>
      <c r="E802" s="41" t="str">
        <f aca="false">IF(A802="","",IFERROR(INDEX(Sesiones!$C$2:$C$401,MATCH(A802,Sesiones!$A$2:$A$401,0)),""))</f>
        <v/>
      </c>
      <c r="F802" s="0" t="str">
        <f aca="false">IF(A802="","",IF(D802="Sesión no existe","Sesión no existe",IF(COUNTIFS(Matrículas!$A$2:$A$201,B802,Matrículas!$B$2:$B$201,D802)=0,"No está matriculado en ese grupo",IF(COUNTIFS($A$2:$A$3001,A802,$B$2:$B$3001,B802)&gt;1,"Registro repetido",""))))</f>
        <v/>
      </c>
    </row>
    <row r="803" customFormat="false" ht="15" hidden="false" customHeight="false" outlineLevel="0" collapsed="false">
      <c r="D803" s="0" t="str">
        <f aca="false">IF(A803="","",IFERROR(INDEX(Sesiones!$B$2:$B$401,MATCH(A803,Sesiones!$A$2:$A$401,0)),"Sesión no existe"))</f>
        <v/>
      </c>
      <c r="E803" s="41" t="str">
        <f aca="false">IF(A803="","",IFERROR(INDEX(Sesiones!$C$2:$C$401,MATCH(A803,Sesiones!$A$2:$A$401,0)),""))</f>
        <v/>
      </c>
      <c r="F803" s="0" t="str">
        <f aca="false">IF(A803="","",IF(D803="Sesión no existe","Sesión no existe",IF(COUNTIFS(Matrículas!$A$2:$A$201,B803,Matrículas!$B$2:$B$201,D803)=0,"No está matriculado en ese grupo",IF(COUNTIFS($A$2:$A$3001,A803,$B$2:$B$3001,B803)&gt;1,"Registro repetido",""))))</f>
        <v/>
      </c>
    </row>
    <row r="804" customFormat="false" ht="15" hidden="false" customHeight="false" outlineLevel="0" collapsed="false">
      <c r="D804" s="0" t="str">
        <f aca="false">IF(A804="","",IFERROR(INDEX(Sesiones!$B$2:$B$401,MATCH(A804,Sesiones!$A$2:$A$401,0)),"Sesión no existe"))</f>
        <v/>
      </c>
      <c r="E804" s="41" t="str">
        <f aca="false">IF(A804="","",IFERROR(INDEX(Sesiones!$C$2:$C$401,MATCH(A804,Sesiones!$A$2:$A$401,0)),""))</f>
        <v/>
      </c>
      <c r="F804" s="0" t="str">
        <f aca="false">IF(A804="","",IF(D804="Sesión no existe","Sesión no existe",IF(COUNTIFS(Matrículas!$A$2:$A$201,B804,Matrículas!$B$2:$B$201,D804)=0,"No está matriculado en ese grupo",IF(COUNTIFS($A$2:$A$3001,A804,$B$2:$B$3001,B804)&gt;1,"Registro repetido",""))))</f>
        <v/>
      </c>
    </row>
    <row r="805" customFormat="false" ht="15" hidden="false" customHeight="false" outlineLevel="0" collapsed="false">
      <c r="D805" s="0" t="str">
        <f aca="false">IF(A805="","",IFERROR(INDEX(Sesiones!$B$2:$B$401,MATCH(A805,Sesiones!$A$2:$A$401,0)),"Sesión no existe"))</f>
        <v/>
      </c>
      <c r="E805" s="41" t="str">
        <f aca="false">IF(A805="","",IFERROR(INDEX(Sesiones!$C$2:$C$401,MATCH(A805,Sesiones!$A$2:$A$401,0)),""))</f>
        <v/>
      </c>
      <c r="F805" s="0" t="str">
        <f aca="false">IF(A805="","",IF(D805="Sesión no existe","Sesión no existe",IF(COUNTIFS(Matrículas!$A$2:$A$201,B805,Matrículas!$B$2:$B$201,D805)=0,"No está matriculado en ese grupo",IF(COUNTIFS($A$2:$A$3001,A805,$B$2:$B$3001,B805)&gt;1,"Registro repetido",""))))</f>
        <v/>
      </c>
    </row>
    <row r="806" customFormat="false" ht="15" hidden="false" customHeight="false" outlineLevel="0" collapsed="false">
      <c r="D806" s="0" t="str">
        <f aca="false">IF(A806="","",IFERROR(INDEX(Sesiones!$B$2:$B$401,MATCH(A806,Sesiones!$A$2:$A$401,0)),"Sesión no existe"))</f>
        <v/>
      </c>
      <c r="E806" s="41" t="str">
        <f aca="false">IF(A806="","",IFERROR(INDEX(Sesiones!$C$2:$C$401,MATCH(A806,Sesiones!$A$2:$A$401,0)),""))</f>
        <v/>
      </c>
      <c r="F806" s="0" t="str">
        <f aca="false">IF(A806="","",IF(D806="Sesión no existe","Sesión no existe",IF(COUNTIFS(Matrículas!$A$2:$A$201,B806,Matrículas!$B$2:$B$201,D806)=0,"No está matriculado en ese grupo",IF(COUNTIFS($A$2:$A$3001,A806,$B$2:$B$3001,B806)&gt;1,"Registro repetido",""))))</f>
        <v/>
      </c>
    </row>
    <row r="807" customFormat="false" ht="15" hidden="false" customHeight="false" outlineLevel="0" collapsed="false">
      <c r="D807" s="0" t="str">
        <f aca="false">IF(A807="","",IFERROR(INDEX(Sesiones!$B$2:$B$401,MATCH(A807,Sesiones!$A$2:$A$401,0)),"Sesión no existe"))</f>
        <v/>
      </c>
      <c r="E807" s="41" t="str">
        <f aca="false">IF(A807="","",IFERROR(INDEX(Sesiones!$C$2:$C$401,MATCH(A807,Sesiones!$A$2:$A$401,0)),""))</f>
        <v/>
      </c>
      <c r="F807" s="0" t="str">
        <f aca="false">IF(A807="","",IF(D807="Sesión no existe","Sesión no existe",IF(COUNTIFS(Matrículas!$A$2:$A$201,B807,Matrículas!$B$2:$B$201,D807)=0,"No está matriculado en ese grupo",IF(COUNTIFS($A$2:$A$3001,A807,$B$2:$B$3001,B807)&gt;1,"Registro repetido",""))))</f>
        <v/>
      </c>
    </row>
    <row r="808" customFormat="false" ht="15" hidden="false" customHeight="false" outlineLevel="0" collapsed="false">
      <c r="D808" s="0" t="str">
        <f aca="false">IF(A808="","",IFERROR(INDEX(Sesiones!$B$2:$B$401,MATCH(A808,Sesiones!$A$2:$A$401,0)),"Sesión no existe"))</f>
        <v/>
      </c>
      <c r="E808" s="41" t="str">
        <f aca="false">IF(A808="","",IFERROR(INDEX(Sesiones!$C$2:$C$401,MATCH(A808,Sesiones!$A$2:$A$401,0)),""))</f>
        <v/>
      </c>
      <c r="F808" s="0" t="str">
        <f aca="false">IF(A808="","",IF(D808="Sesión no existe","Sesión no existe",IF(COUNTIFS(Matrículas!$A$2:$A$201,B808,Matrículas!$B$2:$B$201,D808)=0,"No está matriculado en ese grupo",IF(COUNTIFS($A$2:$A$3001,A808,$B$2:$B$3001,B808)&gt;1,"Registro repetido",""))))</f>
        <v/>
      </c>
    </row>
    <row r="809" customFormat="false" ht="15" hidden="false" customHeight="false" outlineLevel="0" collapsed="false">
      <c r="D809" s="0" t="str">
        <f aca="false">IF(A809="","",IFERROR(INDEX(Sesiones!$B$2:$B$401,MATCH(A809,Sesiones!$A$2:$A$401,0)),"Sesión no existe"))</f>
        <v/>
      </c>
      <c r="E809" s="41" t="str">
        <f aca="false">IF(A809="","",IFERROR(INDEX(Sesiones!$C$2:$C$401,MATCH(A809,Sesiones!$A$2:$A$401,0)),""))</f>
        <v/>
      </c>
      <c r="F809" s="0" t="str">
        <f aca="false">IF(A809="","",IF(D809="Sesión no existe","Sesión no existe",IF(COUNTIFS(Matrículas!$A$2:$A$201,B809,Matrículas!$B$2:$B$201,D809)=0,"No está matriculado en ese grupo",IF(COUNTIFS($A$2:$A$3001,A809,$B$2:$B$3001,B809)&gt;1,"Registro repetido",""))))</f>
        <v/>
      </c>
    </row>
    <row r="810" customFormat="false" ht="15" hidden="false" customHeight="false" outlineLevel="0" collapsed="false">
      <c r="D810" s="0" t="str">
        <f aca="false">IF(A810="","",IFERROR(INDEX(Sesiones!$B$2:$B$401,MATCH(A810,Sesiones!$A$2:$A$401,0)),"Sesión no existe"))</f>
        <v/>
      </c>
      <c r="E810" s="41" t="str">
        <f aca="false">IF(A810="","",IFERROR(INDEX(Sesiones!$C$2:$C$401,MATCH(A810,Sesiones!$A$2:$A$401,0)),""))</f>
        <v/>
      </c>
      <c r="F810" s="0" t="str">
        <f aca="false">IF(A810="","",IF(D810="Sesión no existe","Sesión no existe",IF(COUNTIFS(Matrículas!$A$2:$A$201,B810,Matrículas!$B$2:$B$201,D810)=0,"No está matriculado en ese grupo",IF(COUNTIFS($A$2:$A$3001,A810,$B$2:$B$3001,B810)&gt;1,"Registro repetido",""))))</f>
        <v/>
      </c>
    </row>
    <row r="811" customFormat="false" ht="15" hidden="false" customHeight="false" outlineLevel="0" collapsed="false">
      <c r="D811" s="0" t="str">
        <f aca="false">IF(A811="","",IFERROR(INDEX(Sesiones!$B$2:$B$401,MATCH(A811,Sesiones!$A$2:$A$401,0)),"Sesión no existe"))</f>
        <v/>
      </c>
      <c r="E811" s="41" t="str">
        <f aca="false">IF(A811="","",IFERROR(INDEX(Sesiones!$C$2:$C$401,MATCH(A811,Sesiones!$A$2:$A$401,0)),""))</f>
        <v/>
      </c>
      <c r="F811" s="0" t="str">
        <f aca="false">IF(A811="","",IF(D811="Sesión no existe","Sesión no existe",IF(COUNTIFS(Matrículas!$A$2:$A$201,B811,Matrículas!$B$2:$B$201,D811)=0,"No está matriculado en ese grupo",IF(COUNTIFS($A$2:$A$3001,A811,$B$2:$B$3001,B811)&gt;1,"Registro repetido",""))))</f>
        <v/>
      </c>
    </row>
    <row r="812" customFormat="false" ht="15" hidden="false" customHeight="false" outlineLevel="0" collapsed="false">
      <c r="D812" s="0" t="str">
        <f aca="false">IF(A812="","",IFERROR(INDEX(Sesiones!$B$2:$B$401,MATCH(A812,Sesiones!$A$2:$A$401,0)),"Sesión no existe"))</f>
        <v/>
      </c>
      <c r="E812" s="41" t="str">
        <f aca="false">IF(A812="","",IFERROR(INDEX(Sesiones!$C$2:$C$401,MATCH(A812,Sesiones!$A$2:$A$401,0)),""))</f>
        <v/>
      </c>
      <c r="F812" s="0" t="str">
        <f aca="false">IF(A812="","",IF(D812="Sesión no existe","Sesión no existe",IF(COUNTIFS(Matrículas!$A$2:$A$201,B812,Matrículas!$B$2:$B$201,D812)=0,"No está matriculado en ese grupo",IF(COUNTIFS($A$2:$A$3001,A812,$B$2:$B$3001,B812)&gt;1,"Registro repetido",""))))</f>
        <v/>
      </c>
    </row>
    <row r="813" customFormat="false" ht="15" hidden="false" customHeight="false" outlineLevel="0" collapsed="false">
      <c r="D813" s="0" t="str">
        <f aca="false">IF(A813="","",IFERROR(INDEX(Sesiones!$B$2:$B$401,MATCH(A813,Sesiones!$A$2:$A$401,0)),"Sesión no existe"))</f>
        <v/>
      </c>
      <c r="E813" s="41" t="str">
        <f aca="false">IF(A813="","",IFERROR(INDEX(Sesiones!$C$2:$C$401,MATCH(A813,Sesiones!$A$2:$A$401,0)),""))</f>
        <v/>
      </c>
      <c r="F813" s="0" t="str">
        <f aca="false">IF(A813="","",IF(D813="Sesión no existe","Sesión no existe",IF(COUNTIFS(Matrículas!$A$2:$A$201,B813,Matrículas!$B$2:$B$201,D813)=0,"No está matriculado en ese grupo",IF(COUNTIFS($A$2:$A$3001,A813,$B$2:$B$3001,B813)&gt;1,"Registro repetido",""))))</f>
        <v/>
      </c>
    </row>
    <row r="814" customFormat="false" ht="15" hidden="false" customHeight="false" outlineLevel="0" collapsed="false">
      <c r="D814" s="0" t="str">
        <f aca="false">IF(A814="","",IFERROR(INDEX(Sesiones!$B$2:$B$401,MATCH(A814,Sesiones!$A$2:$A$401,0)),"Sesión no existe"))</f>
        <v/>
      </c>
      <c r="E814" s="41" t="str">
        <f aca="false">IF(A814="","",IFERROR(INDEX(Sesiones!$C$2:$C$401,MATCH(A814,Sesiones!$A$2:$A$401,0)),""))</f>
        <v/>
      </c>
      <c r="F814" s="0" t="str">
        <f aca="false">IF(A814="","",IF(D814="Sesión no existe","Sesión no existe",IF(COUNTIFS(Matrículas!$A$2:$A$201,B814,Matrículas!$B$2:$B$201,D814)=0,"No está matriculado en ese grupo",IF(COUNTIFS($A$2:$A$3001,A814,$B$2:$B$3001,B814)&gt;1,"Registro repetido",""))))</f>
        <v/>
      </c>
    </row>
    <row r="815" customFormat="false" ht="15" hidden="false" customHeight="false" outlineLevel="0" collapsed="false">
      <c r="D815" s="0" t="str">
        <f aca="false">IF(A815="","",IFERROR(INDEX(Sesiones!$B$2:$B$401,MATCH(A815,Sesiones!$A$2:$A$401,0)),"Sesión no existe"))</f>
        <v/>
      </c>
      <c r="E815" s="41" t="str">
        <f aca="false">IF(A815="","",IFERROR(INDEX(Sesiones!$C$2:$C$401,MATCH(A815,Sesiones!$A$2:$A$401,0)),""))</f>
        <v/>
      </c>
      <c r="F815" s="0" t="str">
        <f aca="false">IF(A815="","",IF(D815="Sesión no existe","Sesión no existe",IF(COUNTIFS(Matrículas!$A$2:$A$201,B815,Matrículas!$B$2:$B$201,D815)=0,"No está matriculado en ese grupo",IF(COUNTIFS($A$2:$A$3001,A815,$B$2:$B$3001,B815)&gt;1,"Registro repetido",""))))</f>
        <v/>
      </c>
    </row>
    <row r="816" customFormat="false" ht="15" hidden="false" customHeight="false" outlineLevel="0" collapsed="false">
      <c r="D816" s="0" t="str">
        <f aca="false">IF(A816="","",IFERROR(INDEX(Sesiones!$B$2:$B$401,MATCH(A816,Sesiones!$A$2:$A$401,0)),"Sesión no existe"))</f>
        <v/>
      </c>
      <c r="E816" s="41" t="str">
        <f aca="false">IF(A816="","",IFERROR(INDEX(Sesiones!$C$2:$C$401,MATCH(A816,Sesiones!$A$2:$A$401,0)),""))</f>
        <v/>
      </c>
      <c r="F816" s="0" t="str">
        <f aca="false">IF(A816="","",IF(D816="Sesión no existe","Sesión no existe",IF(COUNTIFS(Matrículas!$A$2:$A$201,B816,Matrículas!$B$2:$B$201,D816)=0,"No está matriculado en ese grupo",IF(COUNTIFS($A$2:$A$3001,A816,$B$2:$B$3001,B816)&gt;1,"Registro repetido",""))))</f>
        <v/>
      </c>
    </row>
    <row r="817" customFormat="false" ht="15" hidden="false" customHeight="false" outlineLevel="0" collapsed="false">
      <c r="D817" s="0" t="str">
        <f aca="false">IF(A817="","",IFERROR(INDEX(Sesiones!$B$2:$B$401,MATCH(A817,Sesiones!$A$2:$A$401,0)),"Sesión no existe"))</f>
        <v/>
      </c>
      <c r="E817" s="41" t="str">
        <f aca="false">IF(A817="","",IFERROR(INDEX(Sesiones!$C$2:$C$401,MATCH(A817,Sesiones!$A$2:$A$401,0)),""))</f>
        <v/>
      </c>
      <c r="F817" s="0" t="str">
        <f aca="false">IF(A817="","",IF(D817="Sesión no existe","Sesión no existe",IF(COUNTIFS(Matrículas!$A$2:$A$201,B817,Matrículas!$B$2:$B$201,D817)=0,"No está matriculado en ese grupo",IF(COUNTIFS($A$2:$A$3001,A817,$B$2:$B$3001,B817)&gt;1,"Registro repetido",""))))</f>
        <v/>
      </c>
    </row>
    <row r="818" customFormat="false" ht="15" hidden="false" customHeight="false" outlineLevel="0" collapsed="false">
      <c r="D818" s="0" t="str">
        <f aca="false">IF(A818="","",IFERROR(INDEX(Sesiones!$B$2:$B$401,MATCH(A818,Sesiones!$A$2:$A$401,0)),"Sesión no existe"))</f>
        <v/>
      </c>
      <c r="E818" s="41" t="str">
        <f aca="false">IF(A818="","",IFERROR(INDEX(Sesiones!$C$2:$C$401,MATCH(A818,Sesiones!$A$2:$A$401,0)),""))</f>
        <v/>
      </c>
      <c r="F818" s="0" t="str">
        <f aca="false">IF(A818="","",IF(D818="Sesión no existe","Sesión no existe",IF(COUNTIFS(Matrículas!$A$2:$A$201,B818,Matrículas!$B$2:$B$201,D818)=0,"No está matriculado en ese grupo",IF(COUNTIFS($A$2:$A$3001,A818,$B$2:$B$3001,B818)&gt;1,"Registro repetido",""))))</f>
        <v/>
      </c>
    </row>
    <row r="819" customFormat="false" ht="15" hidden="false" customHeight="false" outlineLevel="0" collapsed="false">
      <c r="D819" s="0" t="str">
        <f aca="false">IF(A819="","",IFERROR(INDEX(Sesiones!$B$2:$B$401,MATCH(A819,Sesiones!$A$2:$A$401,0)),"Sesión no existe"))</f>
        <v/>
      </c>
      <c r="E819" s="41" t="str">
        <f aca="false">IF(A819="","",IFERROR(INDEX(Sesiones!$C$2:$C$401,MATCH(A819,Sesiones!$A$2:$A$401,0)),""))</f>
        <v/>
      </c>
      <c r="F819" s="0" t="str">
        <f aca="false">IF(A819="","",IF(D819="Sesión no existe","Sesión no existe",IF(COUNTIFS(Matrículas!$A$2:$A$201,B819,Matrículas!$B$2:$B$201,D819)=0,"No está matriculado en ese grupo",IF(COUNTIFS($A$2:$A$3001,A819,$B$2:$B$3001,B819)&gt;1,"Registro repetido",""))))</f>
        <v/>
      </c>
    </row>
    <row r="820" customFormat="false" ht="15" hidden="false" customHeight="false" outlineLevel="0" collapsed="false">
      <c r="D820" s="0" t="str">
        <f aca="false">IF(A820="","",IFERROR(INDEX(Sesiones!$B$2:$B$401,MATCH(A820,Sesiones!$A$2:$A$401,0)),"Sesión no existe"))</f>
        <v/>
      </c>
      <c r="E820" s="41" t="str">
        <f aca="false">IF(A820="","",IFERROR(INDEX(Sesiones!$C$2:$C$401,MATCH(A820,Sesiones!$A$2:$A$401,0)),""))</f>
        <v/>
      </c>
      <c r="F820" s="0" t="str">
        <f aca="false">IF(A820="","",IF(D820="Sesión no existe","Sesión no existe",IF(COUNTIFS(Matrículas!$A$2:$A$201,B820,Matrículas!$B$2:$B$201,D820)=0,"No está matriculado en ese grupo",IF(COUNTIFS($A$2:$A$3001,A820,$B$2:$B$3001,B820)&gt;1,"Registro repetido",""))))</f>
        <v/>
      </c>
    </row>
    <row r="821" customFormat="false" ht="15" hidden="false" customHeight="false" outlineLevel="0" collapsed="false">
      <c r="D821" s="0" t="str">
        <f aca="false">IF(A821="","",IFERROR(INDEX(Sesiones!$B$2:$B$401,MATCH(A821,Sesiones!$A$2:$A$401,0)),"Sesión no existe"))</f>
        <v/>
      </c>
      <c r="E821" s="41" t="str">
        <f aca="false">IF(A821="","",IFERROR(INDEX(Sesiones!$C$2:$C$401,MATCH(A821,Sesiones!$A$2:$A$401,0)),""))</f>
        <v/>
      </c>
      <c r="F821" s="0" t="str">
        <f aca="false">IF(A821="","",IF(D821="Sesión no existe","Sesión no existe",IF(COUNTIFS(Matrículas!$A$2:$A$201,B821,Matrículas!$B$2:$B$201,D821)=0,"No está matriculado en ese grupo",IF(COUNTIFS($A$2:$A$3001,A821,$B$2:$B$3001,B821)&gt;1,"Registro repetido",""))))</f>
        <v/>
      </c>
    </row>
    <row r="822" customFormat="false" ht="15" hidden="false" customHeight="false" outlineLevel="0" collapsed="false">
      <c r="D822" s="0" t="str">
        <f aca="false">IF(A822="","",IFERROR(INDEX(Sesiones!$B$2:$B$401,MATCH(A822,Sesiones!$A$2:$A$401,0)),"Sesión no existe"))</f>
        <v/>
      </c>
      <c r="E822" s="41" t="str">
        <f aca="false">IF(A822="","",IFERROR(INDEX(Sesiones!$C$2:$C$401,MATCH(A822,Sesiones!$A$2:$A$401,0)),""))</f>
        <v/>
      </c>
      <c r="F822" s="0" t="str">
        <f aca="false">IF(A822="","",IF(D822="Sesión no existe","Sesión no existe",IF(COUNTIFS(Matrículas!$A$2:$A$201,B822,Matrículas!$B$2:$B$201,D822)=0,"No está matriculado en ese grupo",IF(COUNTIFS($A$2:$A$3001,A822,$B$2:$B$3001,B822)&gt;1,"Registro repetido",""))))</f>
        <v/>
      </c>
    </row>
    <row r="823" customFormat="false" ht="15" hidden="false" customHeight="false" outlineLevel="0" collapsed="false">
      <c r="D823" s="0" t="str">
        <f aca="false">IF(A823="","",IFERROR(INDEX(Sesiones!$B$2:$B$401,MATCH(A823,Sesiones!$A$2:$A$401,0)),"Sesión no existe"))</f>
        <v/>
      </c>
      <c r="E823" s="41" t="str">
        <f aca="false">IF(A823="","",IFERROR(INDEX(Sesiones!$C$2:$C$401,MATCH(A823,Sesiones!$A$2:$A$401,0)),""))</f>
        <v/>
      </c>
      <c r="F823" s="0" t="str">
        <f aca="false">IF(A823="","",IF(D823="Sesión no existe","Sesión no existe",IF(COUNTIFS(Matrículas!$A$2:$A$201,B823,Matrículas!$B$2:$B$201,D823)=0,"No está matriculado en ese grupo",IF(COUNTIFS($A$2:$A$3001,A823,$B$2:$B$3001,B823)&gt;1,"Registro repetido",""))))</f>
        <v/>
      </c>
    </row>
    <row r="824" customFormat="false" ht="15" hidden="false" customHeight="false" outlineLevel="0" collapsed="false">
      <c r="D824" s="0" t="str">
        <f aca="false">IF(A824="","",IFERROR(INDEX(Sesiones!$B$2:$B$401,MATCH(A824,Sesiones!$A$2:$A$401,0)),"Sesión no existe"))</f>
        <v/>
      </c>
      <c r="E824" s="41" t="str">
        <f aca="false">IF(A824="","",IFERROR(INDEX(Sesiones!$C$2:$C$401,MATCH(A824,Sesiones!$A$2:$A$401,0)),""))</f>
        <v/>
      </c>
      <c r="F824" s="0" t="str">
        <f aca="false">IF(A824="","",IF(D824="Sesión no existe","Sesión no existe",IF(COUNTIFS(Matrículas!$A$2:$A$201,B824,Matrículas!$B$2:$B$201,D824)=0,"No está matriculado en ese grupo",IF(COUNTIFS($A$2:$A$3001,A824,$B$2:$B$3001,B824)&gt;1,"Registro repetido",""))))</f>
        <v/>
      </c>
    </row>
    <row r="825" customFormat="false" ht="15" hidden="false" customHeight="false" outlineLevel="0" collapsed="false">
      <c r="D825" s="0" t="str">
        <f aca="false">IF(A825="","",IFERROR(INDEX(Sesiones!$B$2:$B$401,MATCH(A825,Sesiones!$A$2:$A$401,0)),"Sesión no existe"))</f>
        <v/>
      </c>
      <c r="E825" s="41" t="str">
        <f aca="false">IF(A825="","",IFERROR(INDEX(Sesiones!$C$2:$C$401,MATCH(A825,Sesiones!$A$2:$A$401,0)),""))</f>
        <v/>
      </c>
      <c r="F825" s="0" t="str">
        <f aca="false">IF(A825="","",IF(D825="Sesión no existe","Sesión no existe",IF(COUNTIFS(Matrículas!$A$2:$A$201,B825,Matrículas!$B$2:$B$201,D825)=0,"No está matriculado en ese grupo",IF(COUNTIFS($A$2:$A$3001,A825,$B$2:$B$3001,B825)&gt;1,"Registro repetido",""))))</f>
        <v/>
      </c>
    </row>
    <row r="826" customFormat="false" ht="15" hidden="false" customHeight="false" outlineLevel="0" collapsed="false">
      <c r="D826" s="0" t="str">
        <f aca="false">IF(A826="","",IFERROR(INDEX(Sesiones!$B$2:$B$401,MATCH(A826,Sesiones!$A$2:$A$401,0)),"Sesión no existe"))</f>
        <v/>
      </c>
      <c r="E826" s="41" t="str">
        <f aca="false">IF(A826="","",IFERROR(INDEX(Sesiones!$C$2:$C$401,MATCH(A826,Sesiones!$A$2:$A$401,0)),""))</f>
        <v/>
      </c>
      <c r="F826" s="0" t="str">
        <f aca="false">IF(A826="","",IF(D826="Sesión no existe","Sesión no existe",IF(COUNTIFS(Matrículas!$A$2:$A$201,B826,Matrículas!$B$2:$B$201,D826)=0,"No está matriculado en ese grupo",IF(COUNTIFS($A$2:$A$3001,A826,$B$2:$B$3001,B826)&gt;1,"Registro repetido",""))))</f>
        <v/>
      </c>
    </row>
    <row r="827" customFormat="false" ht="15" hidden="false" customHeight="false" outlineLevel="0" collapsed="false">
      <c r="D827" s="0" t="str">
        <f aca="false">IF(A827="","",IFERROR(INDEX(Sesiones!$B$2:$B$401,MATCH(A827,Sesiones!$A$2:$A$401,0)),"Sesión no existe"))</f>
        <v/>
      </c>
      <c r="E827" s="41" t="str">
        <f aca="false">IF(A827="","",IFERROR(INDEX(Sesiones!$C$2:$C$401,MATCH(A827,Sesiones!$A$2:$A$401,0)),""))</f>
        <v/>
      </c>
      <c r="F827" s="0" t="str">
        <f aca="false">IF(A827="","",IF(D827="Sesión no existe","Sesión no existe",IF(COUNTIFS(Matrículas!$A$2:$A$201,B827,Matrículas!$B$2:$B$201,D827)=0,"No está matriculado en ese grupo",IF(COUNTIFS($A$2:$A$3001,A827,$B$2:$B$3001,B827)&gt;1,"Registro repetido",""))))</f>
        <v/>
      </c>
    </row>
    <row r="828" customFormat="false" ht="15" hidden="false" customHeight="false" outlineLevel="0" collapsed="false">
      <c r="D828" s="0" t="str">
        <f aca="false">IF(A828="","",IFERROR(INDEX(Sesiones!$B$2:$B$401,MATCH(A828,Sesiones!$A$2:$A$401,0)),"Sesión no existe"))</f>
        <v/>
      </c>
      <c r="E828" s="41" t="str">
        <f aca="false">IF(A828="","",IFERROR(INDEX(Sesiones!$C$2:$C$401,MATCH(A828,Sesiones!$A$2:$A$401,0)),""))</f>
        <v/>
      </c>
      <c r="F828" s="0" t="str">
        <f aca="false">IF(A828="","",IF(D828="Sesión no existe","Sesión no existe",IF(COUNTIFS(Matrículas!$A$2:$A$201,B828,Matrículas!$B$2:$B$201,D828)=0,"No está matriculado en ese grupo",IF(COUNTIFS($A$2:$A$3001,A828,$B$2:$B$3001,B828)&gt;1,"Registro repetido",""))))</f>
        <v/>
      </c>
    </row>
    <row r="829" customFormat="false" ht="15" hidden="false" customHeight="false" outlineLevel="0" collapsed="false">
      <c r="D829" s="0" t="str">
        <f aca="false">IF(A829="","",IFERROR(INDEX(Sesiones!$B$2:$B$401,MATCH(A829,Sesiones!$A$2:$A$401,0)),"Sesión no existe"))</f>
        <v/>
      </c>
      <c r="E829" s="41" t="str">
        <f aca="false">IF(A829="","",IFERROR(INDEX(Sesiones!$C$2:$C$401,MATCH(A829,Sesiones!$A$2:$A$401,0)),""))</f>
        <v/>
      </c>
      <c r="F829" s="0" t="str">
        <f aca="false">IF(A829="","",IF(D829="Sesión no existe","Sesión no existe",IF(COUNTIFS(Matrículas!$A$2:$A$201,B829,Matrículas!$B$2:$B$201,D829)=0,"No está matriculado en ese grupo",IF(COUNTIFS($A$2:$A$3001,A829,$B$2:$B$3001,B829)&gt;1,"Registro repetido",""))))</f>
        <v/>
      </c>
    </row>
    <row r="830" customFormat="false" ht="15" hidden="false" customHeight="false" outlineLevel="0" collapsed="false">
      <c r="D830" s="0" t="str">
        <f aca="false">IF(A830="","",IFERROR(INDEX(Sesiones!$B$2:$B$401,MATCH(A830,Sesiones!$A$2:$A$401,0)),"Sesión no existe"))</f>
        <v/>
      </c>
      <c r="E830" s="41" t="str">
        <f aca="false">IF(A830="","",IFERROR(INDEX(Sesiones!$C$2:$C$401,MATCH(A830,Sesiones!$A$2:$A$401,0)),""))</f>
        <v/>
      </c>
      <c r="F830" s="0" t="str">
        <f aca="false">IF(A830="","",IF(D830="Sesión no existe","Sesión no existe",IF(COUNTIFS(Matrículas!$A$2:$A$201,B830,Matrículas!$B$2:$B$201,D830)=0,"No está matriculado en ese grupo",IF(COUNTIFS($A$2:$A$3001,A830,$B$2:$B$3001,B830)&gt;1,"Registro repetido",""))))</f>
        <v/>
      </c>
    </row>
    <row r="831" customFormat="false" ht="15" hidden="false" customHeight="false" outlineLevel="0" collapsed="false">
      <c r="D831" s="0" t="str">
        <f aca="false">IF(A831="","",IFERROR(INDEX(Sesiones!$B$2:$B$401,MATCH(A831,Sesiones!$A$2:$A$401,0)),"Sesión no existe"))</f>
        <v/>
      </c>
      <c r="E831" s="41" t="str">
        <f aca="false">IF(A831="","",IFERROR(INDEX(Sesiones!$C$2:$C$401,MATCH(A831,Sesiones!$A$2:$A$401,0)),""))</f>
        <v/>
      </c>
      <c r="F831" s="0" t="str">
        <f aca="false">IF(A831="","",IF(D831="Sesión no existe","Sesión no existe",IF(COUNTIFS(Matrículas!$A$2:$A$201,B831,Matrículas!$B$2:$B$201,D831)=0,"No está matriculado en ese grupo",IF(COUNTIFS($A$2:$A$3001,A831,$B$2:$B$3001,B831)&gt;1,"Registro repetido",""))))</f>
        <v/>
      </c>
    </row>
    <row r="832" customFormat="false" ht="15" hidden="false" customHeight="false" outlineLevel="0" collapsed="false">
      <c r="D832" s="0" t="str">
        <f aca="false">IF(A832="","",IFERROR(INDEX(Sesiones!$B$2:$B$401,MATCH(A832,Sesiones!$A$2:$A$401,0)),"Sesión no existe"))</f>
        <v/>
      </c>
      <c r="E832" s="41" t="str">
        <f aca="false">IF(A832="","",IFERROR(INDEX(Sesiones!$C$2:$C$401,MATCH(A832,Sesiones!$A$2:$A$401,0)),""))</f>
        <v/>
      </c>
      <c r="F832" s="0" t="str">
        <f aca="false">IF(A832="","",IF(D832="Sesión no existe","Sesión no existe",IF(COUNTIFS(Matrículas!$A$2:$A$201,B832,Matrículas!$B$2:$B$201,D832)=0,"No está matriculado en ese grupo",IF(COUNTIFS($A$2:$A$3001,A832,$B$2:$B$3001,B832)&gt;1,"Registro repetido",""))))</f>
        <v/>
      </c>
    </row>
    <row r="833" customFormat="false" ht="15" hidden="false" customHeight="false" outlineLevel="0" collapsed="false">
      <c r="D833" s="0" t="str">
        <f aca="false">IF(A833="","",IFERROR(INDEX(Sesiones!$B$2:$B$401,MATCH(A833,Sesiones!$A$2:$A$401,0)),"Sesión no existe"))</f>
        <v/>
      </c>
      <c r="E833" s="41" t="str">
        <f aca="false">IF(A833="","",IFERROR(INDEX(Sesiones!$C$2:$C$401,MATCH(A833,Sesiones!$A$2:$A$401,0)),""))</f>
        <v/>
      </c>
      <c r="F833" s="0" t="str">
        <f aca="false">IF(A833="","",IF(D833="Sesión no existe","Sesión no existe",IF(COUNTIFS(Matrículas!$A$2:$A$201,B833,Matrículas!$B$2:$B$201,D833)=0,"No está matriculado en ese grupo",IF(COUNTIFS($A$2:$A$3001,A833,$B$2:$B$3001,B833)&gt;1,"Registro repetido",""))))</f>
        <v/>
      </c>
    </row>
    <row r="834" customFormat="false" ht="15" hidden="false" customHeight="false" outlineLevel="0" collapsed="false">
      <c r="D834" s="0" t="str">
        <f aca="false">IF(A834="","",IFERROR(INDEX(Sesiones!$B$2:$B$401,MATCH(A834,Sesiones!$A$2:$A$401,0)),"Sesión no existe"))</f>
        <v/>
      </c>
      <c r="E834" s="41" t="str">
        <f aca="false">IF(A834="","",IFERROR(INDEX(Sesiones!$C$2:$C$401,MATCH(A834,Sesiones!$A$2:$A$401,0)),""))</f>
        <v/>
      </c>
      <c r="F834" s="0" t="str">
        <f aca="false">IF(A834="","",IF(D834="Sesión no existe","Sesión no existe",IF(COUNTIFS(Matrículas!$A$2:$A$201,B834,Matrículas!$B$2:$B$201,D834)=0,"No está matriculado en ese grupo",IF(COUNTIFS($A$2:$A$3001,A834,$B$2:$B$3001,B834)&gt;1,"Registro repetido",""))))</f>
        <v/>
      </c>
    </row>
    <row r="835" customFormat="false" ht="15" hidden="false" customHeight="false" outlineLevel="0" collapsed="false">
      <c r="D835" s="0" t="str">
        <f aca="false">IF(A835="","",IFERROR(INDEX(Sesiones!$B$2:$B$401,MATCH(A835,Sesiones!$A$2:$A$401,0)),"Sesión no existe"))</f>
        <v/>
      </c>
      <c r="E835" s="41" t="str">
        <f aca="false">IF(A835="","",IFERROR(INDEX(Sesiones!$C$2:$C$401,MATCH(A835,Sesiones!$A$2:$A$401,0)),""))</f>
        <v/>
      </c>
      <c r="F835" s="0" t="str">
        <f aca="false">IF(A835="","",IF(D835="Sesión no existe","Sesión no existe",IF(COUNTIFS(Matrículas!$A$2:$A$201,B835,Matrículas!$B$2:$B$201,D835)=0,"No está matriculado en ese grupo",IF(COUNTIFS($A$2:$A$3001,A835,$B$2:$B$3001,B835)&gt;1,"Registro repetido",""))))</f>
        <v/>
      </c>
    </row>
    <row r="836" customFormat="false" ht="15" hidden="false" customHeight="false" outlineLevel="0" collapsed="false">
      <c r="D836" s="0" t="str">
        <f aca="false">IF(A836="","",IFERROR(INDEX(Sesiones!$B$2:$B$401,MATCH(A836,Sesiones!$A$2:$A$401,0)),"Sesión no existe"))</f>
        <v/>
      </c>
      <c r="E836" s="41" t="str">
        <f aca="false">IF(A836="","",IFERROR(INDEX(Sesiones!$C$2:$C$401,MATCH(A836,Sesiones!$A$2:$A$401,0)),""))</f>
        <v/>
      </c>
      <c r="F836" s="0" t="str">
        <f aca="false">IF(A836="","",IF(D836="Sesión no existe","Sesión no existe",IF(COUNTIFS(Matrículas!$A$2:$A$201,B836,Matrículas!$B$2:$B$201,D836)=0,"No está matriculado en ese grupo",IF(COUNTIFS($A$2:$A$3001,A836,$B$2:$B$3001,B836)&gt;1,"Registro repetido",""))))</f>
        <v/>
      </c>
    </row>
    <row r="837" customFormat="false" ht="15" hidden="false" customHeight="false" outlineLevel="0" collapsed="false">
      <c r="D837" s="0" t="str">
        <f aca="false">IF(A837="","",IFERROR(INDEX(Sesiones!$B$2:$B$401,MATCH(A837,Sesiones!$A$2:$A$401,0)),"Sesión no existe"))</f>
        <v/>
      </c>
      <c r="E837" s="41" t="str">
        <f aca="false">IF(A837="","",IFERROR(INDEX(Sesiones!$C$2:$C$401,MATCH(A837,Sesiones!$A$2:$A$401,0)),""))</f>
        <v/>
      </c>
      <c r="F837" s="0" t="str">
        <f aca="false">IF(A837="","",IF(D837="Sesión no existe","Sesión no existe",IF(COUNTIFS(Matrículas!$A$2:$A$201,B837,Matrículas!$B$2:$B$201,D837)=0,"No está matriculado en ese grupo",IF(COUNTIFS($A$2:$A$3001,A837,$B$2:$B$3001,B837)&gt;1,"Registro repetido",""))))</f>
        <v/>
      </c>
    </row>
    <row r="838" customFormat="false" ht="15" hidden="false" customHeight="false" outlineLevel="0" collapsed="false">
      <c r="D838" s="0" t="str">
        <f aca="false">IF(A838="","",IFERROR(INDEX(Sesiones!$B$2:$B$401,MATCH(A838,Sesiones!$A$2:$A$401,0)),"Sesión no existe"))</f>
        <v/>
      </c>
      <c r="E838" s="41" t="str">
        <f aca="false">IF(A838="","",IFERROR(INDEX(Sesiones!$C$2:$C$401,MATCH(A838,Sesiones!$A$2:$A$401,0)),""))</f>
        <v/>
      </c>
      <c r="F838" s="0" t="str">
        <f aca="false">IF(A838="","",IF(D838="Sesión no existe","Sesión no existe",IF(COUNTIFS(Matrículas!$A$2:$A$201,B838,Matrículas!$B$2:$B$201,D838)=0,"No está matriculado en ese grupo",IF(COUNTIFS($A$2:$A$3001,A838,$B$2:$B$3001,B838)&gt;1,"Registro repetido",""))))</f>
        <v/>
      </c>
    </row>
    <row r="839" customFormat="false" ht="15" hidden="false" customHeight="false" outlineLevel="0" collapsed="false">
      <c r="D839" s="0" t="str">
        <f aca="false">IF(A839="","",IFERROR(INDEX(Sesiones!$B$2:$B$401,MATCH(A839,Sesiones!$A$2:$A$401,0)),"Sesión no existe"))</f>
        <v/>
      </c>
      <c r="E839" s="41" t="str">
        <f aca="false">IF(A839="","",IFERROR(INDEX(Sesiones!$C$2:$C$401,MATCH(A839,Sesiones!$A$2:$A$401,0)),""))</f>
        <v/>
      </c>
      <c r="F839" s="0" t="str">
        <f aca="false">IF(A839="","",IF(D839="Sesión no existe","Sesión no existe",IF(COUNTIFS(Matrículas!$A$2:$A$201,B839,Matrículas!$B$2:$B$201,D839)=0,"No está matriculado en ese grupo",IF(COUNTIFS($A$2:$A$3001,A839,$B$2:$B$3001,B839)&gt;1,"Registro repetido",""))))</f>
        <v/>
      </c>
    </row>
    <row r="840" customFormat="false" ht="15" hidden="false" customHeight="false" outlineLevel="0" collapsed="false">
      <c r="D840" s="0" t="str">
        <f aca="false">IF(A840="","",IFERROR(INDEX(Sesiones!$B$2:$B$401,MATCH(A840,Sesiones!$A$2:$A$401,0)),"Sesión no existe"))</f>
        <v/>
      </c>
      <c r="E840" s="41" t="str">
        <f aca="false">IF(A840="","",IFERROR(INDEX(Sesiones!$C$2:$C$401,MATCH(A840,Sesiones!$A$2:$A$401,0)),""))</f>
        <v/>
      </c>
      <c r="F840" s="0" t="str">
        <f aca="false">IF(A840="","",IF(D840="Sesión no existe","Sesión no existe",IF(COUNTIFS(Matrículas!$A$2:$A$201,B840,Matrículas!$B$2:$B$201,D840)=0,"No está matriculado en ese grupo",IF(COUNTIFS($A$2:$A$3001,A840,$B$2:$B$3001,B840)&gt;1,"Registro repetido",""))))</f>
        <v/>
      </c>
    </row>
    <row r="841" customFormat="false" ht="15" hidden="false" customHeight="false" outlineLevel="0" collapsed="false">
      <c r="D841" s="0" t="str">
        <f aca="false">IF(A841="","",IFERROR(INDEX(Sesiones!$B$2:$B$401,MATCH(A841,Sesiones!$A$2:$A$401,0)),"Sesión no existe"))</f>
        <v/>
      </c>
      <c r="E841" s="41" t="str">
        <f aca="false">IF(A841="","",IFERROR(INDEX(Sesiones!$C$2:$C$401,MATCH(A841,Sesiones!$A$2:$A$401,0)),""))</f>
        <v/>
      </c>
      <c r="F841" s="0" t="str">
        <f aca="false">IF(A841="","",IF(D841="Sesión no existe","Sesión no existe",IF(COUNTIFS(Matrículas!$A$2:$A$201,B841,Matrículas!$B$2:$B$201,D841)=0,"No está matriculado en ese grupo",IF(COUNTIFS($A$2:$A$3001,A841,$B$2:$B$3001,B841)&gt;1,"Registro repetido",""))))</f>
        <v/>
      </c>
    </row>
    <row r="842" customFormat="false" ht="15" hidden="false" customHeight="false" outlineLevel="0" collapsed="false">
      <c r="D842" s="0" t="str">
        <f aca="false">IF(A842="","",IFERROR(INDEX(Sesiones!$B$2:$B$401,MATCH(A842,Sesiones!$A$2:$A$401,0)),"Sesión no existe"))</f>
        <v/>
      </c>
      <c r="E842" s="41" t="str">
        <f aca="false">IF(A842="","",IFERROR(INDEX(Sesiones!$C$2:$C$401,MATCH(A842,Sesiones!$A$2:$A$401,0)),""))</f>
        <v/>
      </c>
      <c r="F842" s="0" t="str">
        <f aca="false">IF(A842="","",IF(D842="Sesión no existe","Sesión no existe",IF(COUNTIFS(Matrículas!$A$2:$A$201,B842,Matrículas!$B$2:$B$201,D842)=0,"No está matriculado en ese grupo",IF(COUNTIFS($A$2:$A$3001,A842,$B$2:$B$3001,B842)&gt;1,"Registro repetido",""))))</f>
        <v/>
      </c>
    </row>
    <row r="843" customFormat="false" ht="15" hidden="false" customHeight="false" outlineLevel="0" collapsed="false">
      <c r="D843" s="0" t="str">
        <f aca="false">IF(A843="","",IFERROR(INDEX(Sesiones!$B$2:$B$401,MATCH(A843,Sesiones!$A$2:$A$401,0)),"Sesión no existe"))</f>
        <v/>
      </c>
      <c r="E843" s="41" t="str">
        <f aca="false">IF(A843="","",IFERROR(INDEX(Sesiones!$C$2:$C$401,MATCH(A843,Sesiones!$A$2:$A$401,0)),""))</f>
        <v/>
      </c>
      <c r="F843" s="0" t="str">
        <f aca="false">IF(A843="","",IF(D843="Sesión no existe","Sesión no existe",IF(COUNTIFS(Matrículas!$A$2:$A$201,B843,Matrículas!$B$2:$B$201,D843)=0,"No está matriculado en ese grupo",IF(COUNTIFS($A$2:$A$3001,A843,$B$2:$B$3001,B843)&gt;1,"Registro repetido",""))))</f>
        <v/>
      </c>
    </row>
    <row r="844" customFormat="false" ht="15" hidden="false" customHeight="false" outlineLevel="0" collapsed="false">
      <c r="D844" s="0" t="str">
        <f aca="false">IF(A844="","",IFERROR(INDEX(Sesiones!$B$2:$B$401,MATCH(A844,Sesiones!$A$2:$A$401,0)),"Sesión no existe"))</f>
        <v/>
      </c>
      <c r="E844" s="41" t="str">
        <f aca="false">IF(A844="","",IFERROR(INDEX(Sesiones!$C$2:$C$401,MATCH(A844,Sesiones!$A$2:$A$401,0)),""))</f>
        <v/>
      </c>
      <c r="F844" s="0" t="str">
        <f aca="false">IF(A844="","",IF(D844="Sesión no existe","Sesión no existe",IF(COUNTIFS(Matrículas!$A$2:$A$201,B844,Matrículas!$B$2:$B$201,D844)=0,"No está matriculado en ese grupo",IF(COUNTIFS($A$2:$A$3001,A844,$B$2:$B$3001,B844)&gt;1,"Registro repetido",""))))</f>
        <v/>
      </c>
    </row>
    <row r="845" customFormat="false" ht="15" hidden="false" customHeight="false" outlineLevel="0" collapsed="false">
      <c r="D845" s="0" t="str">
        <f aca="false">IF(A845="","",IFERROR(INDEX(Sesiones!$B$2:$B$401,MATCH(A845,Sesiones!$A$2:$A$401,0)),"Sesión no existe"))</f>
        <v/>
      </c>
      <c r="E845" s="41" t="str">
        <f aca="false">IF(A845="","",IFERROR(INDEX(Sesiones!$C$2:$C$401,MATCH(A845,Sesiones!$A$2:$A$401,0)),""))</f>
        <v/>
      </c>
      <c r="F845" s="0" t="str">
        <f aca="false">IF(A845="","",IF(D845="Sesión no existe","Sesión no existe",IF(COUNTIFS(Matrículas!$A$2:$A$201,B845,Matrículas!$B$2:$B$201,D845)=0,"No está matriculado en ese grupo",IF(COUNTIFS($A$2:$A$3001,A845,$B$2:$B$3001,B845)&gt;1,"Registro repetido",""))))</f>
        <v/>
      </c>
    </row>
    <row r="846" customFormat="false" ht="15" hidden="false" customHeight="false" outlineLevel="0" collapsed="false">
      <c r="D846" s="0" t="str">
        <f aca="false">IF(A846="","",IFERROR(INDEX(Sesiones!$B$2:$B$401,MATCH(A846,Sesiones!$A$2:$A$401,0)),"Sesión no existe"))</f>
        <v/>
      </c>
      <c r="E846" s="41" t="str">
        <f aca="false">IF(A846="","",IFERROR(INDEX(Sesiones!$C$2:$C$401,MATCH(A846,Sesiones!$A$2:$A$401,0)),""))</f>
        <v/>
      </c>
      <c r="F846" s="0" t="str">
        <f aca="false">IF(A846="","",IF(D846="Sesión no existe","Sesión no existe",IF(COUNTIFS(Matrículas!$A$2:$A$201,B846,Matrículas!$B$2:$B$201,D846)=0,"No está matriculado en ese grupo",IF(COUNTIFS($A$2:$A$3001,A846,$B$2:$B$3001,B846)&gt;1,"Registro repetido",""))))</f>
        <v/>
      </c>
    </row>
    <row r="847" customFormat="false" ht="15" hidden="false" customHeight="false" outlineLevel="0" collapsed="false">
      <c r="D847" s="0" t="str">
        <f aca="false">IF(A847="","",IFERROR(INDEX(Sesiones!$B$2:$B$401,MATCH(A847,Sesiones!$A$2:$A$401,0)),"Sesión no existe"))</f>
        <v/>
      </c>
      <c r="E847" s="41" t="str">
        <f aca="false">IF(A847="","",IFERROR(INDEX(Sesiones!$C$2:$C$401,MATCH(A847,Sesiones!$A$2:$A$401,0)),""))</f>
        <v/>
      </c>
      <c r="F847" s="0" t="str">
        <f aca="false">IF(A847="","",IF(D847="Sesión no existe","Sesión no existe",IF(COUNTIFS(Matrículas!$A$2:$A$201,B847,Matrículas!$B$2:$B$201,D847)=0,"No está matriculado en ese grupo",IF(COUNTIFS($A$2:$A$3001,A847,$B$2:$B$3001,B847)&gt;1,"Registro repetido",""))))</f>
        <v/>
      </c>
    </row>
    <row r="848" customFormat="false" ht="15" hidden="false" customHeight="false" outlineLevel="0" collapsed="false">
      <c r="D848" s="0" t="str">
        <f aca="false">IF(A848="","",IFERROR(INDEX(Sesiones!$B$2:$B$401,MATCH(A848,Sesiones!$A$2:$A$401,0)),"Sesión no existe"))</f>
        <v/>
      </c>
      <c r="E848" s="41" t="str">
        <f aca="false">IF(A848="","",IFERROR(INDEX(Sesiones!$C$2:$C$401,MATCH(A848,Sesiones!$A$2:$A$401,0)),""))</f>
        <v/>
      </c>
      <c r="F848" s="0" t="str">
        <f aca="false">IF(A848="","",IF(D848="Sesión no existe","Sesión no existe",IF(COUNTIFS(Matrículas!$A$2:$A$201,B848,Matrículas!$B$2:$B$201,D848)=0,"No está matriculado en ese grupo",IF(COUNTIFS($A$2:$A$3001,A848,$B$2:$B$3001,B848)&gt;1,"Registro repetido",""))))</f>
        <v/>
      </c>
    </row>
    <row r="849" customFormat="false" ht="15" hidden="false" customHeight="false" outlineLevel="0" collapsed="false">
      <c r="D849" s="0" t="str">
        <f aca="false">IF(A849="","",IFERROR(INDEX(Sesiones!$B$2:$B$401,MATCH(A849,Sesiones!$A$2:$A$401,0)),"Sesión no existe"))</f>
        <v/>
      </c>
      <c r="E849" s="41" t="str">
        <f aca="false">IF(A849="","",IFERROR(INDEX(Sesiones!$C$2:$C$401,MATCH(A849,Sesiones!$A$2:$A$401,0)),""))</f>
        <v/>
      </c>
      <c r="F849" s="0" t="str">
        <f aca="false">IF(A849="","",IF(D849="Sesión no existe","Sesión no existe",IF(COUNTIFS(Matrículas!$A$2:$A$201,B849,Matrículas!$B$2:$B$201,D849)=0,"No está matriculado en ese grupo",IF(COUNTIFS($A$2:$A$3001,A849,$B$2:$B$3001,B849)&gt;1,"Registro repetido",""))))</f>
        <v/>
      </c>
    </row>
    <row r="850" customFormat="false" ht="15" hidden="false" customHeight="false" outlineLevel="0" collapsed="false">
      <c r="D850" s="0" t="str">
        <f aca="false">IF(A850="","",IFERROR(INDEX(Sesiones!$B$2:$B$401,MATCH(A850,Sesiones!$A$2:$A$401,0)),"Sesión no existe"))</f>
        <v/>
      </c>
      <c r="E850" s="41" t="str">
        <f aca="false">IF(A850="","",IFERROR(INDEX(Sesiones!$C$2:$C$401,MATCH(A850,Sesiones!$A$2:$A$401,0)),""))</f>
        <v/>
      </c>
      <c r="F850" s="0" t="str">
        <f aca="false">IF(A850="","",IF(D850="Sesión no existe","Sesión no existe",IF(COUNTIFS(Matrículas!$A$2:$A$201,B850,Matrículas!$B$2:$B$201,D850)=0,"No está matriculado en ese grupo",IF(COUNTIFS($A$2:$A$3001,A850,$B$2:$B$3001,B850)&gt;1,"Registro repetido",""))))</f>
        <v/>
      </c>
    </row>
    <row r="851" customFormat="false" ht="15" hidden="false" customHeight="false" outlineLevel="0" collapsed="false">
      <c r="D851" s="0" t="str">
        <f aca="false">IF(A851="","",IFERROR(INDEX(Sesiones!$B$2:$B$401,MATCH(A851,Sesiones!$A$2:$A$401,0)),"Sesión no existe"))</f>
        <v/>
      </c>
      <c r="E851" s="41" t="str">
        <f aca="false">IF(A851="","",IFERROR(INDEX(Sesiones!$C$2:$C$401,MATCH(A851,Sesiones!$A$2:$A$401,0)),""))</f>
        <v/>
      </c>
      <c r="F851" s="0" t="str">
        <f aca="false">IF(A851="","",IF(D851="Sesión no existe","Sesión no existe",IF(COUNTIFS(Matrículas!$A$2:$A$201,B851,Matrículas!$B$2:$B$201,D851)=0,"No está matriculado en ese grupo",IF(COUNTIFS($A$2:$A$3001,A851,$B$2:$B$3001,B851)&gt;1,"Registro repetido",""))))</f>
        <v/>
      </c>
    </row>
    <row r="852" customFormat="false" ht="15" hidden="false" customHeight="false" outlineLevel="0" collapsed="false">
      <c r="D852" s="0" t="str">
        <f aca="false">IF(A852="","",IFERROR(INDEX(Sesiones!$B$2:$B$401,MATCH(A852,Sesiones!$A$2:$A$401,0)),"Sesión no existe"))</f>
        <v/>
      </c>
      <c r="E852" s="41" t="str">
        <f aca="false">IF(A852="","",IFERROR(INDEX(Sesiones!$C$2:$C$401,MATCH(A852,Sesiones!$A$2:$A$401,0)),""))</f>
        <v/>
      </c>
      <c r="F852" s="0" t="str">
        <f aca="false">IF(A852="","",IF(D852="Sesión no existe","Sesión no existe",IF(COUNTIFS(Matrículas!$A$2:$A$201,B852,Matrículas!$B$2:$B$201,D852)=0,"No está matriculado en ese grupo",IF(COUNTIFS($A$2:$A$3001,A852,$B$2:$B$3001,B852)&gt;1,"Registro repetido",""))))</f>
        <v/>
      </c>
    </row>
    <row r="853" customFormat="false" ht="15" hidden="false" customHeight="false" outlineLevel="0" collapsed="false">
      <c r="D853" s="0" t="str">
        <f aca="false">IF(A853="","",IFERROR(INDEX(Sesiones!$B$2:$B$401,MATCH(A853,Sesiones!$A$2:$A$401,0)),"Sesión no existe"))</f>
        <v/>
      </c>
      <c r="E853" s="41" t="str">
        <f aca="false">IF(A853="","",IFERROR(INDEX(Sesiones!$C$2:$C$401,MATCH(A853,Sesiones!$A$2:$A$401,0)),""))</f>
        <v/>
      </c>
      <c r="F853" s="0" t="str">
        <f aca="false">IF(A853="","",IF(D853="Sesión no existe","Sesión no existe",IF(COUNTIFS(Matrículas!$A$2:$A$201,B853,Matrículas!$B$2:$B$201,D853)=0,"No está matriculado en ese grupo",IF(COUNTIFS($A$2:$A$3001,A853,$B$2:$B$3001,B853)&gt;1,"Registro repetido",""))))</f>
        <v/>
      </c>
    </row>
    <row r="854" customFormat="false" ht="15" hidden="false" customHeight="false" outlineLevel="0" collapsed="false">
      <c r="D854" s="0" t="str">
        <f aca="false">IF(A854="","",IFERROR(INDEX(Sesiones!$B$2:$B$401,MATCH(A854,Sesiones!$A$2:$A$401,0)),"Sesión no existe"))</f>
        <v/>
      </c>
      <c r="E854" s="41" t="str">
        <f aca="false">IF(A854="","",IFERROR(INDEX(Sesiones!$C$2:$C$401,MATCH(A854,Sesiones!$A$2:$A$401,0)),""))</f>
        <v/>
      </c>
      <c r="F854" s="0" t="str">
        <f aca="false">IF(A854="","",IF(D854="Sesión no existe","Sesión no existe",IF(COUNTIFS(Matrículas!$A$2:$A$201,B854,Matrículas!$B$2:$B$201,D854)=0,"No está matriculado en ese grupo",IF(COUNTIFS($A$2:$A$3001,A854,$B$2:$B$3001,B854)&gt;1,"Registro repetido",""))))</f>
        <v/>
      </c>
    </row>
    <row r="855" customFormat="false" ht="15" hidden="false" customHeight="false" outlineLevel="0" collapsed="false">
      <c r="D855" s="0" t="str">
        <f aca="false">IF(A855="","",IFERROR(INDEX(Sesiones!$B$2:$B$401,MATCH(A855,Sesiones!$A$2:$A$401,0)),"Sesión no existe"))</f>
        <v/>
      </c>
      <c r="E855" s="41" t="str">
        <f aca="false">IF(A855="","",IFERROR(INDEX(Sesiones!$C$2:$C$401,MATCH(A855,Sesiones!$A$2:$A$401,0)),""))</f>
        <v/>
      </c>
      <c r="F855" s="0" t="str">
        <f aca="false">IF(A855="","",IF(D855="Sesión no existe","Sesión no existe",IF(COUNTIFS(Matrículas!$A$2:$A$201,B855,Matrículas!$B$2:$B$201,D855)=0,"No está matriculado en ese grupo",IF(COUNTIFS($A$2:$A$3001,A855,$B$2:$B$3001,B855)&gt;1,"Registro repetido",""))))</f>
        <v/>
      </c>
    </row>
    <row r="856" customFormat="false" ht="15" hidden="false" customHeight="false" outlineLevel="0" collapsed="false">
      <c r="D856" s="0" t="str">
        <f aca="false">IF(A856="","",IFERROR(INDEX(Sesiones!$B$2:$B$401,MATCH(A856,Sesiones!$A$2:$A$401,0)),"Sesión no existe"))</f>
        <v/>
      </c>
      <c r="E856" s="41" t="str">
        <f aca="false">IF(A856="","",IFERROR(INDEX(Sesiones!$C$2:$C$401,MATCH(A856,Sesiones!$A$2:$A$401,0)),""))</f>
        <v/>
      </c>
      <c r="F856" s="0" t="str">
        <f aca="false">IF(A856="","",IF(D856="Sesión no existe","Sesión no existe",IF(COUNTIFS(Matrículas!$A$2:$A$201,B856,Matrículas!$B$2:$B$201,D856)=0,"No está matriculado en ese grupo",IF(COUNTIFS($A$2:$A$3001,A856,$B$2:$B$3001,B856)&gt;1,"Registro repetido",""))))</f>
        <v/>
      </c>
    </row>
    <row r="857" customFormat="false" ht="15" hidden="false" customHeight="false" outlineLevel="0" collapsed="false">
      <c r="D857" s="0" t="str">
        <f aca="false">IF(A857="","",IFERROR(INDEX(Sesiones!$B$2:$B$401,MATCH(A857,Sesiones!$A$2:$A$401,0)),"Sesión no existe"))</f>
        <v/>
      </c>
      <c r="E857" s="41" t="str">
        <f aca="false">IF(A857="","",IFERROR(INDEX(Sesiones!$C$2:$C$401,MATCH(A857,Sesiones!$A$2:$A$401,0)),""))</f>
        <v/>
      </c>
      <c r="F857" s="0" t="str">
        <f aca="false">IF(A857="","",IF(D857="Sesión no existe","Sesión no existe",IF(COUNTIFS(Matrículas!$A$2:$A$201,B857,Matrículas!$B$2:$B$201,D857)=0,"No está matriculado en ese grupo",IF(COUNTIFS($A$2:$A$3001,A857,$B$2:$B$3001,B857)&gt;1,"Registro repetido",""))))</f>
        <v/>
      </c>
    </row>
    <row r="858" customFormat="false" ht="15" hidden="false" customHeight="false" outlineLevel="0" collapsed="false">
      <c r="D858" s="0" t="str">
        <f aca="false">IF(A858="","",IFERROR(INDEX(Sesiones!$B$2:$B$401,MATCH(A858,Sesiones!$A$2:$A$401,0)),"Sesión no existe"))</f>
        <v/>
      </c>
      <c r="E858" s="41" t="str">
        <f aca="false">IF(A858="","",IFERROR(INDEX(Sesiones!$C$2:$C$401,MATCH(A858,Sesiones!$A$2:$A$401,0)),""))</f>
        <v/>
      </c>
      <c r="F858" s="0" t="str">
        <f aca="false">IF(A858="","",IF(D858="Sesión no existe","Sesión no existe",IF(COUNTIFS(Matrículas!$A$2:$A$201,B858,Matrículas!$B$2:$B$201,D858)=0,"No está matriculado en ese grupo",IF(COUNTIFS($A$2:$A$3001,A858,$B$2:$B$3001,B858)&gt;1,"Registro repetido",""))))</f>
        <v/>
      </c>
    </row>
    <row r="859" customFormat="false" ht="15" hidden="false" customHeight="false" outlineLevel="0" collapsed="false">
      <c r="D859" s="0" t="str">
        <f aca="false">IF(A859="","",IFERROR(INDEX(Sesiones!$B$2:$B$401,MATCH(A859,Sesiones!$A$2:$A$401,0)),"Sesión no existe"))</f>
        <v/>
      </c>
      <c r="E859" s="41" t="str">
        <f aca="false">IF(A859="","",IFERROR(INDEX(Sesiones!$C$2:$C$401,MATCH(A859,Sesiones!$A$2:$A$401,0)),""))</f>
        <v/>
      </c>
      <c r="F859" s="0" t="str">
        <f aca="false">IF(A859="","",IF(D859="Sesión no existe","Sesión no existe",IF(COUNTIFS(Matrículas!$A$2:$A$201,B859,Matrículas!$B$2:$B$201,D859)=0,"No está matriculado en ese grupo",IF(COUNTIFS($A$2:$A$3001,A859,$B$2:$B$3001,B859)&gt;1,"Registro repetido",""))))</f>
        <v/>
      </c>
    </row>
    <row r="860" customFormat="false" ht="15" hidden="false" customHeight="false" outlineLevel="0" collapsed="false">
      <c r="D860" s="0" t="str">
        <f aca="false">IF(A860="","",IFERROR(INDEX(Sesiones!$B$2:$B$401,MATCH(A860,Sesiones!$A$2:$A$401,0)),"Sesión no existe"))</f>
        <v/>
      </c>
      <c r="E860" s="41" t="str">
        <f aca="false">IF(A860="","",IFERROR(INDEX(Sesiones!$C$2:$C$401,MATCH(A860,Sesiones!$A$2:$A$401,0)),""))</f>
        <v/>
      </c>
      <c r="F860" s="0" t="str">
        <f aca="false">IF(A860="","",IF(D860="Sesión no existe","Sesión no existe",IF(COUNTIFS(Matrículas!$A$2:$A$201,B860,Matrículas!$B$2:$B$201,D860)=0,"No está matriculado en ese grupo",IF(COUNTIFS($A$2:$A$3001,A860,$B$2:$B$3001,B860)&gt;1,"Registro repetido",""))))</f>
        <v/>
      </c>
    </row>
    <row r="861" customFormat="false" ht="15" hidden="false" customHeight="false" outlineLevel="0" collapsed="false">
      <c r="D861" s="0" t="str">
        <f aca="false">IF(A861="","",IFERROR(INDEX(Sesiones!$B$2:$B$401,MATCH(A861,Sesiones!$A$2:$A$401,0)),"Sesión no existe"))</f>
        <v/>
      </c>
      <c r="E861" s="41" t="str">
        <f aca="false">IF(A861="","",IFERROR(INDEX(Sesiones!$C$2:$C$401,MATCH(A861,Sesiones!$A$2:$A$401,0)),""))</f>
        <v/>
      </c>
      <c r="F861" s="0" t="str">
        <f aca="false">IF(A861="","",IF(D861="Sesión no existe","Sesión no existe",IF(COUNTIFS(Matrículas!$A$2:$A$201,B861,Matrículas!$B$2:$B$201,D861)=0,"No está matriculado en ese grupo",IF(COUNTIFS($A$2:$A$3001,A861,$B$2:$B$3001,B861)&gt;1,"Registro repetido",""))))</f>
        <v/>
      </c>
    </row>
    <row r="862" customFormat="false" ht="15" hidden="false" customHeight="false" outlineLevel="0" collapsed="false">
      <c r="D862" s="0" t="str">
        <f aca="false">IF(A862="","",IFERROR(INDEX(Sesiones!$B$2:$B$401,MATCH(A862,Sesiones!$A$2:$A$401,0)),"Sesión no existe"))</f>
        <v/>
      </c>
      <c r="E862" s="41" t="str">
        <f aca="false">IF(A862="","",IFERROR(INDEX(Sesiones!$C$2:$C$401,MATCH(A862,Sesiones!$A$2:$A$401,0)),""))</f>
        <v/>
      </c>
      <c r="F862" s="0" t="str">
        <f aca="false">IF(A862="","",IF(D862="Sesión no existe","Sesión no existe",IF(COUNTIFS(Matrículas!$A$2:$A$201,B862,Matrículas!$B$2:$B$201,D862)=0,"No está matriculado en ese grupo",IF(COUNTIFS($A$2:$A$3001,A862,$B$2:$B$3001,B862)&gt;1,"Registro repetido",""))))</f>
        <v/>
      </c>
    </row>
    <row r="863" customFormat="false" ht="15" hidden="false" customHeight="false" outlineLevel="0" collapsed="false">
      <c r="D863" s="0" t="str">
        <f aca="false">IF(A863="","",IFERROR(INDEX(Sesiones!$B$2:$B$401,MATCH(A863,Sesiones!$A$2:$A$401,0)),"Sesión no existe"))</f>
        <v/>
      </c>
      <c r="E863" s="41" t="str">
        <f aca="false">IF(A863="","",IFERROR(INDEX(Sesiones!$C$2:$C$401,MATCH(A863,Sesiones!$A$2:$A$401,0)),""))</f>
        <v/>
      </c>
      <c r="F863" s="0" t="str">
        <f aca="false">IF(A863="","",IF(D863="Sesión no existe","Sesión no existe",IF(COUNTIFS(Matrículas!$A$2:$A$201,B863,Matrículas!$B$2:$B$201,D863)=0,"No está matriculado en ese grupo",IF(COUNTIFS($A$2:$A$3001,A863,$B$2:$B$3001,B863)&gt;1,"Registro repetido",""))))</f>
        <v/>
      </c>
    </row>
    <row r="864" customFormat="false" ht="15" hidden="false" customHeight="false" outlineLevel="0" collapsed="false">
      <c r="D864" s="0" t="str">
        <f aca="false">IF(A864="","",IFERROR(INDEX(Sesiones!$B$2:$B$401,MATCH(A864,Sesiones!$A$2:$A$401,0)),"Sesión no existe"))</f>
        <v/>
      </c>
      <c r="E864" s="41" t="str">
        <f aca="false">IF(A864="","",IFERROR(INDEX(Sesiones!$C$2:$C$401,MATCH(A864,Sesiones!$A$2:$A$401,0)),""))</f>
        <v/>
      </c>
      <c r="F864" s="0" t="str">
        <f aca="false">IF(A864="","",IF(D864="Sesión no existe","Sesión no existe",IF(COUNTIFS(Matrículas!$A$2:$A$201,B864,Matrículas!$B$2:$B$201,D864)=0,"No está matriculado en ese grupo",IF(COUNTIFS($A$2:$A$3001,A864,$B$2:$B$3001,B864)&gt;1,"Registro repetido",""))))</f>
        <v/>
      </c>
    </row>
    <row r="865" customFormat="false" ht="15" hidden="false" customHeight="false" outlineLevel="0" collapsed="false">
      <c r="D865" s="0" t="str">
        <f aca="false">IF(A865="","",IFERROR(INDEX(Sesiones!$B$2:$B$401,MATCH(A865,Sesiones!$A$2:$A$401,0)),"Sesión no existe"))</f>
        <v/>
      </c>
      <c r="E865" s="41" t="str">
        <f aca="false">IF(A865="","",IFERROR(INDEX(Sesiones!$C$2:$C$401,MATCH(A865,Sesiones!$A$2:$A$401,0)),""))</f>
        <v/>
      </c>
      <c r="F865" s="0" t="str">
        <f aca="false">IF(A865="","",IF(D865="Sesión no existe","Sesión no existe",IF(COUNTIFS(Matrículas!$A$2:$A$201,B865,Matrículas!$B$2:$B$201,D865)=0,"No está matriculado en ese grupo",IF(COUNTIFS($A$2:$A$3001,A865,$B$2:$B$3001,B865)&gt;1,"Registro repetido",""))))</f>
        <v/>
      </c>
    </row>
    <row r="866" customFormat="false" ht="15" hidden="false" customHeight="false" outlineLevel="0" collapsed="false">
      <c r="D866" s="0" t="str">
        <f aca="false">IF(A866="","",IFERROR(INDEX(Sesiones!$B$2:$B$401,MATCH(A866,Sesiones!$A$2:$A$401,0)),"Sesión no existe"))</f>
        <v/>
      </c>
      <c r="E866" s="41" t="str">
        <f aca="false">IF(A866="","",IFERROR(INDEX(Sesiones!$C$2:$C$401,MATCH(A866,Sesiones!$A$2:$A$401,0)),""))</f>
        <v/>
      </c>
      <c r="F866" s="0" t="str">
        <f aca="false">IF(A866="","",IF(D866="Sesión no existe","Sesión no existe",IF(COUNTIFS(Matrículas!$A$2:$A$201,B866,Matrículas!$B$2:$B$201,D866)=0,"No está matriculado en ese grupo",IF(COUNTIFS($A$2:$A$3001,A866,$B$2:$B$3001,B866)&gt;1,"Registro repetido",""))))</f>
        <v/>
      </c>
    </row>
    <row r="867" customFormat="false" ht="15" hidden="false" customHeight="false" outlineLevel="0" collapsed="false">
      <c r="D867" s="0" t="str">
        <f aca="false">IF(A867="","",IFERROR(INDEX(Sesiones!$B$2:$B$401,MATCH(A867,Sesiones!$A$2:$A$401,0)),"Sesión no existe"))</f>
        <v/>
      </c>
      <c r="E867" s="41" t="str">
        <f aca="false">IF(A867="","",IFERROR(INDEX(Sesiones!$C$2:$C$401,MATCH(A867,Sesiones!$A$2:$A$401,0)),""))</f>
        <v/>
      </c>
      <c r="F867" s="0" t="str">
        <f aca="false">IF(A867="","",IF(D867="Sesión no existe","Sesión no existe",IF(COUNTIFS(Matrículas!$A$2:$A$201,B867,Matrículas!$B$2:$B$201,D867)=0,"No está matriculado en ese grupo",IF(COUNTIFS($A$2:$A$3001,A867,$B$2:$B$3001,B867)&gt;1,"Registro repetido",""))))</f>
        <v/>
      </c>
    </row>
    <row r="868" customFormat="false" ht="15" hidden="false" customHeight="false" outlineLevel="0" collapsed="false">
      <c r="D868" s="0" t="str">
        <f aca="false">IF(A868="","",IFERROR(INDEX(Sesiones!$B$2:$B$401,MATCH(A868,Sesiones!$A$2:$A$401,0)),"Sesión no existe"))</f>
        <v/>
      </c>
      <c r="E868" s="41" t="str">
        <f aca="false">IF(A868="","",IFERROR(INDEX(Sesiones!$C$2:$C$401,MATCH(A868,Sesiones!$A$2:$A$401,0)),""))</f>
        <v/>
      </c>
      <c r="F868" s="0" t="str">
        <f aca="false">IF(A868="","",IF(D868="Sesión no existe","Sesión no existe",IF(COUNTIFS(Matrículas!$A$2:$A$201,B868,Matrículas!$B$2:$B$201,D868)=0,"No está matriculado en ese grupo",IF(COUNTIFS($A$2:$A$3001,A868,$B$2:$B$3001,B868)&gt;1,"Registro repetido",""))))</f>
        <v/>
      </c>
    </row>
    <row r="869" customFormat="false" ht="15" hidden="false" customHeight="false" outlineLevel="0" collapsed="false">
      <c r="D869" s="0" t="str">
        <f aca="false">IF(A869="","",IFERROR(INDEX(Sesiones!$B$2:$B$401,MATCH(A869,Sesiones!$A$2:$A$401,0)),"Sesión no existe"))</f>
        <v/>
      </c>
      <c r="E869" s="41" t="str">
        <f aca="false">IF(A869="","",IFERROR(INDEX(Sesiones!$C$2:$C$401,MATCH(A869,Sesiones!$A$2:$A$401,0)),""))</f>
        <v/>
      </c>
      <c r="F869" s="0" t="str">
        <f aca="false">IF(A869="","",IF(D869="Sesión no existe","Sesión no existe",IF(COUNTIFS(Matrículas!$A$2:$A$201,B869,Matrículas!$B$2:$B$201,D869)=0,"No está matriculado en ese grupo",IF(COUNTIFS($A$2:$A$3001,A869,$B$2:$B$3001,B869)&gt;1,"Registro repetido",""))))</f>
        <v/>
      </c>
    </row>
    <row r="870" customFormat="false" ht="15" hidden="false" customHeight="false" outlineLevel="0" collapsed="false">
      <c r="D870" s="0" t="str">
        <f aca="false">IF(A870="","",IFERROR(INDEX(Sesiones!$B$2:$B$401,MATCH(A870,Sesiones!$A$2:$A$401,0)),"Sesión no existe"))</f>
        <v/>
      </c>
      <c r="E870" s="41" t="str">
        <f aca="false">IF(A870="","",IFERROR(INDEX(Sesiones!$C$2:$C$401,MATCH(A870,Sesiones!$A$2:$A$401,0)),""))</f>
        <v/>
      </c>
      <c r="F870" s="0" t="str">
        <f aca="false">IF(A870="","",IF(D870="Sesión no existe","Sesión no existe",IF(COUNTIFS(Matrículas!$A$2:$A$201,B870,Matrículas!$B$2:$B$201,D870)=0,"No está matriculado en ese grupo",IF(COUNTIFS($A$2:$A$3001,A870,$B$2:$B$3001,B870)&gt;1,"Registro repetido",""))))</f>
        <v/>
      </c>
    </row>
    <row r="871" customFormat="false" ht="15" hidden="false" customHeight="false" outlineLevel="0" collapsed="false">
      <c r="D871" s="0" t="str">
        <f aca="false">IF(A871="","",IFERROR(INDEX(Sesiones!$B$2:$B$401,MATCH(A871,Sesiones!$A$2:$A$401,0)),"Sesión no existe"))</f>
        <v/>
      </c>
      <c r="E871" s="41" t="str">
        <f aca="false">IF(A871="","",IFERROR(INDEX(Sesiones!$C$2:$C$401,MATCH(A871,Sesiones!$A$2:$A$401,0)),""))</f>
        <v/>
      </c>
      <c r="F871" s="0" t="str">
        <f aca="false">IF(A871="","",IF(D871="Sesión no existe","Sesión no existe",IF(COUNTIFS(Matrículas!$A$2:$A$201,B871,Matrículas!$B$2:$B$201,D871)=0,"No está matriculado en ese grupo",IF(COUNTIFS($A$2:$A$3001,A871,$B$2:$B$3001,B871)&gt;1,"Registro repetido",""))))</f>
        <v/>
      </c>
    </row>
    <row r="872" customFormat="false" ht="15" hidden="false" customHeight="false" outlineLevel="0" collapsed="false">
      <c r="D872" s="0" t="str">
        <f aca="false">IF(A872="","",IFERROR(INDEX(Sesiones!$B$2:$B$401,MATCH(A872,Sesiones!$A$2:$A$401,0)),"Sesión no existe"))</f>
        <v/>
      </c>
      <c r="E872" s="41" t="str">
        <f aca="false">IF(A872="","",IFERROR(INDEX(Sesiones!$C$2:$C$401,MATCH(A872,Sesiones!$A$2:$A$401,0)),""))</f>
        <v/>
      </c>
      <c r="F872" s="0" t="str">
        <f aca="false">IF(A872="","",IF(D872="Sesión no existe","Sesión no existe",IF(COUNTIFS(Matrículas!$A$2:$A$201,B872,Matrículas!$B$2:$B$201,D872)=0,"No está matriculado en ese grupo",IF(COUNTIFS($A$2:$A$3001,A872,$B$2:$B$3001,B872)&gt;1,"Registro repetido",""))))</f>
        <v/>
      </c>
    </row>
    <row r="873" customFormat="false" ht="15" hidden="false" customHeight="false" outlineLevel="0" collapsed="false">
      <c r="D873" s="0" t="str">
        <f aca="false">IF(A873="","",IFERROR(INDEX(Sesiones!$B$2:$B$401,MATCH(A873,Sesiones!$A$2:$A$401,0)),"Sesión no existe"))</f>
        <v/>
      </c>
      <c r="E873" s="41" t="str">
        <f aca="false">IF(A873="","",IFERROR(INDEX(Sesiones!$C$2:$C$401,MATCH(A873,Sesiones!$A$2:$A$401,0)),""))</f>
        <v/>
      </c>
      <c r="F873" s="0" t="str">
        <f aca="false">IF(A873="","",IF(D873="Sesión no existe","Sesión no existe",IF(COUNTIFS(Matrículas!$A$2:$A$201,B873,Matrículas!$B$2:$B$201,D873)=0,"No está matriculado en ese grupo",IF(COUNTIFS($A$2:$A$3001,A873,$B$2:$B$3001,B873)&gt;1,"Registro repetido",""))))</f>
        <v/>
      </c>
    </row>
    <row r="874" customFormat="false" ht="15" hidden="false" customHeight="false" outlineLevel="0" collapsed="false">
      <c r="D874" s="0" t="str">
        <f aca="false">IF(A874="","",IFERROR(INDEX(Sesiones!$B$2:$B$401,MATCH(A874,Sesiones!$A$2:$A$401,0)),"Sesión no existe"))</f>
        <v/>
      </c>
      <c r="E874" s="41" t="str">
        <f aca="false">IF(A874="","",IFERROR(INDEX(Sesiones!$C$2:$C$401,MATCH(A874,Sesiones!$A$2:$A$401,0)),""))</f>
        <v/>
      </c>
      <c r="F874" s="0" t="str">
        <f aca="false">IF(A874="","",IF(D874="Sesión no existe","Sesión no existe",IF(COUNTIFS(Matrículas!$A$2:$A$201,B874,Matrículas!$B$2:$B$201,D874)=0,"No está matriculado en ese grupo",IF(COUNTIFS($A$2:$A$3001,A874,$B$2:$B$3001,B874)&gt;1,"Registro repetido",""))))</f>
        <v/>
      </c>
    </row>
    <row r="875" customFormat="false" ht="15" hidden="false" customHeight="false" outlineLevel="0" collapsed="false">
      <c r="D875" s="0" t="str">
        <f aca="false">IF(A875="","",IFERROR(INDEX(Sesiones!$B$2:$B$401,MATCH(A875,Sesiones!$A$2:$A$401,0)),"Sesión no existe"))</f>
        <v/>
      </c>
      <c r="E875" s="41" t="str">
        <f aca="false">IF(A875="","",IFERROR(INDEX(Sesiones!$C$2:$C$401,MATCH(A875,Sesiones!$A$2:$A$401,0)),""))</f>
        <v/>
      </c>
      <c r="F875" s="0" t="str">
        <f aca="false">IF(A875="","",IF(D875="Sesión no existe","Sesión no existe",IF(COUNTIFS(Matrículas!$A$2:$A$201,B875,Matrículas!$B$2:$B$201,D875)=0,"No está matriculado en ese grupo",IF(COUNTIFS($A$2:$A$3001,A875,$B$2:$B$3001,B875)&gt;1,"Registro repetido",""))))</f>
        <v/>
      </c>
    </row>
    <row r="876" customFormat="false" ht="15" hidden="false" customHeight="false" outlineLevel="0" collapsed="false">
      <c r="D876" s="0" t="str">
        <f aca="false">IF(A876="","",IFERROR(INDEX(Sesiones!$B$2:$B$401,MATCH(A876,Sesiones!$A$2:$A$401,0)),"Sesión no existe"))</f>
        <v/>
      </c>
      <c r="E876" s="41" t="str">
        <f aca="false">IF(A876="","",IFERROR(INDEX(Sesiones!$C$2:$C$401,MATCH(A876,Sesiones!$A$2:$A$401,0)),""))</f>
        <v/>
      </c>
      <c r="F876" s="0" t="str">
        <f aca="false">IF(A876="","",IF(D876="Sesión no existe","Sesión no existe",IF(COUNTIFS(Matrículas!$A$2:$A$201,B876,Matrículas!$B$2:$B$201,D876)=0,"No está matriculado en ese grupo",IF(COUNTIFS($A$2:$A$3001,A876,$B$2:$B$3001,B876)&gt;1,"Registro repetido",""))))</f>
        <v/>
      </c>
    </row>
    <row r="877" customFormat="false" ht="15" hidden="false" customHeight="false" outlineLevel="0" collapsed="false">
      <c r="D877" s="0" t="str">
        <f aca="false">IF(A877="","",IFERROR(INDEX(Sesiones!$B$2:$B$401,MATCH(A877,Sesiones!$A$2:$A$401,0)),"Sesión no existe"))</f>
        <v/>
      </c>
      <c r="E877" s="41" t="str">
        <f aca="false">IF(A877="","",IFERROR(INDEX(Sesiones!$C$2:$C$401,MATCH(A877,Sesiones!$A$2:$A$401,0)),""))</f>
        <v/>
      </c>
      <c r="F877" s="0" t="str">
        <f aca="false">IF(A877="","",IF(D877="Sesión no existe","Sesión no existe",IF(COUNTIFS(Matrículas!$A$2:$A$201,B877,Matrículas!$B$2:$B$201,D877)=0,"No está matriculado en ese grupo",IF(COUNTIFS($A$2:$A$3001,A877,$B$2:$B$3001,B877)&gt;1,"Registro repetido",""))))</f>
        <v/>
      </c>
    </row>
    <row r="878" customFormat="false" ht="15" hidden="false" customHeight="false" outlineLevel="0" collapsed="false">
      <c r="D878" s="0" t="str">
        <f aca="false">IF(A878="","",IFERROR(INDEX(Sesiones!$B$2:$B$401,MATCH(A878,Sesiones!$A$2:$A$401,0)),"Sesión no existe"))</f>
        <v/>
      </c>
      <c r="E878" s="41" t="str">
        <f aca="false">IF(A878="","",IFERROR(INDEX(Sesiones!$C$2:$C$401,MATCH(A878,Sesiones!$A$2:$A$401,0)),""))</f>
        <v/>
      </c>
      <c r="F878" s="0" t="str">
        <f aca="false">IF(A878="","",IF(D878="Sesión no existe","Sesión no existe",IF(COUNTIFS(Matrículas!$A$2:$A$201,B878,Matrículas!$B$2:$B$201,D878)=0,"No está matriculado en ese grupo",IF(COUNTIFS($A$2:$A$3001,A878,$B$2:$B$3001,B878)&gt;1,"Registro repetido",""))))</f>
        <v/>
      </c>
    </row>
    <row r="879" customFormat="false" ht="15" hidden="false" customHeight="false" outlineLevel="0" collapsed="false">
      <c r="D879" s="0" t="str">
        <f aca="false">IF(A879="","",IFERROR(INDEX(Sesiones!$B$2:$B$401,MATCH(A879,Sesiones!$A$2:$A$401,0)),"Sesión no existe"))</f>
        <v/>
      </c>
      <c r="E879" s="41" t="str">
        <f aca="false">IF(A879="","",IFERROR(INDEX(Sesiones!$C$2:$C$401,MATCH(A879,Sesiones!$A$2:$A$401,0)),""))</f>
        <v/>
      </c>
      <c r="F879" s="0" t="str">
        <f aca="false">IF(A879="","",IF(D879="Sesión no existe","Sesión no existe",IF(COUNTIFS(Matrículas!$A$2:$A$201,B879,Matrículas!$B$2:$B$201,D879)=0,"No está matriculado en ese grupo",IF(COUNTIFS($A$2:$A$3001,A879,$B$2:$B$3001,B879)&gt;1,"Registro repetido",""))))</f>
        <v/>
      </c>
    </row>
    <row r="880" customFormat="false" ht="15" hidden="false" customHeight="false" outlineLevel="0" collapsed="false">
      <c r="D880" s="0" t="str">
        <f aca="false">IF(A880="","",IFERROR(INDEX(Sesiones!$B$2:$B$401,MATCH(A880,Sesiones!$A$2:$A$401,0)),"Sesión no existe"))</f>
        <v/>
      </c>
      <c r="E880" s="41" t="str">
        <f aca="false">IF(A880="","",IFERROR(INDEX(Sesiones!$C$2:$C$401,MATCH(A880,Sesiones!$A$2:$A$401,0)),""))</f>
        <v/>
      </c>
      <c r="F880" s="0" t="str">
        <f aca="false">IF(A880="","",IF(D880="Sesión no existe","Sesión no existe",IF(COUNTIFS(Matrículas!$A$2:$A$201,B880,Matrículas!$B$2:$B$201,D880)=0,"No está matriculado en ese grupo",IF(COUNTIFS($A$2:$A$3001,A880,$B$2:$B$3001,B880)&gt;1,"Registro repetido",""))))</f>
        <v/>
      </c>
    </row>
    <row r="881" customFormat="false" ht="15" hidden="false" customHeight="false" outlineLevel="0" collapsed="false">
      <c r="D881" s="0" t="str">
        <f aca="false">IF(A881="","",IFERROR(INDEX(Sesiones!$B$2:$B$401,MATCH(A881,Sesiones!$A$2:$A$401,0)),"Sesión no existe"))</f>
        <v/>
      </c>
      <c r="E881" s="41" t="str">
        <f aca="false">IF(A881="","",IFERROR(INDEX(Sesiones!$C$2:$C$401,MATCH(A881,Sesiones!$A$2:$A$401,0)),""))</f>
        <v/>
      </c>
      <c r="F881" s="0" t="str">
        <f aca="false">IF(A881="","",IF(D881="Sesión no existe","Sesión no existe",IF(COUNTIFS(Matrículas!$A$2:$A$201,B881,Matrículas!$B$2:$B$201,D881)=0,"No está matriculado en ese grupo",IF(COUNTIFS($A$2:$A$3001,A881,$B$2:$B$3001,B881)&gt;1,"Registro repetido",""))))</f>
        <v/>
      </c>
    </row>
    <row r="882" customFormat="false" ht="15" hidden="false" customHeight="false" outlineLevel="0" collapsed="false">
      <c r="D882" s="0" t="str">
        <f aca="false">IF(A882="","",IFERROR(INDEX(Sesiones!$B$2:$B$401,MATCH(A882,Sesiones!$A$2:$A$401,0)),"Sesión no existe"))</f>
        <v/>
      </c>
      <c r="E882" s="41" t="str">
        <f aca="false">IF(A882="","",IFERROR(INDEX(Sesiones!$C$2:$C$401,MATCH(A882,Sesiones!$A$2:$A$401,0)),""))</f>
        <v/>
      </c>
      <c r="F882" s="0" t="str">
        <f aca="false">IF(A882="","",IF(D882="Sesión no existe","Sesión no existe",IF(COUNTIFS(Matrículas!$A$2:$A$201,B882,Matrículas!$B$2:$B$201,D882)=0,"No está matriculado en ese grupo",IF(COUNTIFS($A$2:$A$3001,A882,$B$2:$B$3001,B882)&gt;1,"Registro repetido",""))))</f>
        <v/>
      </c>
    </row>
    <row r="883" customFormat="false" ht="15" hidden="false" customHeight="false" outlineLevel="0" collapsed="false">
      <c r="D883" s="0" t="str">
        <f aca="false">IF(A883="","",IFERROR(INDEX(Sesiones!$B$2:$B$401,MATCH(A883,Sesiones!$A$2:$A$401,0)),"Sesión no existe"))</f>
        <v/>
      </c>
      <c r="E883" s="41" t="str">
        <f aca="false">IF(A883="","",IFERROR(INDEX(Sesiones!$C$2:$C$401,MATCH(A883,Sesiones!$A$2:$A$401,0)),""))</f>
        <v/>
      </c>
      <c r="F883" s="0" t="str">
        <f aca="false">IF(A883="","",IF(D883="Sesión no existe","Sesión no existe",IF(COUNTIFS(Matrículas!$A$2:$A$201,B883,Matrículas!$B$2:$B$201,D883)=0,"No está matriculado en ese grupo",IF(COUNTIFS($A$2:$A$3001,A883,$B$2:$B$3001,B883)&gt;1,"Registro repetido",""))))</f>
        <v/>
      </c>
    </row>
    <row r="884" customFormat="false" ht="15" hidden="false" customHeight="false" outlineLevel="0" collapsed="false">
      <c r="D884" s="0" t="str">
        <f aca="false">IF(A884="","",IFERROR(INDEX(Sesiones!$B$2:$B$401,MATCH(A884,Sesiones!$A$2:$A$401,0)),"Sesión no existe"))</f>
        <v/>
      </c>
      <c r="E884" s="41" t="str">
        <f aca="false">IF(A884="","",IFERROR(INDEX(Sesiones!$C$2:$C$401,MATCH(A884,Sesiones!$A$2:$A$401,0)),""))</f>
        <v/>
      </c>
      <c r="F884" s="0" t="str">
        <f aca="false">IF(A884="","",IF(D884="Sesión no existe","Sesión no existe",IF(COUNTIFS(Matrículas!$A$2:$A$201,B884,Matrículas!$B$2:$B$201,D884)=0,"No está matriculado en ese grupo",IF(COUNTIFS($A$2:$A$3001,A884,$B$2:$B$3001,B884)&gt;1,"Registro repetido",""))))</f>
        <v/>
      </c>
    </row>
    <row r="885" customFormat="false" ht="15" hidden="false" customHeight="false" outlineLevel="0" collapsed="false">
      <c r="D885" s="0" t="str">
        <f aca="false">IF(A885="","",IFERROR(INDEX(Sesiones!$B$2:$B$401,MATCH(A885,Sesiones!$A$2:$A$401,0)),"Sesión no existe"))</f>
        <v/>
      </c>
      <c r="E885" s="41" t="str">
        <f aca="false">IF(A885="","",IFERROR(INDEX(Sesiones!$C$2:$C$401,MATCH(A885,Sesiones!$A$2:$A$401,0)),""))</f>
        <v/>
      </c>
      <c r="F885" s="0" t="str">
        <f aca="false">IF(A885="","",IF(D885="Sesión no existe","Sesión no existe",IF(COUNTIFS(Matrículas!$A$2:$A$201,B885,Matrículas!$B$2:$B$201,D885)=0,"No está matriculado en ese grupo",IF(COUNTIFS($A$2:$A$3001,A885,$B$2:$B$3001,B885)&gt;1,"Registro repetido",""))))</f>
        <v/>
      </c>
    </row>
    <row r="886" customFormat="false" ht="15" hidden="false" customHeight="false" outlineLevel="0" collapsed="false">
      <c r="D886" s="0" t="str">
        <f aca="false">IF(A886="","",IFERROR(INDEX(Sesiones!$B$2:$B$401,MATCH(A886,Sesiones!$A$2:$A$401,0)),"Sesión no existe"))</f>
        <v/>
      </c>
      <c r="E886" s="41" t="str">
        <f aca="false">IF(A886="","",IFERROR(INDEX(Sesiones!$C$2:$C$401,MATCH(A886,Sesiones!$A$2:$A$401,0)),""))</f>
        <v/>
      </c>
      <c r="F886" s="0" t="str">
        <f aca="false">IF(A886="","",IF(D886="Sesión no existe","Sesión no existe",IF(COUNTIFS(Matrículas!$A$2:$A$201,B886,Matrículas!$B$2:$B$201,D886)=0,"No está matriculado en ese grupo",IF(COUNTIFS($A$2:$A$3001,A886,$B$2:$B$3001,B886)&gt;1,"Registro repetido",""))))</f>
        <v/>
      </c>
    </row>
    <row r="887" customFormat="false" ht="15" hidden="false" customHeight="false" outlineLevel="0" collapsed="false">
      <c r="D887" s="0" t="str">
        <f aca="false">IF(A887="","",IFERROR(INDEX(Sesiones!$B$2:$B$401,MATCH(A887,Sesiones!$A$2:$A$401,0)),"Sesión no existe"))</f>
        <v/>
      </c>
      <c r="E887" s="41" t="str">
        <f aca="false">IF(A887="","",IFERROR(INDEX(Sesiones!$C$2:$C$401,MATCH(A887,Sesiones!$A$2:$A$401,0)),""))</f>
        <v/>
      </c>
      <c r="F887" s="0" t="str">
        <f aca="false">IF(A887="","",IF(D887="Sesión no existe","Sesión no existe",IF(COUNTIFS(Matrículas!$A$2:$A$201,B887,Matrículas!$B$2:$B$201,D887)=0,"No está matriculado en ese grupo",IF(COUNTIFS($A$2:$A$3001,A887,$B$2:$B$3001,B887)&gt;1,"Registro repetido",""))))</f>
        <v/>
      </c>
    </row>
    <row r="888" customFormat="false" ht="15" hidden="false" customHeight="false" outlineLevel="0" collapsed="false">
      <c r="D888" s="0" t="str">
        <f aca="false">IF(A888="","",IFERROR(INDEX(Sesiones!$B$2:$B$401,MATCH(A888,Sesiones!$A$2:$A$401,0)),"Sesión no existe"))</f>
        <v/>
      </c>
      <c r="E888" s="41" t="str">
        <f aca="false">IF(A888="","",IFERROR(INDEX(Sesiones!$C$2:$C$401,MATCH(A888,Sesiones!$A$2:$A$401,0)),""))</f>
        <v/>
      </c>
      <c r="F888" s="0" t="str">
        <f aca="false">IF(A888="","",IF(D888="Sesión no existe","Sesión no existe",IF(COUNTIFS(Matrículas!$A$2:$A$201,B888,Matrículas!$B$2:$B$201,D888)=0,"No está matriculado en ese grupo",IF(COUNTIFS($A$2:$A$3001,A888,$B$2:$B$3001,B888)&gt;1,"Registro repetido",""))))</f>
        <v/>
      </c>
    </row>
    <row r="889" customFormat="false" ht="15" hidden="false" customHeight="false" outlineLevel="0" collapsed="false">
      <c r="D889" s="0" t="str">
        <f aca="false">IF(A889="","",IFERROR(INDEX(Sesiones!$B$2:$B$401,MATCH(A889,Sesiones!$A$2:$A$401,0)),"Sesión no existe"))</f>
        <v/>
      </c>
      <c r="E889" s="41" t="str">
        <f aca="false">IF(A889="","",IFERROR(INDEX(Sesiones!$C$2:$C$401,MATCH(A889,Sesiones!$A$2:$A$401,0)),""))</f>
        <v/>
      </c>
      <c r="F889" s="0" t="str">
        <f aca="false">IF(A889="","",IF(D889="Sesión no existe","Sesión no existe",IF(COUNTIFS(Matrículas!$A$2:$A$201,B889,Matrículas!$B$2:$B$201,D889)=0,"No está matriculado en ese grupo",IF(COUNTIFS($A$2:$A$3001,A889,$B$2:$B$3001,B889)&gt;1,"Registro repetido",""))))</f>
        <v/>
      </c>
    </row>
    <row r="890" customFormat="false" ht="15" hidden="false" customHeight="false" outlineLevel="0" collapsed="false">
      <c r="D890" s="0" t="str">
        <f aca="false">IF(A890="","",IFERROR(INDEX(Sesiones!$B$2:$B$401,MATCH(A890,Sesiones!$A$2:$A$401,0)),"Sesión no existe"))</f>
        <v/>
      </c>
      <c r="E890" s="41" t="str">
        <f aca="false">IF(A890="","",IFERROR(INDEX(Sesiones!$C$2:$C$401,MATCH(A890,Sesiones!$A$2:$A$401,0)),""))</f>
        <v/>
      </c>
      <c r="F890" s="0" t="str">
        <f aca="false">IF(A890="","",IF(D890="Sesión no existe","Sesión no existe",IF(COUNTIFS(Matrículas!$A$2:$A$201,B890,Matrículas!$B$2:$B$201,D890)=0,"No está matriculado en ese grupo",IF(COUNTIFS($A$2:$A$3001,A890,$B$2:$B$3001,B890)&gt;1,"Registro repetido",""))))</f>
        <v/>
      </c>
    </row>
    <row r="891" customFormat="false" ht="15" hidden="false" customHeight="false" outlineLevel="0" collapsed="false">
      <c r="D891" s="0" t="str">
        <f aca="false">IF(A891="","",IFERROR(INDEX(Sesiones!$B$2:$B$401,MATCH(A891,Sesiones!$A$2:$A$401,0)),"Sesión no existe"))</f>
        <v/>
      </c>
      <c r="E891" s="41" t="str">
        <f aca="false">IF(A891="","",IFERROR(INDEX(Sesiones!$C$2:$C$401,MATCH(A891,Sesiones!$A$2:$A$401,0)),""))</f>
        <v/>
      </c>
      <c r="F891" s="0" t="str">
        <f aca="false">IF(A891="","",IF(D891="Sesión no existe","Sesión no existe",IF(COUNTIFS(Matrículas!$A$2:$A$201,B891,Matrículas!$B$2:$B$201,D891)=0,"No está matriculado en ese grupo",IF(COUNTIFS($A$2:$A$3001,A891,$B$2:$B$3001,B891)&gt;1,"Registro repetido",""))))</f>
        <v/>
      </c>
    </row>
    <row r="892" customFormat="false" ht="15" hidden="false" customHeight="false" outlineLevel="0" collapsed="false">
      <c r="D892" s="0" t="str">
        <f aca="false">IF(A892="","",IFERROR(INDEX(Sesiones!$B$2:$B$401,MATCH(A892,Sesiones!$A$2:$A$401,0)),"Sesión no existe"))</f>
        <v/>
      </c>
      <c r="E892" s="41" t="str">
        <f aca="false">IF(A892="","",IFERROR(INDEX(Sesiones!$C$2:$C$401,MATCH(A892,Sesiones!$A$2:$A$401,0)),""))</f>
        <v/>
      </c>
      <c r="F892" s="0" t="str">
        <f aca="false">IF(A892="","",IF(D892="Sesión no existe","Sesión no existe",IF(COUNTIFS(Matrículas!$A$2:$A$201,B892,Matrículas!$B$2:$B$201,D892)=0,"No está matriculado en ese grupo",IF(COUNTIFS($A$2:$A$3001,A892,$B$2:$B$3001,B892)&gt;1,"Registro repetido",""))))</f>
        <v/>
      </c>
    </row>
    <row r="893" customFormat="false" ht="15" hidden="false" customHeight="false" outlineLevel="0" collapsed="false">
      <c r="D893" s="0" t="str">
        <f aca="false">IF(A893="","",IFERROR(INDEX(Sesiones!$B$2:$B$401,MATCH(A893,Sesiones!$A$2:$A$401,0)),"Sesión no existe"))</f>
        <v/>
      </c>
      <c r="E893" s="41" t="str">
        <f aca="false">IF(A893="","",IFERROR(INDEX(Sesiones!$C$2:$C$401,MATCH(A893,Sesiones!$A$2:$A$401,0)),""))</f>
        <v/>
      </c>
      <c r="F893" s="0" t="str">
        <f aca="false">IF(A893="","",IF(D893="Sesión no existe","Sesión no existe",IF(COUNTIFS(Matrículas!$A$2:$A$201,B893,Matrículas!$B$2:$B$201,D893)=0,"No está matriculado en ese grupo",IF(COUNTIFS($A$2:$A$3001,A893,$B$2:$B$3001,B893)&gt;1,"Registro repetido",""))))</f>
        <v/>
      </c>
    </row>
    <row r="894" customFormat="false" ht="15" hidden="false" customHeight="false" outlineLevel="0" collapsed="false">
      <c r="D894" s="0" t="str">
        <f aca="false">IF(A894="","",IFERROR(INDEX(Sesiones!$B$2:$B$401,MATCH(A894,Sesiones!$A$2:$A$401,0)),"Sesión no existe"))</f>
        <v/>
      </c>
      <c r="E894" s="41" t="str">
        <f aca="false">IF(A894="","",IFERROR(INDEX(Sesiones!$C$2:$C$401,MATCH(A894,Sesiones!$A$2:$A$401,0)),""))</f>
        <v/>
      </c>
      <c r="F894" s="0" t="str">
        <f aca="false">IF(A894="","",IF(D894="Sesión no existe","Sesión no existe",IF(COUNTIFS(Matrículas!$A$2:$A$201,B894,Matrículas!$B$2:$B$201,D894)=0,"No está matriculado en ese grupo",IF(COUNTIFS($A$2:$A$3001,A894,$B$2:$B$3001,B894)&gt;1,"Registro repetido",""))))</f>
        <v/>
      </c>
    </row>
    <row r="895" customFormat="false" ht="15" hidden="false" customHeight="false" outlineLevel="0" collapsed="false">
      <c r="D895" s="0" t="str">
        <f aca="false">IF(A895="","",IFERROR(INDEX(Sesiones!$B$2:$B$401,MATCH(A895,Sesiones!$A$2:$A$401,0)),"Sesión no existe"))</f>
        <v/>
      </c>
      <c r="E895" s="41" t="str">
        <f aca="false">IF(A895="","",IFERROR(INDEX(Sesiones!$C$2:$C$401,MATCH(A895,Sesiones!$A$2:$A$401,0)),""))</f>
        <v/>
      </c>
      <c r="F895" s="0" t="str">
        <f aca="false">IF(A895="","",IF(D895="Sesión no existe","Sesión no existe",IF(COUNTIFS(Matrículas!$A$2:$A$201,B895,Matrículas!$B$2:$B$201,D895)=0,"No está matriculado en ese grupo",IF(COUNTIFS($A$2:$A$3001,A895,$B$2:$B$3001,B895)&gt;1,"Registro repetido",""))))</f>
        <v/>
      </c>
    </row>
    <row r="896" customFormat="false" ht="15" hidden="false" customHeight="false" outlineLevel="0" collapsed="false">
      <c r="D896" s="0" t="str">
        <f aca="false">IF(A896="","",IFERROR(INDEX(Sesiones!$B$2:$B$401,MATCH(A896,Sesiones!$A$2:$A$401,0)),"Sesión no existe"))</f>
        <v/>
      </c>
      <c r="E896" s="41" t="str">
        <f aca="false">IF(A896="","",IFERROR(INDEX(Sesiones!$C$2:$C$401,MATCH(A896,Sesiones!$A$2:$A$401,0)),""))</f>
        <v/>
      </c>
      <c r="F896" s="0" t="str">
        <f aca="false">IF(A896="","",IF(D896="Sesión no existe","Sesión no existe",IF(COUNTIFS(Matrículas!$A$2:$A$201,B896,Matrículas!$B$2:$B$201,D896)=0,"No está matriculado en ese grupo",IF(COUNTIFS($A$2:$A$3001,A896,$B$2:$B$3001,B896)&gt;1,"Registro repetido",""))))</f>
        <v/>
      </c>
    </row>
    <row r="897" customFormat="false" ht="15" hidden="false" customHeight="false" outlineLevel="0" collapsed="false">
      <c r="D897" s="0" t="str">
        <f aca="false">IF(A897="","",IFERROR(INDEX(Sesiones!$B$2:$B$401,MATCH(A897,Sesiones!$A$2:$A$401,0)),"Sesión no existe"))</f>
        <v/>
      </c>
      <c r="E897" s="41" t="str">
        <f aca="false">IF(A897="","",IFERROR(INDEX(Sesiones!$C$2:$C$401,MATCH(A897,Sesiones!$A$2:$A$401,0)),""))</f>
        <v/>
      </c>
      <c r="F897" s="0" t="str">
        <f aca="false">IF(A897="","",IF(D897="Sesión no existe","Sesión no existe",IF(COUNTIFS(Matrículas!$A$2:$A$201,B897,Matrículas!$B$2:$B$201,D897)=0,"No está matriculado en ese grupo",IF(COUNTIFS($A$2:$A$3001,A897,$B$2:$B$3001,B897)&gt;1,"Registro repetido",""))))</f>
        <v/>
      </c>
    </row>
    <row r="898" customFormat="false" ht="15" hidden="false" customHeight="false" outlineLevel="0" collapsed="false">
      <c r="D898" s="0" t="str">
        <f aca="false">IF(A898="","",IFERROR(INDEX(Sesiones!$B$2:$B$401,MATCH(A898,Sesiones!$A$2:$A$401,0)),"Sesión no existe"))</f>
        <v/>
      </c>
      <c r="E898" s="41" t="str">
        <f aca="false">IF(A898="","",IFERROR(INDEX(Sesiones!$C$2:$C$401,MATCH(A898,Sesiones!$A$2:$A$401,0)),""))</f>
        <v/>
      </c>
      <c r="F898" s="0" t="str">
        <f aca="false">IF(A898="","",IF(D898="Sesión no existe","Sesión no existe",IF(COUNTIFS(Matrículas!$A$2:$A$201,B898,Matrículas!$B$2:$B$201,D898)=0,"No está matriculado en ese grupo",IF(COUNTIFS($A$2:$A$3001,A898,$B$2:$B$3001,B898)&gt;1,"Registro repetido",""))))</f>
        <v/>
      </c>
    </row>
    <row r="899" customFormat="false" ht="15" hidden="false" customHeight="false" outlineLevel="0" collapsed="false">
      <c r="D899" s="0" t="str">
        <f aca="false">IF(A899="","",IFERROR(INDEX(Sesiones!$B$2:$B$401,MATCH(A899,Sesiones!$A$2:$A$401,0)),"Sesión no existe"))</f>
        <v/>
      </c>
      <c r="E899" s="41" t="str">
        <f aca="false">IF(A899="","",IFERROR(INDEX(Sesiones!$C$2:$C$401,MATCH(A899,Sesiones!$A$2:$A$401,0)),""))</f>
        <v/>
      </c>
      <c r="F899" s="0" t="str">
        <f aca="false">IF(A899="","",IF(D899="Sesión no existe","Sesión no existe",IF(COUNTIFS(Matrículas!$A$2:$A$201,B899,Matrículas!$B$2:$B$201,D899)=0,"No está matriculado en ese grupo",IF(COUNTIFS($A$2:$A$3001,A899,$B$2:$B$3001,B899)&gt;1,"Registro repetido",""))))</f>
        <v/>
      </c>
    </row>
    <row r="900" customFormat="false" ht="15" hidden="false" customHeight="false" outlineLevel="0" collapsed="false">
      <c r="D900" s="0" t="str">
        <f aca="false">IF(A900="","",IFERROR(INDEX(Sesiones!$B$2:$B$401,MATCH(A900,Sesiones!$A$2:$A$401,0)),"Sesión no existe"))</f>
        <v/>
      </c>
      <c r="E900" s="41" t="str">
        <f aca="false">IF(A900="","",IFERROR(INDEX(Sesiones!$C$2:$C$401,MATCH(A900,Sesiones!$A$2:$A$401,0)),""))</f>
        <v/>
      </c>
      <c r="F900" s="0" t="str">
        <f aca="false">IF(A900="","",IF(D900="Sesión no existe","Sesión no existe",IF(COUNTIFS(Matrículas!$A$2:$A$201,B900,Matrículas!$B$2:$B$201,D900)=0,"No está matriculado en ese grupo",IF(COUNTIFS($A$2:$A$3001,A900,$B$2:$B$3001,B900)&gt;1,"Registro repetido",""))))</f>
        <v/>
      </c>
    </row>
    <row r="901" customFormat="false" ht="15" hidden="false" customHeight="false" outlineLevel="0" collapsed="false">
      <c r="D901" s="0" t="str">
        <f aca="false">IF(A901="","",IFERROR(INDEX(Sesiones!$B$2:$B$401,MATCH(A901,Sesiones!$A$2:$A$401,0)),"Sesión no existe"))</f>
        <v/>
      </c>
      <c r="E901" s="41" t="str">
        <f aca="false">IF(A901="","",IFERROR(INDEX(Sesiones!$C$2:$C$401,MATCH(A901,Sesiones!$A$2:$A$401,0)),""))</f>
        <v/>
      </c>
      <c r="F901" s="0" t="str">
        <f aca="false">IF(A901="","",IF(D901="Sesión no existe","Sesión no existe",IF(COUNTIFS(Matrículas!$A$2:$A$201,B901,Matrículas!$B$2:$B$201,D901)=0,"No está matriculado en ese grupo",IF(COUNTIFS($A$2:$A$3001,A901,$B$2:$B$3001,B901)&gt;1,"Registro repetido",""))))</f>
        <v/>
      </c>
    </row>
    <row r="902" customFormat="false" ht="15" hidden="false" customHeight="false" outlineLevel="0" collapsed="false">
      <c r="D902" s="0" t="str">
        <f aca="false">IF(A902="","",IFERROR(INDEX(Sesiones!$B$2:$B$401,MATCH(A902,Sesiones!$A$2:$A$401,0)),"Sesión no existe"))</f>
        <v/>
      </c>
      <c r="E902" s="41" t="str">
        <f aca="false">IF(A902="","",IFERROR(INDEX(Sesiones!$C$2:$C$401,MATCH(A902,Sesiones!$A$2:$A$401,0)),""))</f>
        <v/>
      </c>
      <c r="F902" s="0" t="str">
        <f aca="false">IF(A902="","",IF(D902="Sesión no existe","Sesión no existe",IF(COUNTIFS(Matrículas!$A$2:$A$201,B902,Matrículas!$B$2:$B$201,D902)=0,"No está matriculado en ese grupo",IF(COUNTIFS($A$2:$A$3001,A902,$B$2:$B$3001,B902)&gt;1,"Registro repetido",""))))</f>
        <v/>
      </c>
    </row>
    <row r="903" customFormat="false" ht="15" hidden="false" customHeight="false" outlineLevel="0" collapsed="false">
      <c r="D903" s="0" t="str">
        <f aca="false">IF(A903="","",IFERROR(INDEX(Sesiones!$B$2:$B$401,MATCH(A903,Sesiones!$A$2:$A$401,0)),"Sesión no existe"))</f>
        <v/>
      </c>
      <c r="E903" s="41" t="str">
        <f aca="false">IF(A903="","",IFERROR(INDEX(Sesiones!$C$2:$C$401,MATCH(A903,Sesiones!$A$2:$A$401,0)),""))</f>
        <v/>
      </c>
      <c r="F903" s="0" t="str">
        <f aca="false">IF(A903="","",IF(D903="Sesión no existe","Sesión no existe",IF(COUNTIFS(Matrículas!$A$2:$A$201,B903,Matrículas!$B$2:$B$201,D903)=0,"No está matriculado en ese grupo",IF(COUNTIFS($A$2:$A$3001,A903,$B$2:$B$3001,B903)&gt;1,"Registro repetido",""))))</f>
        <v/>
      </c>
    </row>
    <row r="904" customFormat="false" ht="15" hidden="false" customHeight="false" outlineLevel="0" collapsed="false">
      <c r="D904" s="0" t="str">
        <f aca="false">IF(A904="","",IFERROR(INDEX(Sesiones!$B$2:$B$401,MATCH(A904,Sesiones!$A$2:$A$401,0)),"Sesión no existe"))</f>
        <v/>
      </c>
      <c r="E904" s="41" t="str">
        <f aca="false">IF(A904="","",IFERROR(INDEX(Sesiones!$C$2:$C$401,MATCH(A904,Sesiones!$A$2:$A$401,0)),""))</f>
        <v/>
      </c>
      <c r="F904" s="0" t="str">
        <f aca="false">IF(A904="","",IF(D904="Sesión no existe","Sesión no existe",IF(COUNTIFS(Matrículas!$A$2:$A$201,B904,Matrículas!$B$2:$B$201,D904)=0,"No está matriculado en ese grupo",IF(COUNTIFS($A$2:$A$3001,A904,$B$2:$B$3001,B904)&gt;1,"Registro repetido",""))))</f>
        <v/>
      </c>
    </row>
    <row r="905" customFormat="false" ht="15" hidden="false" customHeight="false" outlineLevel="0" collapsed="false">
      <c r="D905" s="0" t="str">
        <f aca="false">IF(A905="","",IFERROR(INDEX(Sesiones!$B$2:$B$401,MATCH(A905,Sesiones!$A$2:$A$401,0)),"Sesión no existe"))</f>
        <v/>
      </c>
      <c r="E905" s="41" t="str">
        <f aca="false">IF(A905="","",IFERROR(INDEX(Sesiones!$C$2:$C$401,MATCH(A905,Sesiones!$A$2:$A$401,0)),""))</f>
        <v/>
      </c>
      <c r="F905" s="0" t="str">
        <f aca="false">IF(A905="","",IF(D905="Sesión no existe","Sesión no existe",IF(COUNTIFS(Matrículas!$A$2:$A$201,B905,Matrículas!$B$2:$B$201,D905)=0,"No está matriculado en ese grupo",IF(COUNTIFS($A$2:$A$3001,A905,$B$2:$B$3001,B905)&gt;1,"Registro repetido",""))))</f>
        <v/>
      </c>
    </row>
    <row r="906" customFormat="false" ht="15" hidden="false" customHeight="false" outlineLevel="0" collapsed="false">
      <c r="D906" s="0" t="str">
        <f aca="false">IF(A906="","",IFERROR(INDEX(Sesiones!$B$2:$B$401,MATCH(A906,Sesiones!$A$2:$A$401,0)),"Sesión no existe"))</f>
        <v/>
      </c>
      <c r="E906" s="41" t="str">
        <f aca="false">IF(A906="","",IFERROR(INDEX(Sesiones!$C$2:$C$401,MATCH(A906,Sesiones!$A$2:$A$401,0)),""))</f>
        <v/>
      </c>
      <c r="F906" s="0" t="str">
        <f aca="false">IF(A906="","",IF(D906="Sesión no existe","Sesión no existe",IF(COUNTIFS(Matrículas!$A$2:$A$201,B906,Matrículas!$B$2:$B$201,D906)=0,"No está matriculado en ese grupo",IF(COUNTIFS($A$2:$A$3001,A906,$B$2:$B$3001,B906)&gt;1,"Registro repetido",""))))</f>
        <v/>
      </c>
    </row>
    <row r="907" customFormat="false" ht="15" hidden="false" customHeight="false" outlineLevel="0" collapsed="false">
      <c r="D907" s="0" t="str">
        <f aca="false">IF(A907="","",IFERROR(INDEX(Sesiones!$B$2:$B$401,MATCH(A907,Sesiones!$A$2:$A$401,0)),"Sesión no existe"))</f>
        <v/>
      </c>
      <c r="E907" s="41" t="str">
        <f aca="false">IF(A907="","",IFERROR(INDEX(Sesiones!$C$2:$C$401,MATCH(A907,Sesiones!$A$2:$A$401,0)),""))</f>
        <v/>
      </c>
      <c r="F907" s="0" t="str">
        <f aca="false">IF(A907="","",IF(D907="Sesión no existe","Sesión no existe",IF(COUNTIFS(Matrículas!$A$2:$A$201,B907,Matrículas!$B$2:$B$201,D907)=0,"No está matriculado en ese grupo",IF(COUNTIFS($A$2:$A$3001,A907,$B$2:$B$3001,B907)&gt;1,"Registro repetido",""))))</f>
        <v/>
      </c>
    </row>
    <row r="908" customFormat="false" ht="15" hidden="false" customHeight="false" outlineLevel="0" collapsed="false">
      <c r="D908" s="0" t="str">
        <f aca="false">IF(A908="","",IFERROR(INDEX(Sesiones!$B$2:$B$401,MATCH(A908,Sesiones!$A$2:$A$401,0)),"Sesión no existe"))</f>
        <v/>
      </c>
      <c r="E908" s="41" t="str">
        <f aca="false">IF(A908="","",IFERROR(INDEX(Sesiones!$C$2:$C$401,MATCH(A908,Sesiones!$A$2:$A$401,0)),""))</f>
        <v/>
      </c>
      <c r="F908" s="0" t="str">
        <f aca="false">IF(A908="","",IF(D908="Sesión no existe","Sesión no existe",IF(COUNTIFS(Matrículas!$A$2:$A$201,B908,Matrículas!$B$2:$B$201,D908)=0,"No está matriculado en ese grupo",IF(COUNTIFS($A$2:$A$3001,A908,$B$2:$B$3001,B908)&gt;1,"Registro repetido",""))))</f>
        <v/>
      </c>
    </row>
    <row r="909" customFormat="false" ht="15" hidden="false" customHeight="false" outlineLevel="0" collapsed="false">
      <c r="D909" s="0" t="str">
        <f aca="false">IF(A909="","",IFERROR(INDEX(Sesiones!$B$2:$B$401,MATCH(A909,Sesiones!$A$2:$A$401,0)),"Sesión no existe"))</f>
        <v/>
      </c>
      <c r="E909" s="41" t="str">
        <f aca="false">IF(A909="","",IFERROR(INDEX(Sesiones!$C$2:$C$401,MATCH(A909,Sesiones!$A$2:$A$401,0)),""))</f>
        <v/>
      </c>
      <c r="F909" s="0" t="str">
        <f aca="false">IF(A909="","",IF(D909="Sesión no existe","Sesión no existe",IF(COUNTIFS(Matrículas!$A$2:$A$201,B909,Matrículas!$B$2:$B$201,D909)=0,"No está matriculado en ese grupo",IF(COUNTIFS($A$2:$A$3001,A909,$B$2:$B$3001,B909)&gt;1,"Registro repetido",""))))</f>
        <v/>
      </c>
    </row>
    <row r="910" customFormat="false" ht="15" hidden="false" customHeight="false" outlineLevel="0" collapsed="false">
      <c r="D910" s="0" t="str">
        <f aca="false">IF(A910="","",IFERROR(INDEX(Sesiones!$B$2:$B$401,MATCH(A910,Sesiones!$A$2:$A$401,0)),"Sesión no existe"))</f>
        <v/>
      </c>
      <c r="E910" s="41" t="str">
        <f aca="false">IF(A910="","",IFERROR(INDEX(Sesiones!$C$2:$C$401,MATCH(A910,Sesiones!$A$2:$A$401,0)),""))</f>
        <v/>
      </c>
      <c r="F910" s="0" t="str">
        <f aca="false">IF(A910="","",IF(D910="Sesión no existe","Sesión no existe",IF(COUNTIFS(Matrículas!$A$2:$A$201,B910,Matrículas!$B$2:$B$201,D910)=0,"No está matriculado en ese grupo",IF(COUNTIFS($A$2:$A$3001,A910,$B$2:$B$3001,B910)&gt;1,"Registro repetido",""))))</f>
        <v/>
      </c>
    </row>
    <row r="911" customFormat="false" ht="15" hidden="false" customHeight="false" outlineLevel="0" collapsed="false">
      <c r="D911" s="0" t="str">
        <f aca="false">IF(A911="","",IFERROR(INDEX(Sesiones!$B$2:$B$401,MATCH(A911,Sesiones!$A$2:$A$401,0)),"Sesión no existe"))</f>
        <v/>
      </c>
      <c r="E911" s="41" t="str">
        <f aca="false">IF(A911="","",IFERROR(INDEX(Sesiones!$C$2:$C$401,MATCH(A911,Sesiones!$A$2:$A$401,0)),""))</f>
        <v/>
      </c>
      <c r="F911" s="0" t="str">
        <f aca="false">IF(A911="","",IF(D911="Sesión no existe","Sesión no existe",IF(COUNTIFS(Matrículas!$A$2:$A$201,B911,Matrículas!$B$2:$B$201,D911)=0,"No está matriculado en ese grupo",IF(COUNTIFS($A$2:$A$3001,A911,$B$2:$B$3001,B911)&gt;1,"Registro repetido",""))))</f>
        <v/>
      </c>
    </row>
    <row r="912" customFormat="false" ht="15" hidden="false" customHeight="false" outlineLevel="0" collapsed="false">
      <c r="D912" s="0" t="str">
        <f aca="false">IF(A912="","",IFERROR(INDEX(Sesiones!$B$2:$B$401,MATCH(A912,Sesiones!$A$2:$A$401,0)),"Sesión no existe"))</f>
        <v/>
      </c>
      <c r="E912" s="41" t="str">
        <f aca="false">IF(A912="","",IFERROR(INDEX(Sesiones!$C$2:$C$401,MATCH(A912,Sesiones!$A$2:$A$401,0)),""))</f>
        <v/>
      </c>
      <c r="F912" s="0" t="str">
        <f aca="false">IF(A912="","",IF(D912="Sesión no existe","Sesión no existe",IF(COUNTIFS(Matrículas!$A$2:$A$201,B912,Matrículas!$B$2:$B$201,D912)=0,"No está matriculado en ese grupo",IF(COUNTIFS($A$2:$A$3001,A912,$B$2:$B$3001,B912)&gt;1,"Registro repetido",""))))</f>
        <v/>
      </c>
    </row>
    <row r="913" customFormat="false" ht="15" hidden="false" customHeight="false" outlineLevel="0" collapsed="false">
      <c r="D913" s="0" t="str">
        <f aca="false">IF(A913="","",IFERROR(INDEX(Sesiones!$B$2:$B$401,MATCH(A913,Sesiones!$A$2:$A$401,0)),"Sesión no existe"))</f>
        <v/>
      </c>
      <c r="E913" s="41" t="str">
        <f aca="false">IF(A913="","",IFERROR(INDEX(Sesiones!$C$2:$C$401,MATCH(A913,Sesiones!$A$2:$A$401,0)),""))</f>
        <v/>
      </c>
      <c r="F913" s="0" t="str">
        <f aca="false">IF(A913="","",IF(D913="Sesión no existe","Sesión no existe",IF(COUNTIFS(Matrículas!$A$2:$A$201,B913,Matrículas!$B$2:$B$201,D913)=0,"No está matriculado en ese grupo",IF(COUNTIFS($A$2:$A$3001,A913,$B$2:$B$3001,B913)&gt;1,"Registro repetido",""))))</f>
        <v/>
      </c>
    </row>
    <row r="914" customFormat="false" ht="15" hidden="false" customHeight="false" outlineLevel="0" collapsed="false">
      <c r="D914" s="0" t="str">
        <f aca="false">IF(A914="","",IFERROR(INDEX(Sesiones!$B$2:$B$401,MATCH(A914,Sesiones!$A$2:$A$401,0)),"Sesión no existe"))</f>
        <v/>
      </c>
      <c r="E914" s="41" t="str">
        <f aca="false">IF(A914="","",IFERROR(INDEX(Sesiones!$C$2:$C$401,MATCH(A914,Sesiones!$A$2:$A$401,0)),""))</f>
        <v/>
      </c>
      <c r="F914" s="0" t="str">
        <f aca="false">IF(A914="","",IF(D914="Sesión no existe","Sesión no existe",IF(COUNTIFS(Matrículas!$A$2:$A$201,B914,Matrículas!$B$2:$B$201,D914)=0,"No está matriculado en ese grupo",IF(COUNTIFS($A$2:$A$3001,A914,$B$2:$B$3001,B914)&gt;1,"Registro repetido",""))))</f>
        <v/>
      </c>
    </row>
    <row r="915" customFormat="false" ht="15" hidden="false" customHeight="false" outlineLevel="0" collapsed="false">
      <c r="D915" s="0" t="str">
        <f aca="false">IF(A915="","",IFERROR(INDEX(Sesiones!$B$2:$B$401,MATCH(A915,Sesiones!$A$2:$A$401,0)),"Sesión no existe"))</f>
        <v/>
      </c>
      <c r="E915" s="41" t="str">
        <f aca="false">IF(A915="","",IFERROR(INDEX(Sesiones!$C$2:$C$401,MATCH(A915,Sesiones!$A$2:$A$401,0)),""))</f>
        <v/>
      </c>
      <c r="F915" s="0" t="str">
        <f aca="false">IF(A915="","",IF(D915="Sesión no existe","Sesión no existe",IF(COUNTIFS(Matrículas!$A$2:$A$201,B915,Matrículas!$B$2:$B$201,D915)=0,"No está matriculado en ese grupo",IF(COUNTIFS($A$2:$A$3001,A915,$B$2:$B$3001,B915)&gt;1,"Registro repetido",""))))</f>
        <v/>
      </c>
    </row>
    <row r="916" customFormat="false" ht="15" hidden="false" customHeight="false" outlineLevel="0" collapsed="false">
      <c r="D916" s="0" t="str">
        <f aca="false">IF(A916="","",IFERROR(INDEX(Sesiones!$B$2:$B$401,MATCH(A916,Sesiones!$A$2:$A$401,0)),"Sesión no existe"))</f>
        <v/>
      </c>
      <c r="E916" s="41" t="str">
        <f aca="false">IF(A916="","",IFERROR(INDEX(Sesiones!$C$2:$C$401,MATCH(A916,Sesiones!$A$2:$A$401,0)),""))</f>
        <v/>
      </c>
      <c r="F916" s="0" t="str">
        <f aca="false">IF(A916="","",IF(D916="Sesión no existe","Sesión no existe",IF(COUNTIFS(Matrículas!$A$2:$A$201,B916,Matrículas!$B$2:$B$201,D916)=0,"No está matriculado en ese grupo",IF(COUNTIFS($A$2:$A$3001,A916,$B$2:$B$3001,B916)&gt;1,"Registro repetido",""))))</f>
        <v/>
      </c>
    </row>
    <row r="917" customFormat="false" ht="15" hidden="false" customHeight="false" outlineLevel="0" collapsed="false">
      <c r="D917" s="0" t="str">
        <f aca="false">IF(A917="","",IFERROR(INDEX(Sesiones!$B$2:$B$401,MATCH(A917,Sesiones!$A$2:$A$401,0)),"Sesión no existe"))</f>
        <v/>
      </c>
      <c r="E917" s="41" t="str">
        <f aca="false">IF(A917="","",IFERROR(INDEX(Sesiones!$C$2:$C$401,MATCH(A917,Sesiones!$A$2:$A$401,0)),""))</f>
        <v/>
      </c>
      <c r="F917" s="0" t="str">
        <f aca="false">IF(A917="","",IF(D917="Sesión no existe","Sesión no existe",IF(COUNTIFS(Matrículas!$A$2:$A$201,B917,Matrículas!$B$2:$B$201,D917)=0,"No está matriculado en ese grupo",IF(COUNTIFS($A$2:$A$3001,A917,$B$2:$B$3001,B917)&gt;1,"Registro repetido",""))))</f>
        <v/>
      </c>
    </row>
    <row r="918" customFormat="false" ht="15" hidden="false" customHeight="false" outlineLevel="0" collapsed="false">
      <c r="D918" s="0" t="str">
        <f aca="false">IF(A918="","",IFERROR(INDEX(Sesiones!$B$2:$B$401,MATCH(A918,Sesiones!$A$2:$A$401,0)),"Sesión no existe"))</f>
        <v/>
      </c>
      <c r="E918" s="41" t="str">
        <f aca="false">IF(A918="","",IFERROR(INDEX(Sesiones!$C$2:$C$401,MATCH(A918,Sesiones!$A$2:$A$401,0)),""))</f>
        <v/>
      </c>
      <c r="F918" s="0" t="str">
        <f aca="false">IF(A918="","",IF(D918="Sesión no existe","Sesión no existe",IF(COUNTIFS(Matrículas!$A$2:$A$201,B918,Matrículas!$B$2:$B$201,D918)=0,"No está matriculado en ese grupo",IF(COUNTIFS($A$2:$A$3001,A918,$B$2:$B$3001,B918)&gt;1,"Registro repetido",""))))</f>
        <v/>
      </c>
    </row>
    <row r="919" customFormat="false" ht="15" hidden="false" customHeight="false" outlineLevel="0" collapsed="false">
      <c r="D919" s="0" t="str">
        <f aca="false">IF(A919="","",IFERROR(INDEX(Sesiones!$B$2:$B$401,MATCH(A919,Sesiones!$A$2:$A$401,0)),"Sesión no existe"))</f>
        <v/>
      </c>
      <c r="E919" s="41" t="str">
        <f aca="false">IF(A919="","",IFERROR(INDEX(Sesiones!$C$2:$C$401,MATCH(A919,Sesiones!$A$2:$A$401,0)),""))</f>
        <v/>
      </c>
      <c r="F919" s="0" t="str">
        <f aca="false">IF(A919="","",IF(D919="Sesión no existe","Sesión no existe",IF(COUNTIFS(Matrículas!$A$2:$A$201,B919,Matrículas!$B$2:$B$201,D919)=0,"No está matriculado en ese grupo",IF(COUNTIFS($A$2:$A$3001,A919,$B$2:$B$3001,B919)&gt;1,"Registro repetido",""))))</f>
        <v/>
      </c>
    </row>
    <row r="920" customFormat="false" ht="15" hidden="false" customHeight="false" outlineLevel="0" collapsed="false">
      <c r="D920" s="0" t="str">
        <f aca="false">IF(A920="","",IFERROR(INDEX(Sesiones!$B$2:$B$401,MATCH(A920,Sesiones!$A$2:$A$401,0)),"Sesión no existe"))</f>
        <v/>
      </c>
      <c r="E920" s="41" t="str">
        <f aca="false">IF(A920="","",IFERROR(INDEX(Sesiones!$C$2:$C$401,MATCH(A920,Sesiones!$A$2:$A$401,0)),""))</f>
        <v/>
      </c>
      <c r="F920" s="0" t="str">
        <f aca="false">IF(A920="","",IF(D920="Sesión no existe","Sesión no existe",IF(COUNTIFS(Matrículas!$A$2:$A$201,B920,Matrículas!$B$2:$B$201,D920)=0,"No está matriculado en ese grupo",IF(COUNTIFS($A$2:$A$3001,A920,$B$2:$B$3001,B920)&gt;1,"Registro repetido",""))))</f>
        <v/>
      </c>
    </row>
    <row r="921" customFormat="false" ht="15" hidden="false" customHeight="false" outlineLevel="0" collapsed="false">
      <c r="D921" s="0" t="str">
        <f aca="false">IF(A921="","",IFERROR(INDEX(Sesiones!$B$2:$B$401,MATCH(A921,Sesiones!$A$2:$A$401,0)),"Sesión no existe"))</f>
        <v/>
      </c>
      <c r="E921" s="41" t="str">
        <f aca="false">IF(A921="","",IFERROR(INDEX(Sesiones!$C$2:$C$401,MATCH(A921,Sesiones!$A$2:$A$401,0)),""))</f>
        <v/>
      </c>
      <c r="F921" s="0" t="str">
        <f aca="false">IF(A921="","",IF(D921="Sesión no existe","Sesión no existe",IF(COUNTIFS(Matrículas!$A$2:$A$201,B921,Matrículas!$B$2:$B$201,D921)=0,"No está matriculado en ese grupo",IF(COUNTIFS($A$2:$A$3001,A921,$B$2:$B$3001,B921)&gt;1,"Registro repetido",""))))</f>
        <v/>
      </c>
    </row>
    <row r="922" customFormat="false" ht="15" hidden="false" customHeight="false" outlineLevel="0" collapsed="false">
      <c r="D922" s="0" t="str">
        <f aca="false">IF(A922="","",IFERROR(INDEX(Sesiones!$B$2:$B$401,MATCH(A922,Sesiones!$A$2:$A$401,0)),"Sesión no existe"))</f>
        <v/>
      </c>
      <c r="E922" s="41" t="str">
        <f aca="false">IF(A922="","",IFERROR(INDEX(Sesiones!$C$2:$C$401,MATCH(A922,Sesiones!$A$2:$A$401,0)),""))</f>
        <v/>
      </c>
      <c r="F922" s="0" t="str">
        <f aca="false">IF(A922="","",IF(D922="Sesión no existe","Sesión no existe",IF(COUNTIFS(Matrículas!$A$2:$A$201,B922,Matrículas!$B$2:$B$201,D922)=0,"No está matriculado en ese grupo",IF(COUNTIFS($A$2:$A$3001,A922,$B$2:$B$3001,B922)&gt;1,"Registro repetido",""))))</f>
        <v/>
      </c>
    </row>
    <row r="923" customFormat="false" ht="15" hidden="false" customHeight="false" outlineLevel="0" collapsed="false">
      <c r="D923" s="0" t="str">
        <f aca="false">IF(A923="","",IFERROR(INDEX(Sesiones!$B$2:$B$401,MATCH(A923,Sesiones!$A$2:$A$401,0)),"Sesión no existe"))</f>
        <v/>
      </c>
      <c r="E923" s="41" t="str">
        <f aca="false">IF(A923="","",IFERROR(INDEX(Sesiones!$C$2:$C$401,MATCH(A923,Sesiones!$A$2:$A$401,0)),""))</f>
        <v/>
      </c>
      <c r="F923" s="0" t="str">
        <f aca="false">IF(A923="","",IF(D923="Sesión no existe","Sesión no existe",IF(COUNTIFS(Matrículas!$A$2:$A$201,B923,Matrículas!$B$2:$B$201,D923)=0,"No está matriculado en ese grupo",IF(COUNTIFS($A$2:$A$3001,A923,$B$2:$B$3001,B923)&gt;1,"Registro repetido",""))))</f>
        <v/>
      </c>
    </row>
    <row r="924" customFormat="false" ht="15" hidden="false" customHeight="false" outlineLevel="0" collapsed="false">
      <c r="D924" s="0" t="str">
        <f aca="false">IF(A924="","",IFERROR(INDEX(Sesiones!$B$2:$B$401,MATCH(A924,Sesiones!$A$2:$A$401,0)),"Sesión no existe"))</f>
        <v/>
      </c>
      <c r="E924" s="41" t="str">
        <f aca="false">IF(A924="","",IFERROR(INDEX(Sesiones!$C$2:$C$401,MATCH(A924,Sesiones!$A$2:$A$401,0)),""))</f>
        <v/>
      </c>
      <c r="F924" s="0" t="str">
        <f aca="false">IF(A924="","",IF(D924="Sesión no existe","Sesión no existe",IF(COUNTIFS(Matrículas!$A$2:$A$201,B924,Matrículas!$B$2:$B$201,D924)=0,"No está matriculado en ese grupo",IF(COUNTIFS($A$2:$A$3001,A924,$B$2:$B$3001,B924)&gt;1,"Registro repetido",""))))</f>
        <v/>
      </c>
    </row>
    <row r="925" customFormat="false" ht="15" hidden="false" customHeight="false" outlineLevel="0" collapsed="false">
      <c r="D925" s="0" t="str">
        <f aca="false">IF(A925="","",IFERROR(INDEX(Sesiones!$B$2:$B$401,MATCH(A925,Sesiones!$A$2:$A$401,0)),"Sesión no existe"))</f>
        <v/>
      </c>
      <c r="E925" s="41" t="str">
        <f aca="false">IF(A925="","",IFERROR(INDEX(Sesiones!$C$2:$C$401,MATCH(A925,Sesiones!$A$2:$A$401,0)),""))</f>
        <v/>
      </c>
      <c r="F925" s="0" t="str">
        <f aca="false">IF(A925="","",IF(D925="Sesión no existe","Sesión no existe",IF(COUNTIFS(Matrículas!$A$2:$A$201,B925,Matrículas!$B$2:$B$201,D925)=0,"No está matriculado en ese grupo",IF(COUNTIFS($A$2:$A$3001,A925,$B$2:$B$3001,B925)&gt;1,"Registro repetido",""))))</f>
        <v/>
      </c>
    </row>
    <row r="926" customFormat="false" ht="15" hidden="false" customHeight="false" outlineLevel="0" collapsed="false">
      <c r="D926" s="0" t="str">
        <f aca="false">IF(A926="","",IFERROR(INDEX(Sesiones!$B$2:$B$401,MATCH(A926,Sesiones!$A$2:$A$401,0)),"Sesión no existe"))</f>
        <v/>
      </c>
      <c r="E926" s="41" t="str">
        <f aca="false">IF(A926="","",IFERROR(INDEX(Sesiones!$C$2:$C$401,MATCH(A926,Sesiones!$A$2:$A$401,0)),""))</f>
        <v/>
      </c>
      <c r="F926" s="0" t="str">
        <f aca="false">IF(A926="","",IF(D926="Sesión no existe","Sesión no existe",IF(COUNTIFS(Matrículas!$A$2:$A$201,B926,Matrículas!$B$2:$B$201,D926)=0,"No está matriculado en ese grupo",IF(COUNTIFS($A$2:$A$3001,A926,$B$2:$B$3001,B926)&gt;1,"Registro repetido",""))))</f>
        <v/>
      </c>
    </row>
    <row r="927" customFormat="false" ht="15" hidden="false" customHeight="false" outlineLevel="0" collapsed="false">
      <c r="D927" s="0" t="str">
        <f aca="false">IF(A927="","",IFERROR(INDEX(Sesiones!$B$2:$B$401,MATCH(A927,Sesiones!$A$2:$A$401,0)),"Sesión no existe"))</f>
        <v/>
      </c>
      <c r="E927" s="41" t="str">
        <f aca="false">IF(A927="","",IFERROR(INDEX(Sesiones!$C$2:$C$401,MATCH(A927,Sesiones!$A$2:$A$401,0)),""))</f>
        <v/>
      </c>
      <c r="F927" s="0" t="str">
        <f aca="false">IF(A927="","",IF(D927="Sesión no existe","Sesión no existe",IF(COUNTIFS(Matrículas!$A$2:$A$201,B927,Matrículas!$B$2:$B$201,D927)=0,"No está matriculado en ese grupo",IF(COUNTIFS($A$2:$A$3001,A927,$B$2:$B$3001,B927)&gt;1,"Registro repetido",""))))</f>
        <v/>
      </c>
    </row>
    <row r="928" customFormat="false" ht="15" hidden="false" customHeight="false" outlineLevel="0" collapsed="false">
      <c r="D928" s="0" t="str">
        <f aca="false">IF(A928="","",IFERROR(INDEX(Sesiones!$B$2:$B$401,MATCH(A928,Sesiones!$A$2:$A$401,0)),"Sesión no existe"))</f>
        <v/>
      </c>
      <c r="E928" s="41" t="str">
        <f aca="false">IF(A928="","",IFERROR(INDEX(Sesiones!$C$2:$C$401,MATCH(A928,Sesiones!$A$2:$A$401,0)),""))</f>
        <v/>
      </c>
      <c r="F928" s="0" t="str">
        <f aca="false">IF(A928="","",IF(D928="Sesión no existe","Sesión no existe",IF(COUNTIFS(Matrículas!$A$2:$A$201,B928,Matrículas!$B$2:$B$201,D928)=0,"No está matriculado en ese grupo",IF(COUNTIFS($A$2:$A$3001,A928,$B$2:$B$3001,B928)&gt;1,"Registro repetido",""))))</f>
        <v/>
      </c>
    </row>
    <row r="929" customFormat="false" ht="15" hidden="false" customHeight="false" outlineLevel="0" collapsed="false">
      <c r="D929" s="0" t="str">
        <f aca="false">IF(A929="","",IFERROR(INDEX(Sesiones!$B$2:$B$401,MATCH(A929,Sesiones!$A$2:$A$401,0)),"Sesión no existe"))</f>
        <v/>
      </c>
      <c r="E929" s="41" t="str">
        <f aca="false">IF(A929="","",IFERROR(INDEX(Sesiones!$C$2:$C$401,MATCH(A929,Sesiones!$A$2:$A$401,0)),""))</f>
        <v/>
      </c>
      <c r="F929" s="0" t="str">
        <f aca="false">IF(A929="","",IF(D929="Sesión no existe","Sesión no existe",IF(COUNTIFS(Matrículas!$A$2:$A$201,B929,Matrículas!$B$2:$B$201,D929)=0,"No está matriculado en ese grupo",IF(COUNTIFS($A$2:$A$3001,A929,$B$2:$B$3001,B929)&gt;1,"Registro repetido",""))))</f>
        <v/>
      </c>
    </row>
    <row r="930" customFormat="false" ht="15" hidden="false" customHeight="false" outlineLevel="0" collapsed="false">
      <c r="D930" s="0" t="str">
        <f aca="false">IF(A930="","",IFERROR(INDEX(Sesiones!$B$2:$B$401,MATCH(A930,Sesiones!$A$2:$A$401,0)),"Sesión no existe"))</f>
        <v/>
      </c>
      <c r="E930" s="41" t="str">
        <f aca="false">IF(A930="","",IFERROR(INDEX(Sesiones!$C$2:$C$401,MATCH(A930,Sesiones!$A$2:$A$401,0)),""))</f>
        <v/>
      </c>
      <c r="F930" s="0" t="str">
        <f aca="false">IF(A930="","",IF(D930="Sesión no existe","Sesión no existe",IF(COUNTIFS(Matrículas!$A$2:$A$201,B930,Matrículas!$B$2:$B$201,D930)=0,"No está matriculado en ese grupo",IF(COUNTIFS($A$2:$A$3001,A930,$B$2:$B$3001,B930)&gt;1,"Registro repetido",""))))</f>
        <v/>
      </c>
    </row>
    <row r="931" customFormat="false" ht="15" hidden="false" customHeight="false" outlineLevel="0" collapsed="false">
      <c r="D931" s="0" t="str">
        <f aca="false">IF(A931="","",IFERROR(INDEX(Sesiones!$B$2:$B$401,MATCH(A931,Sesiones!$A$2:$A$401,0)),"Sesión no existe"))</f>
        <v/>
      </c>
      <c r="E931" s="41" t="str">
        <f aca="false">IF(A931="","",IFERROR(INDEX(Sesiones!$C$2:$C$401,MATCH(A931,Sesiones!$A$2:$A$401,0)),""))</f>
        <v/>
      </c>
      <c r="F931" s="0" t="str">
        <f aca="false">IF(A931="","",IF(D931="Sesión no existe","Sesión no existe",IF(COUNTIFS(Matrículas!$A$2:$A$201,B931,Matrículas!$B$2:$B$201,D931)=0,"No está matriculado en ese grupo",IF(COUNTIFS($A$2:$A$3001,A931,$B$2:$B$3001,B931)&gt;1,"Registro repetido",""))))</f>
        <v/>
      </c>
    </row>
    <row r="932" customFormat="false" ht="15" hidden="false" customHeight="false" outlineLevel="0" collapsed="false">
      <c r="D932" s="0" t="str">
        <f aca="false">IF(A932="","",IFERROR(INDEX(Sesiones!$B$2:$B$401,MATCH(A932,Sesiones!$A$2:$A$401,0)),"Sesión no existe"))</f>
        <v/>
      </c>
      <c r="E932" s="41" t="str">
        <f aca="false">IF(A932="","",IFERROR(INDEX(Sesiones!$C$2:$C$401,MATCH(A932,Sesiones!$A$2:$A$401,0)),""))</f>
        <v/>
      </c>
      <c r="F932" s="0" t="str">
        <f aca="false">IF(A932="","",IF(D932="Sesión no existe","Sesión no existe",IF(COUNTIFS(Matrículas!$A$2:$A$201,B932,Matrículas!$B$2:$B$201,D932)=0,"No está matriculado en ese grupo",IF(COUNTIFS($A$2:$A$3001,A932,$B$2:$B$3001,B932)&gt;1,"Registro repetido",""))))</f>
        <v/>
      </c>
    </row>
    <row r="933" customFormat="false" ht="15" hidden="false" customHeight="false" outlineLevel="0" collapsed="false">
      <c r="D933" s="0" t="str">
        <f aca="false">IF(A933="","",IFERROR(INDEX(Sesiones!$B$2:$B$401,MATCH(A933,Sesiones!$A$2:$A$401,0)),"Sesión no existe"))</f>
        <v/>
      </c>
      <c r="E933" s="41" t="str">
        <f aca="false">IF(A933="","",IFERROR(INDEX(Sesiones!$C$2:$C$401,MATCH(A933,Sesiones!$A$2:$A$401,0)),""))</f>
        <v/>
      </c>
      <c r="F933" s="0" t="str">
        <f aca="false">IF(A933="","",IF(D933="Sesión no existe","Sesión no existe",IF(COUNTIFS(Matrículas!$A$2:$A$201,B933,Matrículas!$B$2:$B$201,D933)=0,"No está matriculado en ese grupo",IF(COUNTIFS($A$2:$A$3001,A933,$B$2:$B$3001,B933)&gt;1,"Registro repetido",""))))</f>
        <v/>
      </c>
    </row>
    <row r="934" customFormat="false" ht="15" hidden="false" customHeight="false" outlineLevel="0" collapsed="false">
      <c r="D934" s="0" t="str">
        <f aca="false">IF(A934="","",IFERROR(INDEX(Sesiones!$B$2:$B$401,MATCH(A934,Sesiones!$A$2:$A$401,0)),"Sesión no existe"))</f>
        <v/>
      </c>
      <c r="E934" s="41" t="str">
        <f aca="false">IF(A934="","",IFERROR(INDEX(Sesiones!$C$2:$C$401,MATCH(A934,Sesiones!$A$2:$A$401,0)),""))</f>
        <v/>
      </c>
      <c r="F934" s="0" t="str">
        <f aca="false">IF(A934="","",IF(D934="Sesión no existe","Sesión no existe",IF(COUNTIFS(Matrículas!$A$2:$A$201,B934,Matrículas!$B$2:$B$201,D934)=0,"No está matriculado en ese grupo",IF(COUNTIFS($A$2:$A$3001,A934,$B$2:$B$3001,B934)&gt;1,"Registro repetido",""))))</f>
        <v/>
      </c>
    </row>
    <row r="935" customFormat="false" ht="15" hidden="false" customHeight="false" outlineLevel="0" collapsed="false">
      <c r="D935" s="0" t="str">
        <f aca="false">IF(A935="","",IFERROR(INDEX(Sesiones!$B$2:$B$401,MATCH(A935,Sesiones!$A$2:$A$401,0)),"Sesión no existe"))</f>
        <v/>
      </c>
      <c r="E935" s="41" t="str">
        <f aca="false">IF(A935="","",IFERROR(INDEX(Sesiones!$C$2:$C$401,MATCH(A935,Sesiones!$A$2:$A$401,0)),""))</f>
        <v/>
      </c>
      <c r="F935" s="0" t="str">
        <f aca="false">IF(A935="","",IF(D935="Sesión no existe","Sesión no existe",IF(COUNTIFS(Matrículas!$A$2:$A$201,B935,Matrículas!$B$2:$B$201,D935)=0,"No está matriculado en ese grupo",IF(COUNTIFS($A$2:$A$3001,A935,$B$2:$B$3001,B935)&gt;1,"Registro repetido",""))))</f>
        <v/>
      </c>
    </row>
    <row r="936" customFormat="false" ht="15" hidden="false" customHeight="false" outlineLevel="0" collapsed="false">
      <c r="D936" s="0" t="str">
        <f aca="false">IF(A936="","",IFERROR(INDEX(Sesiones!$B$2:$B$401,MATCH(A936,Sesiones!$A$2:$A$401,0)),"Sesión no existe"))</f>
        <v/>
      </c>
      <c r="E936" s="41" t="str">
        <f aca="false">IF(A936="","",IFERROR(INDEX(Sesiones!$C$2:$C$401,MATCH(A936,Sesiones!$A$2:$A$401,0)),""))</f>
        <v/>
      </c>
      <c r="F936" s="0" t="str">
        <f aca="false">IF(A936="","",IF(D936="Sesión no existe","Sesión no existe",IF(COUNTIFS(Matrículas!$A$2:$A$201,B936,Matrículas!$B$2:$B$201,D936)=0,"No está matriculado en ese grupo",IF(COUNTIFS($A$2:$A$3001,A936,$B$2:$B$3001,B936)&gt;1,"Registro repetido",""))))</f>
        <v/>
      </c>
    </row>
    <row r="937" customFormat="false" ht="15" hidden="false" customHeight="false" outlineLevel="0" collapsed="false">
      <c r="D937" s="0" t="str">
        <f aca="false">IF(A937="","",IFERROR(INDEX(Sesiones!$B$2:$B$401,MATCH(A937,Sesiones!$A$2:$A$401,0)),"Sesión no existe"))</f>
        <v/>
      </c>
      <c r="E937" s="41" t="str">
        <f aca="false">IF(A937="","",IFERROR(INDEX(Sesiones!$C$2:$C$401,MATCH(A937,Sesiones!$A$2:$A$401,0)),""))</f>
        <v/>
      </c>
      <c r="F937" s="0" t="str">
        <f aca="false">IF(A937="","",IF(D937="Sesión no existe","Sesión no existe",IF(COUNTIFS(Matrículas!$A$2:$A$201,B937,Matrículas!$B$2:$B$201,D937)=0,"No está matriculado en ese grupo",IF(COUNTIFS($A$2:$A$3001,A937,$B$2:$B$3001,B937)&gt;1,"Registro repetido",""))))</f>
        <v/>
      </c>
    </row>
    <row r="938" customFormat="false" ht="15" hidden="false" customHeight="false" outlineLevel="0" collapsed="false">
      <c r="D938" s="0" t="str">
        <f aca="false">IF(A938="","",IFERROR(INDEX(Sesiones!$B$2:$B$401,MATCH(A938,Sesiones!$A$2:$A$401,0)),"Sesión no existe"))</f>
        <v/>
      </c>
      <c r="E938" s="41" t="str">
        <f aca="false">IF(A938="","",IFERROR(INDEX(Sesiones!$C$2:$C$401,MATCH(A938,Sesiones!$A$2:$A$401,0)),""))</f>
        <v/>
      </c>
      <c r="F938" s="0" t="str">
        <f aca="false">IF(A938="","",IF(D938="Sesión no existe","Sesión no existe",IF(COUNTIFS(Matrículas!$A$2:$A$201,B938,Matrículas!$B$2:$B$201,D938)=0,"No está matriculado en ese grupo",IF(COUNTIFS($A$2:$A$3001,A938,$B$2:$B$3001,B938)&gt;1,"Registro repetido",""))))</f>
        <v/>
      </c>
    </row>
    <row r="939" customFormat="false" ht="15" hidden="false" customHeight="false" outlineLevel="0" collapsed="false">
      <c r="D939" s="0" t="str">
        <f aca="false">IF(A939="","",IFERROR(INDEX(Sesiones!$B$2:$B$401,MATCH(A939,Sesiones!$A$2:$A$401,0)),"Sesión no existe"))</f>
        <v/>
      </c>
      <c r="E939" s="41" t="str">
        <f aca="false">IF(A939="","",IFERROR(INDEX(Sesiones!$C$2:$C$401,MATCH(A939,Sesiones!$A$2:$A$401,0)),""))</f>
        <v/>
      </c>
      <c r="F939" s="0" t="str">
        <f aca="false">IF(A939="","",IF(D939="Sesión no existe","Sesión no existe",IF(COUNTIFS(Matrículas!$A$2:$A$201,B939,Matrículas!$B$2:$B$201,D939)=0,"No está matriculado en ese grupo",IF(COUNTIFS($A$2:$A$3001,A939,$B$2:$B$3001,B939)&gt;1,"Registro repetido",""))))</f>
        <v/>
      </c>
    </row>
    <row r="940" customFormat="false" ht="15" hidden="false" customHeight="false" outlineLevel="0" collapsed="false">
      <c r="D940" s="0" t="str">
        <f aca="false">IF(A940="","",IFERROR(INDEX(Sesiones!$B$2:$B$401,MATCH(A940,Sesiones!$A$2:$A$401,0)),"Sesión no existe"))</f>
        <v/>
      </c>
      <c r="E940" s="41" t="str">
        <f aca="false">IF(A940="","",IFERROR(INDEX(Sesiones!$C$2:$C$401,MATCH(A940,Sesiones!$A$2:$A$401,0)),""))</f>
        <v/>
      </c>
      <c r="F940" s="0" t="str">
        <f aca="false">IF(A940="","",IF(D940="Sesión no existe","Sesión no existe",IF(COUNTIFS(Matrículas!$A$2:$A$201,B940,Matrículas!$B$2:$B$201,D940)=0,"No está matriculado en ese grupo",IF(COUNTIFS($A$2:$A$3001,A940,$B$2:$B$3001,B940)&gt;1,"Registro repetido",""))))</f>
        <v/>
      </c>
    </row>
    <row r="941" customFormat="false" ht="15" hidden="false" customHeight="false" outlineLevel="0" collapsed="false">
      <c r="D941" s="0" t="str">
        <f aca="false">IF(A941="","",IFERROR(INDEX(Sesiones!$B$2:$B$401,MATCH(A941,Sesiones!$A$2:$A$401,0)),"Sesión no existe"))</f>
        <v/>
      </c>
      <c r="E941" s="41" t="str">
        <f aca="false">IF(A941="","",IFERROR(INDEX(Sesiones!$C$2:$C$401,MATCH(A941,Sesiones!$A$2:$A$401,0)),""))</f>
        <v/>
      </c>
      <c r="F941" s="0" t="str">
        <f aca="false">IF(A941="","",IF(D941="Sesión no existe","Sesión no existe",IF(COUNTIFS(Matrículas!$A$2:$A$201,B941,Matrículas!$B$2:$B$201,D941)=0,"No está matriculado en ese grupo",IF(COUNTIFS($A$2:$A$3001,A941,$B$2:$B$3001,B941)&gt;1,"Registro repetido",""))))</f>
        <v/>
      </c>
    </row>
    <row r="942" customFormat="false" ht="15" hidden="false" customHeight="false" outlineLevel="0" collapsed="false">
      <c r="D942" s="0" t="str">
        <f aca="false">IF(A942="","",IFERROR(INDEX(Sesiones!$B$2:$B$401,MATCH(A942,Sesiones!$A$2:$A$401,0)),"Sesión no existe"))</f>
        <v/>
      </c>
      <c r="E942" s="41" t="str">
        <f aca="false">IF(A942="","",IFERROR(INDEX(Sesiones!$C$2:$C$401,MATCH(A942,Sesiones!$A$2:$A$401,0)),""))</f>
        <v/>
      </c>
      <c r="F942" s="0" t="str">
        <f aca="false">IF(A942="","",IF(D942="Sesión no existe","Sesión no existe",IF(COUNTIFS(Matrículas!$A$2:$A$201,B942,Matrículas!$B$2:$B$201,D942)=0,"No está matriculado en ese grupo",IF(COUNTIFS($A$2:$A$3001,A942,$B$2:$B$3001,B942)&gt;1,"Registro repetido",""))))</f>
        <v/>
      </c>
    </row>
    <row r="943" customFormat="false" ht="15" hidden="false" customHeight="false" outlineLevel="0" collapsed="false">
      <c r="D943" s="0" t="str">
        <f aca="false">IF(A943="","",IFERROR(INDEX(Sesiones!$B$2:$B$401,MATCH(A943,Sesiones!$A$2:$A$401,0)),"Sesión no existe"))</f>
        <v/>
      </c>
      <c r="E943" s="41" t="str">
        <f aca="false">IF(A943="","",IFERROR(INDEX(Sesiones!$C$2:$C$401,MATCH(A943,Sesiones!$A$2:$A$401,0)),""))</f>
        <v/>
      </c>
      <c r="F943" s="0" t="str">
        <f aca="false">IF(A943="","",IF(D943="Sesión no existe","Sesión no existe",IF(COUNTIFS(Matrículas!$A$2:$A$201,B943,Matrículas!$B$2:$B$201,D943)=0,"No está matriculado en ese grupo",IF(COUNTIFS($A$2:$A$3001,A943,$B$2:$B$3001,B943)&gt;1,"Registro repetido",""))))</f>
        <v/>
      </c>
    </row>
    <row r="944" customFormat="false" ht="15" hidden="false" customHeight="false" outlineLevel="0" collapsed="false">
      <c r="D944" s="0" t="str">
        <f aca="false">IF(A944="","",IFERROR(INDEX(Sesiones!$B$2:$B$401,MATCH(A944,Sesiones!$A$2:$A$401,0)),"Sesión no existe"))</f>
        <v/>
      </c>
      <c r="E944" s="41" t="str">
        <f aca="false">IF(A944="","",IFERROR(INDEX(Sesiones!$C$2:$C$401,MATCH(A944,Sesiones!$A$2:$A$401,0)),""))</f>
        <v/>
      </c>
      <c r="F944" s="0" t="str">
        <f aca="false">IF(A944="","",IF(D944="Sesión no existe","Sesión no existe",IF(COUNTIFS(Matrículas!$A$2:$A$201,B944,Matrículas!$B$2:$B$201,D944)=0,"No está matriculado en ese grupo",IF(COUNTIFS($A$2:$A$3001,A944,$B$2:$B$3001,B944)&gt;1,"Registro repetido",""))))</f>
        <v/>
      </c>
    </row>
    <row r="945" customFormat="false" ht="15" hidden="false" customHeight="false" outlineLevel="0" collapsed="false">
      <c r="D945" s="0" t="str">
        <f aca="false">IF(A945="","",IFERROR(INDEX(Sesiones!$B$2:$B$401,MATCH(A945,Sesiones!$A$2:$A$401,0)),"Sesión no existe"))</f>
        <v/>
      </c>
      <c r="E945" s="41" t="str">
        <f aca="false">IF(A945="","",IFERROR(INDEX(Sesiones!$C$2:$C$401,MATCH(A945,Sesiones!$A$2:$A$401,0)),""))</f>
        <v/>
      </c>
      <c r="F945" s="0" t="str">
        <f aca="false">IF(A945="","",IF(D945="Sesión no existe","Sesión no existe",IF(COUNTIFS(Matrículas!$A$2:$A$201,B945,Matrículas!$B$2:$B$201,D945)=0,"No está matriculado en ese grupo",IF(COUNTIFS($A$2:$A$3001,A945,$B$2:$B$3001,B945)&gt;1,"Registro repetido",""))))</f>
        <v/>
      </c>
    </row>
    <row r="946" customFormat="false" ht="15" hidden="false" customHeight="false" outlineLevel="0" collapsed="false">
      <c r="D946" s="0" t="str">
        <f aca="false">IF(A946="","",IFERROR(INDEX(Sesiones!$B$2:$B$401,MATCH(A946,Sesiones!$A$2:$A$401,0)),"Sesión no existe"))</f>
        <v/>
      </c>
      <c r="E946" s="41" t="str">
        <f aca="false">IF(A946="","",IFERROR(INDEX(Sesiones!$C$2:$C$401,MATCH(A946,Sesiones!$A$2:$A$401,0)),""))</f>
        <v/>
      </c>
      <c r="F946" s="0" t="str">
        <f aca="false">IF(A946="","",IF(D946="Sesión no existe","Sesión no existe",IF(COUNTIFS(Matrículas!$A$2:$A$201,B946,Matrículas!$B$2:$B$201,D946)=0,"No está matriculado en ese grupo",IF(COUNTIFS($A$2:$A$3001,A946,$B$2:$B$3001,B946)&gt;1,"Registro repetido",""))))</f>
        <v/>
      </c>
    </row>
    <row r="947" customFormat="false" ht="15" hidden="false" customHeight="false" outlineLevel="0" collapsed="false">
      <c r="D947" s="0" t="str">
        <f aca="false">IF(A947="","",IFERROR(INDEX(Sesiones!$B$2:$B$401,MATCH(A947,Sesiones!$A$2:$A$401,0)),"Sesión no existe"))</f>
        <v/>
      </c>
      <c r="E947" s="41" t="str">
        <f aca="false">IF(A947="","",IFERROR(INDEX(Sesiones!$C$2:$C$401,MATCH(A947,Sesiones!$A$2:$A$401,0)),""))</f>
        <v/>
      </c>
      <c r="F947" s="0" t="str">
        <f aca="false">IF(A947="","",IF(D947="Sesión no existe","Sesión no existe",IF(COUNTIFS(Matrículas!$A$2:$A$201,B947,Matrículas!$B$2:$B$201,D947)=0,"No está matriculado en ese grupo",IF(COUNTIFS($A$2:$A$3001,A947,$B$2:$B$3001,B947)&gt;1,"Registro repetido",""))))</f>
        <v/>
      </c>
    </row>
    <row r="948" customFormat="false" ht="15" hidden="false" customHeight="false" outlineLevel="0" collapsed="false">
      <c r="D948" s="0" t="str">
        <f aca="false">IF(A948="","",IFERROR(INDEX(Sesiones!$B$2:$B$401,MATCH(A948,Sesiones!$A$2:$A$401,0)),"Sesión no existe"))</f>
        <v/>
      </c>
      <c r="E948" s="41" t="str">
        <f aca="false">IF(A948="","",IFERROR(INDEX(Sesiones!$C$2:$C$401,MATCH(A948,Sesiones!$A$2:$A$401,0)),""))</f>
        <v/>
      </c>
      <c r="F948" s="0" t="str">
        <f aca="false">IF(A948="","",IF(D948="Sesión no existe","Sesión no existe",IF(COUNTIFS(Matrículas!$A$2:$A$201,B948,Matrículas!$B$2:$B$201,D948)=0,"No está matriculado en ese grupo",IF(COUNTIFS($A$2:$A$3001,A948,$B$2:$B$3001,B948)&gt;1,"Registro repetido",""))))</f>
        <v/>
      </c>
    </row>
    <row r="949" customFormat="false" ht="15" hidden="false" customHeight="false" outlineLevel="0" collapsed="false">
      <c r="D949" s="0" t="str">
        <f aca="false">IF(A949="","",IFERROR(INDEX(Sesiones!$B$2:$B$401,MATCH(A949,Sesiones!$A$2:$A$401,0)),"Sesión no existe"))</f>
        <v/>
      </c>
      <c r="E949" s="41" t="str">
        <f aca="false">IF(A949="","",IFERROR(INDEX(Sesiones!$C$2:$C$401,MATCH(A949,Sesiones!$A$2:$A$401,0)),""))</f>
        <v/>
      </c>
      <c r="F949" s="0" t="str">
        <f aca="false">IF(A949="","",IF(D949="Sesión no existe","Sesión no existe",IF(COUNTIFS(Matrículas!$A$2:$A$201,B949,Matrículas!$B$2:$B$201,D949)=0,"No está matriculado en ese grupo",IF(COUNTIFS($A$2:$A$3001,A949,$B$2:$B$3001,B949)&gt;1,"Registro repetido",""))))</f>
        <v/>
      </c>
    </row>
    <row r="950" customFormat="false" ht="15" hidden="false" customHeight="false" outlineLevel="0" collapsed="false">
      <c r="D950" s="0" t="str">
        <f aca="false">IF(A950="","",IFERROR(INDEX(Sesiones!$B$2:$B$401,MATCH(A950,Sesiones!$A$2:$A$401,0)),"Sesión no existe"))</f>
        <v/>
      </c>
      <c r="E950" s="41" t="str">
        <f aca="false">IF(A950="","",IFERROR(INDEX(Sesiones!$C$2:$C$401,MATCH(A950,Sesiones!$A$2:$A$401,0)),""))</f>
        <v/>
      </c>
      <c r="F950" s="0" t="str">
        <f aca="false">IF(A950="","",IF(D950="Sesión no existe","Sesión no existe",IF(COUNTIFS(Matrículas!$A$2:$A$201,B950,Matrículas!$B$2:$B$201,D950)=0,"No está matriculado en ese grupo",IF(COUNTIFS($A$2:$A$3001,A950,$B$2:$B$3001,B950)&gt;1,"Registro repetido",""))))</f>
        <v/>
      </c>
    </row>
    <row r="951" customFormat="false" ht="15" hidden="false" customHeight="false" outlineLevel="0" collapsed="false">
      <c r="D951" s="0" t="str">
        <f aca="false">IF(A951="","",IFERROR(INDEX(Sesiones!$B$2:$B$401,MATCH(A951,Sesiones!$A$2:$A$401,0)),"Sesión no existe"))</f>
        <v/>
      </c>
      <c r="E951" s="41" t="str">
        <f aca="false">IF(A951="","",IFERROR(INDEX(Sesiones!$C$2:$C$401,MATCH(A951,Sesiones!$A$2:$A$401,0)),""))</f>
        <v/>
      </c>
      <c r="F951" s="0" t="str">
        <f aca="false">IF(A951="","",IF(D951="Sesión no existe","Sesión no existe",IF(COUNTIFS(Matrículas!$A$2:$A$201,B951,Matrículas!$B$2:$B$201,D951)=0,"No está matriculado en ese grupo",IF(COUNTIFS($A$2:$A$3001,A951,$B$2:$B$3001,B951)&gt;1,"Registro repetido",""))))</f>
        <v/>
      </c>
    </row>
    <row r="952" customFormat="false" ht="15" hidden="false" customHeight="false" outlineLevel="0" collapsed="false">
      <c r="D952" s="0" t="str">
        <f aca="false">IF(A952="","",IFERROR(INDEX(Sesiones!$B$2:$B$401,MATCH(A952,Sesiones!$A$2:$A$401,0)),"Sesión no existe"))</f>
        <v/>
      </c>
      <c r="E952" s="41" t="str">
        <f aca="false">IF(A952="","",IFERROR(INDEX(Sesiones!$C$2:$C$401,MATCH(A952,Sesiones!$A$2:$A$401,0)),""))</f>
        <v/>
      </c>
      <c r="F952" s="0" t="str">
        <f aca="false">IF(A952="","",IF(D952="Sesión no existe","Sesión no existe",IF(COUNTIFS(Matrículas!$A$2:$A$201,B952,Matrículas!$B$2:$B$201,D952)=0,"No está matriculado en ese grupo",IF(COUNTIFS($A$2:$A$3001,A952,$B$2:$B$3001,B952)&gt;1,"Registro repetido",""))))</f>
        <v/>
      </c>
    </row>
    <row r="953" customFormat="false" ht="15" hidden="false" customHeight="false" outlineLevel="0" collapsed="false">
      <c r="D953" s="0" t="str">
        <f aca="false">IF(A953="","",IFERROR(INDEX(Sesiones!$B$2:$B$401,MATCH(A953,Sesiones!$A$2:$A$401,0)),"Sesión no existe"))</f>
        <v/>
      </c>
      <c r="E953" s="41" t="str">
        <f aca="false">IF(A953="","",IFERROR(INDEX(Sesiones!$C$2:$C$401,MATCH(A953,Sesiones!$A$2:$A$401,0)),""))</f>
        <v/>
      </c>
      <c r="F953" s="0" t="str">
        <f aca="false">IF(A953="","",IF(D953="Sesión no existe","Sesión no existe",IF(COUNTIFS(Matrículas!$A$2:$A$201,B953,Matrículas!$B$2:$B$201,D953)=0,"No está matriculado en ese grupo",IF(COUNTIFS($A$2:$A$3001,A953,$B$2:$B$3001,B953)&gt;1,"Registro repetido",""))))</f>
        <v/>
      </c>
    </row>
    <row r="954" customFormat="false" ht="15" hidden="false" customHeight="false" outlineLevel="0" collapsed="false">
      <c r="D954" s="0" t="str">
        <f aca="false">IF(A954="","",IFERROR(INDEX(Sesiones!$B$2:$B$401,MATCH(A954,Sesiones!$A$2:$A$401,0)),"Sesión no existe"))</f>
        <v/>
      </c>
      <c r="E954" s="41" t="str">
        <f aca="false">IF(A954="","",IFERROR(INDEX(Sesiones!$C$2:$C$401,MATCH(A954,Sesiones!$A$2:$A$401,0)),""))</f>
        <v/>
      </c>
      <c r="F954" s="0" t="str">
        <f aca="false">IF(A954="","",IF(D954="Sesión no existe","Sesión no existe",IF(COUNTIFS(Matrículas!$A$2:$A$201,B954,Matrículas!$B$2:$B$201,D954)=0,"No está matriculado en ese grupo",IF(COUNTIFS($A$2:$A$3001,A954,$B$2:$B$3001,B954)&gt;1,"Registro repetido",""))))</f>
        <v/>
      </c>
    </row>
    <row r="955" customFormat="false" ht="15" hidden="false" customHeight="false" outlineLevel="0" collapsed="false">
      <c r="D955" s="0" t="str">
        <f aca="false">IF(A955="","",IFERROR(INDEX(Sesiones!$B$2:$B$401,MATCH(A955,Sesiones!$A$2:$A$401,0)),"Sesión no existe"))</f>
        <v/>
      </c>
      <c r="E955" s="41" t="str">
        <f aca="false">IF(A955="","",IFERROR(INDEX(Sesiones!$C$2:$C$401,MATCH(A955,Sesiones!$A$2:$A$401,0)),""))</f>
        <v/>
      </c>
      <c r="F955" s="0" t="str">
        <f aca="false">IF(A955="","",IF(D955="Sesión no existe","Sesión no existe",IF(COUNTIFS(Matrículas!$A$2:$A$201,B955,Matrículas!$B$2:$B$201,D955)=0,"No está matriculado en ese grupo",IF(COUNTIFS($A$2:$A$3001,A955,$B$2:$B$3001,B955)&gt;1,"Registro repetido",""))))</f>
        <v/>
      </c>
    </row>
    <row r="956" customFormat="false" ht="15" hidden="false" customHeight="false" outlineLevel="0" collapsed="false">
      <c r="D956" s="0" t="str">
        <f aca="false">IF(A956="","",IFERROR(INDEX(Sesiones!$B$2:$B$401,MATCH(A956,Sesiones!$A$2:$A$401,0)),"Sesión no existe"))</f>
        <v/>
      </c>
      <c r="E956" s="41" t="str">
        <f aca="false">IF(A956="","",IFERROR(INDEX(Sesiones!$C$2:$C$401,MATCH(A956,Sesiones!$A$2:$A$401,0)),""))</f>
        <v/>
      </c>
      <c r="F956" s="0" t="str">
        <f aca="false">IF(A956="","",IF(D956="Sesión no existe","Sesión no existe",IF(COUNTIFS(Matrículas!$A$2:$A$201,B956,Matrículas!$B$2:$B$201,D956)=0,"No está matriculado en ese grupo",IF(COUNTIFS($A$2:$A$3001,A956,$B$2:$B$3001,B956)&gt;1,"Registro repetido",""))))</f>
        <v/>
      </c>
    </row>
    <row r="957" customFormat="false" ht="15" hidden="false" customHeight="false" outlineLevel="0" collapsed="false">
      <c r="D957" s="0" t="str">
        <f aca="false">IF(A957="","",IFERROR(INDEX(Sesiones!$B$2:$B$401,MATCH(A957,Sesiones!$A$2:$A$401,0)),"Sesión no existe"))</f>
        <v/>
      </c>
      <c r="E957" s="41" t="str">
        <f aca="false">IF(A957="","",IFERROR(INDEX(Sesiones!$C$2:$C$401,MATCH(A957,Sesiones!$A$2:$A$401,0)),""))</f>
        <v/>
      </c>
      <c r="F957" s="0" t="str">
        <f aca="false">IF(A957="","",IF(D957="Sesión no existe","Sesión no existe",IF(COUNTIFS(Matrículas!$A$2:$A$201,B957,Matrículas!$B$2:$B$201,D957)=0,"No está matriculado en ese grupo",IF(COUNTIFS($A$2:$A$3001,A957,$B$2:$B$3001,B957)&gt;1,"Registro repetido",""))))</f>
        <v/>
      </c>
    </row>
    <row r="958" customFormat="false" ht="15" hidden="false" customHeight="false" outlineLevel="0" collapsed="false">
      <c r="D958" s="0" t="str">
        <f aca="false">IF(A958="","",IFERROR(INDEX(Sesiones!$B$2:$B$401,MATCH(A958,Sesiones!$A$2:$A$401,0)),"Sesión no existe"))</f>
        <v/>
      </c>
      <c r="E958" s="41" t="str">
        <f aca="false">IF(A958="","",IFERROR(INDEX(Sesiones!$C$2:$C$401,MATCH(A958,Sesiones!$A$2:$A$401,0)),""))</f>
        <v/>
      </c>
      <c r="F958" s="0" t="str">
        <f aca="false">IF(A958="","",IF(D958="Sesión no existe","Sesión no existe",IF(COUNTIFS(Matrículas!$A$2:$A$201,B958,Matrículas!$B$2:$B$201,D958)=0,"No está matriculado en ese grupo",IF(COUNTIFS($A$2:$A$3001,A958,$B$2:$B$3001,B958)&gt;1,"Registro repetido",""))))</f>
        <v/>
      </c>
    </row>
    <row r="959" customFormat="false" ht="15" hidden="false" customHeight="false" outlineLevel="0" collapsed="false">
      <c r="D959" s="0" t="str">
        <f aca="false">IF(A959="","",IFERROR(INDEX(Sesiones!$B$2:$B$401,MATCH(A959,Sesiones!$A$2:$A$401,0)),"Sesión no existe"))</f>
        <v/>
      </c>
      <c r="E959" s="41" t="str">
        <f aca="false">IF(A959="","",IFERROR(INDEX(Sesiones!$C$2:$C$401,MATCH(A959,Sesiones!$A$2:$A$401,0)),""))</f>
        <v/>
      </c>
      <c r="F959" s="0" t="str">
        <f aca="false">IF(A959="","",IF(D959="Sesión no existe","Sesión no existe",IF(COUNTIFS(Matrículas!$A$2:$A$201,B959,Matrículas!$B$2:$B$201,D959)=0,"No está matriculado en ese grupo",IF(COUNTIFS($A$2:$A$3001,A959,$B$2:$B$3001,B959)&gt;1,"Registro repetido",""))))</f>
        <v/>
      </c>
    </row>
    <row r="960" customFormat="false" ht="15" hidden="false" customHeight="false" outlineLevel="0" collapsed="false">
      <c r="D960" s="0" t="str">
        <f aca="false">IF(A960="","",IFERROR(INDEX(Sesiones!$B$2:$B$401,MATCH(A960,Sesiones!$A$2:$A$401,0)),"Sesión no existe"))</f>
        <v/>
      </c>
      <c r="E960" s="41" t="str">
        <f aca="false">IF(A960="","",IFERROR(INDEX(Sesiones!$C$2:$C$401,MATCH(A960,Sesiones!$A$2:$A$401,0)),""))</f>
        <v/>
      </c>
      <c r="F960" s="0" t="str">
        <f aca="false">IF(A960="","",IF(D960="Sesión no existe","Sesión no existe",IF(COUNTIFS(Matrículas!$A$2:$A$201,B960,Matrículas!$B$2:$B$201,D960)=0,"No está matriculado en ese grupo",IF(COUNTIFS($A$2:$A$3001,A960,$B$2:$B$3001,B960)&gt;1,"Registro repetido",""))))</f>
        <v/>
      </c>
    </row>
    <row r="961" customFormat="false" ht="15" hidden="false" customHeight="false" outlineLevel="0" collapsed="false">
      <c r="D961" s="0" t="str">
        <f aca="false">IF(A961="","",IFERROR(INDEX(Sesiones!$B$2:$B$401,MATCH(A961,Sesiones!$A$2:$A$401,0)),"Sesión no existe"))</f>
        <v/>
      </c>
      <c r="E961" s="41" t="str">
        <f aca="false">IF(A961="","",IFERROR(INDEX(Sesiones!$C$2:$C$401,MATCH(A961,Sesiones!$A$2:$A$401,0)),""))</f>
        <v/>
      </c>
      <c r="F961" s="0" t="str">
        <f aca="false">IF(A961="","",IF(D961="Sesión no existe","Sesión no existe",IF(COUNTIFS(Matrículas!$A$2:$A$201,B961,Matrículas!$B$2:$B$201,D961)=0,"No está matriculado en ese grupo",IF(COUNTIFS($A$2:$A$3001,A961,$B$2:$B$3001,B961)&gt;1,"Registro repetido",""))))</f>
        <v/>
      </c>
    </row>
    <row r="962" customFormat="false" ht="15" hidden="false" customHeight="false" outlineLevel="0" collapsed="false">
      <c r="D962" s="0" t="str">
        <f aca="false">IF(A962="","",IFERROR(INDEX(Sesiones!$B$2:$B$401,MATCH(A962,Sesiones!$A$2:$A$401,0)),"Sesión no existe"))</f>
        <v/>
      </c>
      <c r="E962" s="41" t="str">
        <f aca="false">IF(A962="","",IFERROR(INDEX(Sesiones!$C$2:$C$401,MATCH(A962,Sesiones!$A$2:$A$401,0)),""))</f>
        <v/>
      </c>
      <c r="F962" s="0" t="str">
        <f aca="false">IF(A962="","",IF(D962="Sesión no existe","Sesión no existe",IF(COUNTIFS(Matrículas!$A$2:$A$201,B962,Matrículas!$B$2:$B$201,D962)=0,"No está matriculado en ese grupo",IF(COUNTIFS($A$2:$A$3001,A962,$B$2:$B$3001,B962)&gt;1,"Registro repetido",""))))</f>
        <v/>
      </c>
    </row>
    <row r="963" customFormat="false" ht="15" hidden="false" customHeight="false" outlineLevel="0" collapsed="false">
      <c r="D963" s="0" t="str">
        <f aca="false">IF(A963="","",IFERROR(INDEX(Sesiones!$B$2:$B$401,MATCH(A963,Sesiones!$A$2:$A$401,0)),"Sesión no existe"))</f>
        <v/>
      </c>
      <c r="E963" s="41" t="str">
        <f aca="false">IF(A963="","",IFERROR(INDEX(Sesiones!$C$2:$C$401,MATCH(A963,Sesiones!$A$2:$A$401,0)),""))</f>
        <v/>
      </c>
      <c r="F963" s="0" t="str">
        <f aca="false">IF(A963="","",IF(D963="Sesión no existe","Sesión no existe",IF(COUNTIFS(Matrículas!$A$2:$A$201,B963,Matrículas!$B$2:$B$201,D963)=0,"No está matriculado en ese grupo",IF(COUNTIFS($A$2:$A$3001,A963,$B$2:$B$3001,B963)&gt;1,"Registro repetido",""))))</f>
        <v/>
      </c>
    </row>
    <row r="964" customFormat="false" ht="15" hidden="false" customHeight="false" outlineLevel="0" collapsed="false">
      <c r="D964" s="0" t="str">
        <f aca="false">IF(A964="","",IFERROR(INDEX(Sesiones!$B$2:$B$401,MATCH(A964,Sesiones!$A$2:$A$401,0)),"Sesión no existe"))</f>
        <v/>
      </c>
      <c r="E964" s="41" t="str">
        <f aca="false">IF(A964="","",IFERROR(INDEX(Sesiones!$C$2:$C$401,MATCH(A964,Sesiones!$A$2:$A$401,0)),""))</f>
        <v/>
      </c>
      <c r="F964" s="0" t="str">
        <f aca="false">IF(A964="","",IF(D964="Sesión no existe","Sesión no existe",IF(COUNTIFS(Matrículas!$A$2:$A$201,B964,Matrículas!$B$2:$B$201,D964)=0,"No está matriculado en ese grupo",IF(COUNTIFS($A$2:$A$3001,A964,$B$2:$B$3001,B964)&gt;1,"Registro repetido",""))))</f>
        <v/>
      </c>
    </row>
    <row r="965" customFormat="false" ht="15" hidden="false" customHeight="false" outlineLevel="0" collapsed="false">
      <c r="D965" s="0" t="str">
        <f aca="false">IF(A965="","",IFERROR(INDEX(Sesiones!$B$2:$B$401,MATCH(A965,Sesiones!$A$2:$A$401,0)),"Sesión no existe"))</f>
        <v/>
      </c>
      <c r="E965" s="41" t="str">
        <f aca="false">IF(A965="","",IFERROR(INDEX(Sesiones!$C$2:$C$401,MATCH(A965,Sesiones!$A$2:$A$401,0)),""))</f>
        <v/>
      </c>
      <c r="F965" s="0" t="str">
        <f aca="false">IF(A965="","",IF(D965="Sesión no existe","Sesión no existe",IF(COUNTIFS(Matrículas!$A$2:$A$201,B965,Matrículas!$B$2:$B$201,D965)=0,"No está matriculado en ese grupo",IF(COUNTIFS($A$2:$A$3001,A965,$B$2:$B$3001,B965)&gt;1,"Registro repetido",""))))</f>
        <v/>
      </c>
    </row>
    <row r="966" customFormat="false" ht="15" hidden="false" customHeight="false" outlineLevel="0" collapsed="false">
      <c r="D966" s="0" t="str">
        <f aca="false">IF(A966="","",IFERROR(INDEX(Sesiones!$B$2:$B$401,MATCH(A966,Sesiones!$A$2:$A$401,0)),"Sesión no existe"))</f>
        <v/>
      </c>
      <c r="E966" s="41" t="str">
        <f aca="false">IF(A966="","",IFERROR(INDEX(Sesiones!$C$2:$C$401,MATCH(A966,Sesiones!$A$2:$A$401,0)),""))</f>
        <v/>
      </c>
      <c r="F966" s="0" t="str">
        <f aca="false">IF(A966="","",IF(D966="Sesión no existe","Sesión no existe",IF(COUNTIFS(Matrículas!$A$2:$A$201,B966,Matrículas!$B$2:$B$201,D966)=0,"No está matriculado en ese grupo",IF(COUNTIFS($A$2:$A$3001,A966,$B$2:$B$3001,B966)&gt;1,"Registro repetido",""))))</f>
        <v/>
      </c>
    </row>
    <row r="967" customFormat="false" ht="15" hidden="false" customHeight="false" outlineLevel="0" collapsed="false">
      <c r="D967" s="0" t="str">
        <f aca="false">IF(A967="","",IFERROR(INDEX(Sesiones!$B$2:$B$401,MATCH(A967,Sesiones!$A$2:$A$401,0)),"Sesión no existe"))</f>
        <v/>
      </c>
      <c r="E967" s="41" t="str">
        <f aca="false">IF(A967="","",IFERROR(INDEX(Sesiones!$C$2:$C$401,MATCH(A967,Sesiones!$A$2:$A$401,0)),""))</f>
        <v/>
      </c>
      <c r="F967" s="0" t="str">
        <f aca="false">IF(A967="","",IF(D967="Sesión no existe","Sesión no existe",IF(COUNTIFS(Matrículas!$A$2:$A$201,B967,Matrículas!$B$2:$B$201,D967)=0,"No está matriculado en ese grupo",IF(COUNTIFS($A$2:$A$3001,A967,$B$2:$B$3001,B967)&gt;1,"Registro repetido",""))))</f>
        <v/>
      </c>
    </row>
    <row r="968" customFormat="false" ht="15" hidden="false" customHeight="false" outlineLevel="0" collapsed="false">
      <c r="D968" s="0" t="str">
        <f aca="false">IF(A968="","",IFERROR(INDEX(Sesiones!$B$2:$B$401,MATCH(A968,Sesiones!$A$2:$A$401,0)),"Sesión no existe"))</f>
        <v/>
      </c>
      <c r="E968" s="41" t="str">
        <f aca="false">IF(A968="","",IFERROR(INDEX(Sesiones!$C$2:$C$401,MATCH(A968,Sesiones!$A$2:$A$401,0)),""))</f>
        <v/>
      </c>
      <c r="F968" s="0" t="str">
        <f aca="false">IF(A968="","",IF(D968="Sesión no existe","Sesión no existe",IF(COUNTIFS(Matrículas!$A$2:$A$201,B968,Matrículas!$B$2:$B$201,D968)=0,"No está matriculado en ese grupo",IF(COUNTIFS($A$2:$A$3001,A968,$B$2:$B$3001,B968)&gt;1,"Registro repetido",""))))</f>
        <v/>
      </c>
    </row>
    <row r="969" customFormat="false" ht="15" hidden="false" customHeight="false" outlineLevel="0" collapsed="false">
      <c r="D969" s="0" t="str">
        <f aca="false">IF(A969="","",IFERROR(INDEX(Sesiones!$B$2:$B$401,MATCH(A969,Sesiones!$A$2:$A$401,0)),"Sesión no existe"))</f>
        <v/>
      </c>
      <c r="E969" s="41" t="str">
        <f aca="false">IF(A969="","",IFERROR(INDEX(Sesiones!$C$2:$C$401,MATCH(A969,Sesiones!$A$2:$A$401,0)),""))</f>
        <v/>
      </c>
      <c r="F969" s="0" t="str">
        <f aca="false">IF(A969="","",IF(D969="Sesión no existe","Sesión no existe",IF(COUNTIFS(Matrículas!$A$2:$A$201,B969,Matrículas!$B$2:$B$201,D969)=0,"No está matriculado en ese grupo",IF(COUNTIFS($A$2:$A$3001,A969,$B$2:$B$3001,B969)&gt;1,"Registro repetido",""))))</f>
        <v/>
      </c>
    </row>
    <row r="970" customFormat="false" ht="15" hidden="false" customHeight="false" outlineLevel="0" collapsed="false">
      <c r="D970" s="0" t="str">
        <f aca="false">IF(A970="","",IFERROR(INDEX(Sesiones!$B$2:$B$401,MATCH(A970,Sesiones!$A$2:$A$401,0)),"Sesión no existe"))</f>
        <v/>
      </c>
      <c r="E970" s="41" t="str">
        <f aca="false">IF(A970="","",IFERROR(INDEX(Sesiones!$C$2:$C$401,MATCH(A970,Sesiones!$A$2:$A$401,0)),""))</f>
        <v/>
      </c>
      <c r="F970" s="0" t="str">
        <f aca="false">IF(A970="","",IF(D970="Sesión no existe","Sesión no existe",IF(COUNTIFS(Matrículas!$A$2:$A$201,B970,Matrículas!$B$2:$B$201,D970)=0,"No está matriculado en ese grupo",IF(COUNTIFS($A$2:$A$3001,A970,$B$2:$B$3001,B970)&gt;1,"Registro repetido",""))))</f>
        <v/>
      </c>
    </row>
    <row r="971" customFormat="false" ht="15" hidden="false" customHeight="false" outlineLevel="0" collapsed="false">
      <c r="D971" s="0" t="str">
        <f aca="false">IF(A971="","",IFERROR(INDEX(Sesiones!$B$2:$B$401,MATCH(A971,Sesiones!$A$2:$A$401,0)),"Sesión no existe"))</f>
        <v/>
      </c>
      <c r="E971" s="41" t="str">
        <f aca="false">IF(A971="","",IFERROR(INDEX(Sesiones!$C$2:$C$401,MATCH(A971,Sesiones!$A$2:$A$401,0)),""))</f>
        <v/>
      </c>
      <c r="F971" s="0" t="str">
        <f aca="false">IF(A971="","",IF(D971="Sesión no existe","Sesión no existe",IF(COUNTIFS(Matrículas!$A$2:$A$201,B971,Matrículas!$B$2:$B$201,D971)=0,"No está matriculado en ese grupo",IF(COUNTIFS($A$2:$A$3001,A971,$B$2:$B$3001,B971)&gt;1,"Registro repetido",""))))</f>
        <v/>
      </c>
    </row>
    <row r="972" customFormat="false" ht="15" hidden="false" customHeight="false" outlineLevel="0" collapsed="false">
      <c r="D972" s="0" t="str">
        <f aca="false">IF(A972="","",IFERROR(INDEX(Sesiones!$B$2:$B$401,MATCH(A972,Sesiones!$A$2:$A$401,0)),"Sesión no existe"))</f>
        <v/>
      </c>
      <c r="E972" s="41" t="str">
        <f aca="false">IF(A972="","",IFERROR(INDEX(Sesiones!$C$2:$C$401,MATCH(A972,Sesiones!$A$2:$A$401,0)),""))</f>
        <v/>
      </c>
      <c r="F972" s="0" t="str">
        <f aca="false">IF(A972="","",IF(D972="Sesión no existe","Sesión no existe",IF(COUNTIFS(Matrículas!$A$2:$A$201,B972,Matrículas!$B$2:$B$201,D972)=0,"No está matriculado en ese grupo",IF(COUNTIFS($A$2:$A$3001,A972,$B$2:$B$3001,B972)&gt;1,"Registro repetido",""))))</f>
        <v/>
      </c>
    </row>
    <row r="973" customFormat="false" ht="15" hidden="false" customHeight="false" outlineLevel="0" collapsed="false">
      <c r="D973" s="0" t="str">
        <f aca="false">IF(A973="","",IFERROR(INDEX(Sesiones!$B$2:$B$401,MATCH(A973,Sesiones!$A$2:$A$401,0)),"Sesión no existe"))</f>
        <v/>
      </c>
      <c r="E973" s="41" t="str">
        <f aca="false">IF(A973="","",IFERROR(INDEX(Sesiones!$C$2:$C$401,MATCH(A973,Sesiones!$A$2:$A$401,0)),""))</f>
        <v/>
      </c>
      <c r="F973" s="0" t="str">
        <f aca="false">IF(A973="","",IF(D973="Sesión no existe","Sesión no existe",IF(COUNTIFS(Matrículas!$A$2:$A$201,B973,Matrículas!$B$2:$B$201,D973)=0,"No está matriculado en ese grupo",IF(COUNTIFS($A$2:$A$3001,A973,$B$2:$B$3001,B973)&gt;1,"Registro repetido",""))))</f>
        <v/>
      </c>
    </row>
    <row r="974" customFormat="false" ht="15" hidden="false" customHeight="false" outlineLevel="0" collapsed="false">
      <c r="D974" s="0" t="str">
        <f aca="false">IF(A974="","",IFERROR(INDEX(Sesiones!$B$2:$B$401,MATCH(A974,Sesiones!$A$2:$A$401,0)),"Sesión no existe"))</f>
        <v/>
      </c>
      <c r="E974" s="41" t="str">
        <f aca="false">IF(A974="","",IFERROR(INDEX(Sesiones!$C$2:$C$401,MATCH(A974,Sesiones!$A$2:$A$401,0)),""))</f>
        <v/>
      </c>
      <c r="F974" s="0" t="str">
        <f aca="false">IF(A974="","",IF(D974="Sesión no existe","Sesión no existe",IF(COUNTIFS(Matrículas!$A$2:$A$201,B974,Matrículas!$B$2:$B$201,D974)=0,"No está matriculado en ese grupo",IF(COUNTIFS($A$2:$A$3001,A974,$B$2:$B$3001,B974)&gt;1,"Registro repetido",""))))</f>
        <v/>
      </c>
    </row>
    <row r="975" customFormat="false" ht="15" hidden="false" customHeight="false" outlineLevel="0" collapsed="false">
      <c r="D975" s="0" t="str">
        <f aca="false">IF(A975="","",IFERROR(INDEX(Sesiones!$B$2:$B$401,MATCH(A975,Sesiones!$A$2:$A$401,0)),"Sesión no existe"))</f>
        <v/>
      </c>
      <c r="E975" s="41" t="str">
        <f aca="false">IF(A975="","",IFERROR(INDEX(Sesiones!$C$2:$C$401,MATCH(A975,Sesiones!$A$2:$A$401,0)),""))</f>
        <v/>
      </c>
      <c r="F975" s="0" t="str">
        <f aca="false">IF(A975="","",IF(D975="Sesión no existe","Sesión no existe",IF(COUNTIFS(Matrículas!$A$2:$A$201,B975,Matrículas!$B$2:$B$201,D975)=0,"No está matriculado en ese grupo",IF(COUNTIFS($A$2:$A$3001,A975,$B$2:$B$3001,B975)&gt;1,"Registro repetido",""))))</f>
        <v/>
      </c>
    </row>
    <row r="976" customFormat="false" ht="15" hidden="false" customHeight="false" outlineLevel="0" collapsed="false">
      <c r="D976" s="0" t="str">
        <f aca="false">IF(A976="","",IFERROR(INDEX(Sesiones!$B$2:$B$401,MATCH(A976,Sesiones!$A$2:$A$401,0)),"Sesión no existe"))</f>
        <v/>
      </c>
      <c r="E976" s="41" t="str">
        <f aca="false">IF(A976="","",IFERROR(INDEX(Sesiones!$C$2:$C$401,MATCH(A976,Sesiones!$A$2:$A$401,0)),""))</f>
        <v/>
      </c>
      <c r="F976" s="0" t="str">
        <f aca="false">IF(A976="","",IF(D976="Sesión no existe","Sesión no existe",IF(COUNTIFS(Matrículas!$A$2:$A$201,B976,Matrículas!$B$2:$B$201,D976)=0,"No está matriculado en ese grupo",IF(COUNTIFS($A$2:$A$3001,A976,$B$2:$B$3001,B976)&gt;1,"Registro repetido",""))))</f>
        <v/>
      </c>
    </row>
    <row r="977" customFormat="false" ht="15" hidden="false" customHeight="false" outlineLevel="0" collapsed="false">
      <c r="D977" s="0" t="str">
        <f aca="false">IF(A977="","",IFERROR(INDEX(Sesiones!$B$2:$B$401,MATCH(A977,Sesiones!$A$2:$A$401,0)),"Sesión no existe"))</f>
        <v/>
      </c>
      <c r="E977" s="41" t="str">
        <f aca="false">IF(A977="","",IFERROR(INDEX(Sesiones!$C$2:$C$401,MATCH(A977,Sesiones!$A$2:$A$401,0)),""))</f>
        <v/>
      </c>
      <c r="F977" s="0" t="str">
        <f aca="false">IF(A977="","",IF(D977="Sesión no existe","Sesión no existe",IF(COUNTIFS(Matrículas!$A$2:$A$201,B977,Matrículas!$B$2:$B$201,D977)=0,"No está matriculado en ese grupo",IF(COUNTIFS($A$2:$A$3001,A977,$B$2:$B$3001,B977)&gt;1,"Registro repetido",""))))</f>
        <v/>
      </c>
    </row>
    <row r="978" customFormat="false" ht="15" hidden="false" customHeight="false" outlineLevel="0" collapsed="false">
      <c r="D978" s="0" t="str">
        <f aca="false">IF(A978="","",IFERROR(INDEX(Sesiones!$B$2:$B$401,MATCH(A978,Sesiones!$A$2:$A$401,0)),"Sesión no existe"))</f>
        <v/>
      </c>
      <c r="E978" s="41" t="str">
        <f aca="false">IF(A978="","",IFERROR(INDEX(Sesiones!$C$2:$C$401,MATCH(A978,Sesiones!$A$2:$A$401,0)),""))</f>
        <v/>
      </c>
      <c r="F978" s="0" t="str">
        <f aca="false">IF(A978="","",IF(D978="Sesión no existe","Sesión no existe",IF(COUNTIFS(Matrículas!$A$2:$A$201,B978,Matrículas!$B$2:$B$201,D978)=0,"No está matriculado en ese grupo",IF(COUNTIFS($A$2:$A$3001,A978,$B$2:$B$3001,B978)&gt;1,"Registro repetido",""))))</f>
        <v/>
      </c>
    </row>
    <row r="979" customFormat="false" ht="15" hidden="false" customHeight="false" outlineLevel="0" collapsed="false">
      <c r="D979" s="0" t="str">
        <f aca="false">IF(A979="","",IFERROR(INDEX(Sesiones!$B$2:$B$401,MATCH(A979,Sesiones!$A$2:$A$401,0)),"Sesión no existe"))</f>
        <v/>
      </c>
      <c r="E979" s="41" t="str">
        <f aca="false">IF(A979="","",IFERROR(INDEX(Sesiones!$C$2:$C$401,MATCH(A979,Sesiones!$A$2:$A$401,0)),""))</f>
        <v/>
      </c>
      <c r="F979" s="0" t="str">
        <f aca="false">IF(A979="","",IF(D979="Sesión no existe","Sesión no existe",IF(COUNTIFS(Matrículas!$A$2:$A$201,B979,Matrículas!$B$2:$B$201,D979)=0,"No está matriculado en ese grupo",IF(COUNTIFS($A$2:$A$3001,A979,$B$2:$B$3001,B979)&gt;1,"Registro repetido",""))))</f>
        <v/>
      </c>
    </row>
    <row r="980" customFormat="false" ht="15" hidden="false" customHeight="false" outlineLevel="0" collapsed="false">
      <c r="D980" s="0" t="str">
        <f aca="false">IF(A980="","",IFERROR(INDEX(Sesiones!$B$2:$B$401,MATCH(A980,Sesiones!$A$2:$A$401,0)),"Sesión no existe"))</f>
        <v/>
      </c>
      <c r="E980" s="41" t="str">
        <f aca="false">IF(A980="","",IFERROR(INDEX(Sesiones!$C$2:$C$401,MATCH(A980,Sesiones!$A$2:$A$401,0)),""))</f>
        <v/>
      </c>
      <c r="F980" s="0" t="str">
        <f aca="false">IF(A980="","",IF(D980="Sesión no existe","Sesión no existe",IF(COUNTIFS(Matrículas!$A$2:$A$201,B980,Matrículas!$B$2:$B$201,D980)=0,"No está matriculado en ese grupo",IF(COUNTIFS($A$2:$A$3001,A980,$B$2:$B$3001,B980)&gt;1,"Registro repetido",""))))</f>
        <v/>
      </c>
    </row>
    <row r="981" customFormat="false" ht="15" hidden="false" customHeight="false" outlineLevel="0" collapsed="false">
      <c r="D981" s="0" t="str">
        <f aca="false">IF(A981="","",IFERROR(INDEX(Sesiones!$B$2:$B$401,MATCH(A981,Sesiones!$A$2:$A$401,0)),"Sesión no existe"))</f>
        <v/>
      </c>
      <c r="E981" s="41" t="str">
        <f aca="false">IF(A981="","",IFERROR(INDEX(Sesiones!$C$2:$C$401,MATCH(A981,Sesiones!$A$2:$A$401,0)),""))</f>
        <v/>
      </c>
      <c r="F981" s="0" t="str">
        <f aca="false">IF(A981="","",IF(D981="Sesión no existe","Sesión no existe",IF(COUNTIFS(Matrículas!$A$2:$A$201,B981,Matrículas!$B$2:$B$201,D981)=0,"No está matriculado en ese grupo",IF(COUNTIFS($A$2:$A$3001,A981,$B$2:$B$3001,B981)&gt;1,"Registro repetido",""))))</f>
        <v/>
      </c>
    </row>
    <row r="982" customFormat="false" ht="15" hidden="false" customHeight="false" outlineLevel="0" collapsed="false">
      <c r="D982" s="0" t="str">
        <f aca="false">IF(A982="","",IFERROR(INDEX(Sesiones!$B$2:$B$401,MATCH(A982,Sesiones!$A$2:$A$401,0)),"Sesión no existe"))</f>
        <v/>
      </c>
      <c r="E982" s="41" t="str">
        <f aca="false">IF(A982="","",IFERROR(INDEX(Sesiones!$C$2:$C$401,MATCH(A982,Sesiones!$A$2:$A$401,0)),""))</f>
        <v/>
      </c>
      <c r="F982" s="0" t="str">
        <f aca="false">IF(A982="","",IF(D982="Sesión no existe","Sesión no existe",IF(COUNTIFS(Matrículas!$A$2:$A$201,B982,Matrículas!$B$2:$B$201,D982)=0,"No está matriculado en ese grupo",IF(COUNTIFS($A$2:$A$3001,A982,$B$2:$B$3001,B982)&gt;1,"Registro repetido",""))))</f>
        <v/>
      </c>
    </row>
    <row r="983" customFormat="false" ht="15" hidden="false" customHeight="false" outlineLevel="0" collapsed="false">
      <c r="D983" s="0" t="str">
        <f aca="false">IF(A983="","",IFERROR(INDEX(Sesiones!$B$2:$B$401,MATCH(A983,Sesiones!$A$2:$A$401,0)),"Sesión no existe"))</f>
        <v/>
      </c>
      <c r="E983" s="41" t="str">
        <f aca="false">IF(A983="","",IFERROR(INDEX(Sesiones!$C$2:$C$401,MATCH(A983,Sesiones!$A$2:$A$401,0)),""))</f>
        <v/>
      </c>
      <c r="F983" s="0" t="str">
        <f aca="false">IF(A983="","",IF(D983="Sesión no existe","Sesión no existe",IF(COUNTIFS(Matrículas!$A$2:$A$201,B983,Matrículas!$B$2:$B$201,D983)=0,"No está matriculado en ese grupo",IF(COUNTIFS($A$2:$A$3001,A983,$B$2:$B$3001,B983)&gt;1,"Registro repetido",""))))</f>
        <v/>
      </c>
    </row>
    <row r="984" customFormat="false" ht="15" hidden="false" customHeight="false" outlineLevel="0" collapsed="false">
      <c r="D984" s="0" t="str">
        <f aca="false">IF(A984="","",IFERROR(INDEX(Sesiones!$B$2:$B$401,MATCH(A984,Sesiones!$A$2:$A$401,0)),"Sesión no existe"))</f>
        <v/>
      </c>
      <c r="E984" s="41" t="str">
        <f aca="false">IF(A984="","",IFERROR(INDEX(Sesiones!$C$2:$C$401,MATCH(A984,Sesiones!$A$2:$A$401,0)),""))</f>
        <v/>
      </c>
      <c r="F984" s="0" t="str">
        <f aca="false">IF(A984="","",IF(D984="Sesión no existe","Sesión no existe",IF(COUNTIFS(Matrículas!$A$2:$A$201,B984,Matrículas!$B$2:$B$201,D984)=0,"No está matriculado en ese grupo",IF(COUNTIFS($A$2:$A$3001,A984,$B$2:$B$3001,B984)&gt;1,"Registro repetido",""))))</f>
        <v/>
      </c>
    </row>
    <row r="985" customFormat="false" ht="15" hidden="false" customHeight="false" outlineLevel="0" collapsed="false">
      <c r="D985" s="0" t="str">
        <f aca="false">IF(A985="","",IFERROR(INDEX(Sesiones!$B$2:$B$401,MATCH(A985,Sesiones!$A$2:$A$401,0)),"Sesión no existe"))</f>
        <v/>
      </c>
      <c r="E985" s="41" t="str">
        <f aca="false">IF(A985="","",IFERROR(INDEX(Sesiones!$C$2:$C$401,MATCH(A985,Sesiones!$A$2:$A$401,0)),""))</f>
        <v/>
      </c>
      <c r="F985" s="0" t="str">
        <f aca="false">IF(A985="","",IF(D985="Sesión no existe","Sesión no existe",IF(COUNTIFS(Matrículas!$A$2:$A$201,B985,Matrículas!$B$2:$B$201,D985)=0,"No está matriculado en ese grupo",IF(COUNTIFS($A$2:$A$3001,A985,$B$2:$B$3001,B985)&gt;1,"Registro repetido",""))))</f>
        <v/>
      </c>
    </row>
    <row r="986" customFormat="false" ht="15" hidden="false" customHeight="false" outlineLevel="0" collapsed="false">
      <c r="D986" s="0" t="str">
        <f aca="false">IF(A986="","",IFERROR(INDEX(Sesiones!$B$2:$B$401,MATCH(A986,Sesiones!$A$2:$A$401,0)),"Sesión no existe"))</f>
        <v/>
      </c>
      <c r="E986" s="41" t="str">
        <f aca="false">IF(A986="","",IFERROR(INDEX(Sesiones!$C$2:$C$401,MATCH(A986,Sesiones!$A$2:$A$401,0)),""))</f>
        <v/>
      </c>
      <c r="F986" s="0" t="str">
        <f aca="false">IF(A986="","",IF(D986="Sesión no existe","Sesión no existe",IF(COUNTIFS(Matrículas!$A$2:$A$201,B986,Matrículas!$B$2:$B$201,D986)=0,"No está matriculado en ese grupo",IF(COUNTIFS($A$2:$A$3001,A986,$B$2:$B$3001,B986)&gt;1,"Registro repetido",""))))</f>
        <v/>
      </c>
    </row>
    <row r="987" customFormat="false" ht="15" hidden="false" customHeight="false" outlineLevel="0" collapsed="false">
      <c r="D987" s="0" t="str">
        <f aca="false">IF(A987="","",IFERROR(INDEX(Sesiones!$B$2:$B$401,MATCH(A987,Sesiones!$A$2:$A$401,0)),"Sesión no existe"))</f>
        <v/>
      </c>
      <c r="E987" s="41" t="str">
        <f aca="false">IF(A987="","",IFERROR(INDEX(Sesiones!$C$2:$C$401,MATCH(A987,Sesiones!$A$2:$A$401,0)),""))</f>
        <v/>
      </c>
      <c r="F987" s="0" t="str">
        <f aca="false">IF(A987="","",IF(D987="Sesión no existe","Sesión no existe",IF(COUNTIFS(Matrículas!$A$2:$A$201,B987,Matrículas!$B$2:$B$201,D987)=0,"No está matriculado en ese grupo",IF(COUNTIFS($A$2:$A$3001,A987,$B$2:$B$3001,B987)&gt;1,"Registro repetido",""))))</f>
        <v/>
      </c>
    </row>
    <row r="988" customFormat="false" ht="15" hidden="false" customHeight="false" outlineLevel="0" collapsed="false">
      <c r="D988" s="0" t="str">
        <f aca="false">IF(A988="","",IFERROR(INDEX(Sesiones!$B$2:$B$401,MATCH(A988,Sesiones!$A$2:$A$401,0)),"Sesión no existe"))</f>
        <v/>
      </c>
      <c r="E988" s="41" t="str">
        <f aca="false">IF(A988="","",IFERROR(INDEX(Sesiones!$C$2:$C$401,MATCH(A988,Sesiones!$A$2:$A$401,0)),""))</f>
        <v/>
      </c>
      <c r="F988" s="0" t="str">
        <f aca="false">IF(A988="","",IF(D988="Sesión no existe","Sesión no existe",IF(COUNTIFS(Matrículas!$A$2:$A$201,B988,Matrículas!$B$2:$B$201,D988)=0,"No está matriculado en ese grupo",IF(COUNTIFS($A$2:$A$3001,A988,$B$2:$B$3001,B988)&gt;1,"Registro repetido",""))))</f>
        <v/>
      </c>
    </row>
    <row r="989" customFormat="false" ht="15" hidden="false" customHeight="false" outlineLevel="0" collapsed="false">
      <c r="D989" s="0" t="str">
        <f aca="false">IF(A989="","",IFERROR(INDEX(Sesiones!$B$2:$B$401,MATCH(A989,Sesiones!$A$2:$A$401,0)),"Sesión no existe"))</f>
        <v/>
      </c>
      <c r="E989" s="41" t="str">
        <f aca="false">IF(A989="","",IFERROR(INDEX(Sesiones!$C$2:$C$401,MATCH(A989,Sesiones!$A$2:$A$401,0)),""))</f>
        <v/>
      </c>
      <c r="F989" s="0" t="str">
        <f aca="false">IF(A989="","",IF(D989="Sesión no existe","Sesión no existe",IF(COUNTIFS(Matrículas!$A$2:$A$201,B989,Matrículas!$B$2:$B$201,D989)=0,"No está matriculado en ese grupo",IF(COUNTIFS($A$2:$A$3001,A989,$B$2:$B$3001,B989)&gt;1,"Registro repetido",""))))</f>
        <v/>
      </c>
    </row>
    <row r="990" customFormat="false" ht="15" hidden="false" customHeight="false" outlineLevel="0" collapsed="false">
      <c r="D990" s="0" t="str">
        <f aca="false">IF(A990="","",IFERROR(INDEX(Sesiones!$B$2:$B$401,MATCH(A990,Sesiones!$A$2:$A$401,0)),"Sesión no existe"))</f>
        <v/>
      </c>
      <c r="E990" s="41" t="str">
        <f aca="false">IF(A990="","",IFERROR(INDEX(Sesiones!$C$2:$C$401,MATCH(A990,Sesiones!$A$2:$A$401,0)),""))</f>
        <v/>
      </c>
      <c r="F990" s="0" t="str">
        <f aca="false">IF(A990="","",IF(D990="Sesión no existe","Sesión no existe",IF(COUNTIFS(Matrículas!$A$2:$A$201,B990,Matrículas!$B$2:$B$201,D990)=0,"No está matriculado en ese grupo",IF(COUNTIFS($A$2:$A$3001,A990,$B$2:$B$3001,B990)&gt;1,"Registro repetido",""))))</f>
        <v/>
      </c>
    </row>
    <row r="991" customFormat="false" ht="15" hidden="false" customHeight="false" outlineLevel="0" collapsed="false">
      <c r="D991" s="0" t="str">
        <f aca="false">IF(A991="","",IFERROR(INDEX(Sesiones!$B$2:$B$401,MATCH(A991,Sesiones!$A$2:$A$401,0)),"Sesión no existe"))</f>
        <v/>
      </c>
      <c r="E991" s="41" t="str">
        <f aca="false">IF(A991="","",IFERROR(INDEX(Sesiones!$C$2:$C$401,MATCH(A991,Sesiones!$A$2:$A$401,0)),""))</f>
        <v/>
      </c>
      <c r="F991" s="0" t="str">
        <f aca="false">IF(A991="","",IF(D991="Sesión no existe","Sesión no existe",IF(COUNTIFS(Matrículas!$A$2:$A$201,B991,Matrículas!$B$2:$B$201,D991)=0,"No está matriculado en ese grupo",IF(COUNTIFS($A$2:$A$3001,A991,$B$2:$B$3001,B991)&gt;1,"Registro repetido",""))))</f>
        <v/>
      </c>
    </row>
    <row r="992" customFormat="false" ht="15" hidden="false" customHeight="false" outlineLevel="0" collapsed="false">
      <c r="D992" s="0" t="str">
        <f aca="false">IF(A992="","",IFERROR(INDEX(Sesiones!$B$2:$B$401,MATCH(A992,Sesiones!$A$2:$A$401,0)),"Sesión no existe"))</f>
        <v/>
      </c>
      <c r="E992" s="41" t="str">
        <f aca="false">IF(A992="","",IFERROR(INDEX(Sesiones!$C$2:$C$401,MATCH(A992,Sesiones!$A$2:$A$401,0)),""))</f>
        <v/>
      </c>
      <c r="F992" s="0" t="str">
        <f aca="false">IF(A992="","",IF(D992="Sesión no existe","Sesión no existe",IF(COUNTIFS(Matrículas!$A$2:$A$201,B992,Matrículas!$B$2:$B$201,D992)=0,"No está matriculado en ese grupo",IF(COUNTIFS($A$2:$A$3001,A992,$B$2:$B$3001,B992)&gt;1,"Registro repetido",""))))</f>
        <v/>
      </c>
    </row>
    <row r="993" customFormat="false" ht="15" hidden="false" customHeight="false" outlineLevel="0" collapsed="false">
      <c r="D993" s="0" t="str">
        <f aca="false">IF(A993="","",IFERROR(INDEX(Sesiones!$B$2:$B$401,MATCH(A993,Sesiones!$A$2:$A$401,0)),"Sesión no existe"))</f>
        <v/>
      </c>
      <c r="E993" s="41" t="str">
        <f aca="false">IF(A993="","",IFERROR(INDEX(Sesiones!$C$2:$C$401,MATCH(A993,Sesiones!$A$2:$A$401,0)),""))</f>
        <v/>
      </c>
      <c r="F993" s="0" t="str">
        <f aca="false">IF(A993="","",IF(D993="Sesión no existe","Sesión no existe",IF(COUNTIFS(Matrículas!$A$2:$A$201,B993,Matrículas!$B$2:$B$201,D993)=0,"No está matriculado en ese grupo",IF(COUNTIFS($A$2:$A$3001,A993,$B$2:$B$3001,B993)&gt;1,"Registro repetido",""))))</f>
        <v/>
      </c>
    </row>
    <row r="994" customFormat="false" ht="15" hidden="false" customHeight="false" outlineLevel="0" collapsed="false">
      <c r="D994" s="0" t="str">
        <f aca="false">IF(A994="","",IFERROR(INDEX(Sesiones!$B$2:$B$401,MATCH(A994,Sesiones!$A$2:$A$401,0)),"Sesión no existe"))</f>
        <v/>
      </c>
      <c r="E994" s="41" t="str">
        <f aca="false">IF(A994="","",IFERROR(INDEX(Sesiones!$C$2:$C$401,MATCH(A994,Sesiones!$A$2:$A$401,0)),""))</f>
        <v/>
      </c>
      <c r="F994" s="0" t="str">
        <f aca="false">IF(A994="","",IF(D994="Sesión no existe","Sesión no existe",IF(COUNTIFS(Matrículas!$A$2:$A$201,B994,Matrículas!$B$2:$B$201,D994)=0,"No está matriculado en ese grupo",IF(COUNTIFS($A$2:$A$3001,A994,$B$2:$B$3001,B994)&gt;1,"Registro repetido",""))))</f>
        <v/>
      </c>
    </row>
    <row r="995" customFormat="false" ht="15" hidden="false" customHeight="false" outlineLevel="0" collapsed="false">
      <c r="D995" s="0" t="str">
        <f aca="false">IF(A995="","",IFERROR(INDEX(Sesiones!$B$2:$B$401,MATCH(A995,Sesiones!$A$2:$A$401,0)),"Sesión no existe"))</f>
        <v/>
      </c>
      <c r="E995" s="41" t="str">
        <f aca="false">IF(A995="","",IFERROR(INDEX(Sesiones!$C$2:$C$401,MATCH(A995,Sesiones!$A$2:$A$401,0)),""))</f>
        <v/>
      </c>
      <c r="F995" s="0" t="str">
        <f aca="false">IF(A995="","",IF(D995="Sesión no existe","Sesión no existe",IF(COUNTIFS(Matrículas!$A$2:$A$201,B995,Matrículas!$B$2:$B$201,D995)=0,"No está matriculado en ese grupo",IF(COUNTIFS($A$2:$A$3001,A995,$B$2:$B$3001,B995)&gt;1,"Registro repetido",""))))</f>
        <v/>
      </c>
    </row>
    <row r="996" customFormat="false" ht="15" hidden="false" customHeight="false" outlineLevel="0" collapsed="false">
      <c r="D996" s="0" t="str">
        <f aca="false">IF(A996="","",IFERROR(INDEX(Sesiones!$B$2:$B$401,MATCH(A996,Sesiones!$A$2:$A$401,0)),"Sesión no existe"))</f>
        <v/>
      </c>
      <c r="E996" s="41" t="str">
        <f aca="false">IF(A996="","",IFERROR(INDEX(Sesiones!$C$2:$C$401,MATCH(A996,Sesiones!$A$2:$A$401,0)),""))</f>
        <v/>
      </c>
      <c r="F996" s="0" t="str">
        <f aca="false">IF(A996="","",IF(D996="Sesión no existe","Sesión no existe",IF(COUNTIFS(Matrículas!$A$2:$A$201,B996,Matrículas!$B$2:$B$201,D996)=0,"No está matriculado en ese grupo",IF(COUNTIFS($A$2:$A$3001,A996,$B$2:$B$3001,B996)&gt;1,"Registro repetido",""))))</f>
        <v/>
      </c>
    </row>
    <row r="997" customFormat="false" ht="15" hidden="false" customHeight="false" outlineLevel="0" collapsed="false">
      <c r="D997" s="0" t="str">
        <f aca="false">IF(A997="","",IFERROR(INDEX(Sesiones!$B$2:$B$401,MATCH(A997,Sesiones!$A$2:$A$401,0)),"Sesión no existe"))</f>
        <v/>
      </c>
      <c r="E997" s="41" t="str">
        <f aca="false">IF(A997="","",IFERROR(INDEX(Sesiones!$C$2:$C$401,MATCH(A997,Sesiones!$A$2:$A$401,0)),""))</f>
        <v/>
      </c>
      <c r="F997" s="0" t="str">
        <f aca="false">IF(A997="","",IF(D997="Sesión no existe","Sesión no existe",IF(COUNTIFS(Matrículas!$A$2:$A$201,B997,Matrículas!$B$2:$B$201,D997)=0,"No está matriculado en ese grupo",IF(COUNTIFS($A$2:$A$3001,A997,$B$2:$B$3001,B997)&gt;1,"Registro repetido",""))))</f>
        <v/>
      </c>
    </row>
    <row r="998" customFormat="false" ht="15" hidden="false" customHeight="false" outlineLevel="0" collapsed="false">
      <c r="D998" s="0" t="str">
        <f aca="false">IF(A998="","",IFERROR(INDEX(Sesiones!$B$2:$B$401,MATCH(A998,Sesiones!$A$2:$A$401,0)),"Sesión no existe"))</f>
        <v/>
      </c>
      <c r="E998" s="41" t="str">
        <f aca="false">IF(A998="","",IFERROR(INDEX(Sesiones!$C$2:$C$401,MATCH(A998,Sesiones!$A$2:$A$401,0)),""))</f>
        <v/>
      </c>
      <c r="F998" s="0" t="str">
        <f aca="false">IF(A998="","",IF(D998="Sesión no existe","Sesión no existe",IF(COUNTIFS(Matrículas!$A$2:$A$201,B998,Matrículas!$B$2:$B$201,D998)=0,"No está matriculado en ese grupo",IF(COUNTIFS($A$2:$A$3001,A998,$B$2:$B$3001,B998)&gt;1,"Registro repetido",""))))</f>
        <v/>
      </c>
    </row>
    <row r="999" customFormat="false" ht="15" hidden="false" customHeight="false" outlineLevel="0" collapsed="false">
      <c r="D999" s="0" t="str">
        <f aca="false">IF(A999="","",IFERROR(INDEX(Sesiones!$B$2:$B$401,MATCH(A999,Sesiones!$A$2:$A$401,0)),"Sesión no existe"))</f>
        <v/>
      </c>
      <c r="E999" s="41" t="str">
        <f aca="false">IF(A999="","",IFERROR(INDEX(Sesiones!$C$2:$C$401,MATCH(A999,Sesiones!$A$2:$A$401,0)),""))</f>
        <v/>
      </c>
      <c r="F999" s="0" t="str">
        <f aca="false">IF(A999="","",IF(D999="Sesión no existe","Sesión no existe",IF(COUNTIFS(Matrículas!$A$2:$A$201,B999,Matrículas!$B$2:$B$201,D999)=0,"No está matriculado en ese grupo",IF(COUNTIFS($A$2:$A$3001,A999,$B$2:$B$3001,B999)&gt;1,"Registro repetido",""))))</f>
        <v/>
      </c>
    </row>
    <row r="1000" customFormat="false" ht="15" hidden="false" customHeight="false" outlineLevel="0" collapsed="false">
      <c r="D1000" s="0" t="str">
        <f aca="false">IF(A1000="","",IFERROR(INDEX(Sesiones!$B$2:$B$401,MATCH(A1000,Sesiones!$A$2:$A$401,0)),"Sesión no existe"))</f>
        <v/>
      </c>
      <c r="E1000" s="41" t="str">
        <f aca="false">IF(A1000="","",IFERROR(INDEX(Sesiones!$C$2:$C$401,MATCH(A1000,Sesiones!$A$2:$A$401,0)),""))</f>
        <v/>
      </c>
      <c r="F1000" s="0" t="str">
        <f aca="false">IF(A1000="","",IF(D1000="Sesión no existe","Sesión no existe",IF(COUNTIFS(Matrículas!$A$2:$A$201,B1000,Matrículas!$B$2:$B$201,D1000)=0,"No está matriculado en ese grupo",IF(COUNTIFS($A$2:$A$3001,A1000,$B$2:$B$3001,B1000)&gt;1,"Registro repetido",""))))</f>
        <v/>
      </c>
    </row>
    <row r="1001" customFormat="false" ht="15" hidden="false" customHeight="false" outlineLevel="0" collapsed="false">
      <c r="D1001" s="0" t="str">
        <f aca="false">IF(A1001="","",IFERROR(INDEX(Sesiones!$B$2:$B$401,MATCH(A1001,Sesiones!$A$2:$A$401,0)),"Sesión no existe"))</f>
        <v/>
      </c>
      <c r="E1001" s="41" t="str">
        <f aca="false">IF(A1001="","",IFERROR(INDEX(Sesiones!$C$2:$C$401,MATCH(A1001,Sesiones!$A$2:$A$401,0)),""))</f>
        <v/>
      </c>
      <c r="F1001" s="0" t="str">
        <f aca="false">IF(A1001="","",IF(D1001="Sesión no existe","Sesión no existe",IF(COUNTIFS(Matrículas!$A$2:$A$201,B1001,Matrículas!$B$2:$B$201,D1001)=0,"No está matriculado en ese grupo",IF(COUNTIFS($A$2:$A$3001,A1001,$B$2:$B$3001,B1001)&gt;1,"Registro repetido",""))))</f>
        <v/>
      </c>
    </row>
    <row r="1002" customFormat="false" ht="15" hidden="false" customHeight="false" outlineLevel="0" collapsed="false">
      <c r="D1002" s="0" t="str">
        <f aca="false">IF(A1002="","",IFERROR(INDEX(Sesiones!$B$2:$B$401,MATCH(A1002,Sesiones!$A$2:$A$401,0)),"Sesión no existe"))</f>
        <v/>
      </c>
      <c r="E1002" s="41" t="str">
        <f aca="false">IF(A1002="","",IFERROR(INDEX(Sesiones!$C$2:$C$401,MATCH(A1002,Sesiones!$A$2:$A$401,0)),""))</f>
        <v/>
      </c>
      <c r="F1002" s="0" t="str">
        <f aca="false">IF(A1002="","",IF(D1002="Sesión no existe","Sesión no existe",IF(COUNTIFS(Matrículas!$A$2:$A$201,B1002,Matrículas!$B$2:$B$201,D1002)=0,"No está matriculado en ese grupo",IF(COUNTIFS($A$2:$A$3001,A1002,$B$2:$B$3001,B1002)&gt;1,"Registro repetido",""))))</f>
        <v/>
      </c>
    </row>
    <row r="1003" customFormat="false" ht="15" hidden="false" customHeight="false" outlineLevel="0" collapsed="false">
      <c r="D1003" s="0" t="str">
        <f aca="false">IF(A1003="","",IFERROR(INDEX(Sesiones!$B$2:$B$401,MATCH(A1003,Sesiones!$A$2:$A$401,0)),"Sesión no existe"))</f>
        <v/>
      </c>
      <c r="E1003" s="41" t="str">
        <f aca="false">IF(A1003="","",IFERROR(INDEX(Sesiones!$C$2:$C$401,MATCH(A1003,Sesiones!$A$2:$A$401,0)),""))</f>
        <v/>
      </c>
      <c r="F1003" s="0" t="str">
        <f aca="false">IF(A1003="","",IF(D1003="Sesión no existe","Sesión no existe",IF(COUNTIFS(Matrículas!$A$2:$A$201,B1003,Matrículas!$B$2:$B$201,D1003)=0,"No está matriculado en ese grupo",IF(COUNTIFS($A$2:$A$3001,A1003,$B$2:$B$3001,B1003)&gt;1,"Registro repetido",""))))</f>
        <v/>
      </c>
    </row>
    <row r="1004" customFormat="false" ht="15" hidden="false" customHeight="false" outlineLevel="0" collapsed="false">
      <c r="D1004" s="0" t="str">
        <f aca="false">IF(A1004="","",IFERROR(INDEX(Sesiones!$B$2:$B$401,MATCH(A1004,Sesiones!$A$2:$A$401,0)),"Sesión no existe"))</f>
        <v/>
      </c>
      <c r="E1004" s="41" t="str">
        <f aca="false">IF(A1004="","",IFERROR(INDEX(Sesiones!$C$2:$C$401,MATCH(A1004,Sesiones!$A$2:$A$401,0)),""))</f>
        <v/>
      </c>
      <c r="F1004" s="0" t="str">
        <f aca="false">IF(A1004="","",IF(D1004="Sesión no existe","Sesión no existe",IF(COUNTIFS(Matrículas!$A$2:$A$201,B1004,Matrículas!$B$2:$B$201,D1004)=0,"No está matriculado en ese grupo",IF(COUNTIFS($A$2:$A$3001,A1004,$B$2:$B$3001,B1004)&gt;1,"Registro repetido",""))))</f>
        <v/>
      </c>
    </row>
    <row r="1005" customFormat="false" ht="15" hidden="false" customHeight="false" outlineLevel="0" collapsed="false">
      <c r="D1005" s="0" t="str">
        <f aca="false">IF(A1005="","",IFERROR(INDEX(Sesiones!$B$2:$B$401,MATCH(A1005,Sesiones!$A$2:$A$401,0)),"Sesión no existe"))</f>
        <v/>
      </c>
      <c r="E1005" s="41" t="str">
        <f aca="false">IF(A1005="","",IFERROR(INDEX(Sesiones!$C$2:$C$401,MATCH(A1005,Sesiones!$A$2:$A$401,0)),""))</f>
        <v/>
      </c>
      <c r="F1005" s="0" t="str">
        <f aca="false">IF(A1005="","",IF(D1005="Sesión no existe","Sesión no existe",IF(COUNTIFS(Matrículas!$A$2:$A$201,B1005,Matrículas!$B$2:$B$201,D1005)=0,"No está matriculado en ese grupo",IF(COUNTIFS($A$2:$A$3001,A1005,$B$2:$B$3001,B1005)&gt;1,"Registro repetido",""))))</f>
        <v/>
      </c>
    </row>
    <row r="1006" customFormat="false" ht="15" hidden="false" customHeight="false" outlineLevel="0" collapsed="false">
      <c r="D1006" s="0" t="str">
        <f aca="false">IF(A1006="","",IFERROR(INDEX(Sesiones!$B$2:$B$401,MATCH(A1006,Sesiones!$A$2:$A$401,0)),"Sesión no existe"))</f>
        <v/>
      </c>
      <c r="E1006" s="41" t="str">
        <f aca="false">IF(A1006="","",IFERROR(INDEX(Sesiones!$C$2:$C$401,MATCH(A1006,Sesiones!$A$2:$A$401,0)),""))</f>
        <v/>
      </c>
      <c r="F1006" s="0" t="str">
        <f aca="false">IF(A1006="","",IF(D1006="Sesión no existe","Sesión no existe",IF(COUNTIFS(Matrículas!$A$2:$A$201,B1006,Matrículas!$B$2:$B$201,D1006)=0,"No está matriculado en ese grupo",IF(COUNTIFS($A$2:$A$3001,A1006,$B$2:$B$3001,B1006)&gt;1,"Registro repetido",""))))</f>
        <v/>
      </c>
    </row>
    <row r="1007" customFormat="false" ht="15" hidden="false" customHeight="false" outlineLevel="0" collapsed="false">
      <c r="D1007" s="0" t="str">
        <f aca="false">IF(A1007="","",IFERROR(INDEX(Sesiones!$B$2:$B$401,MATCH(A1007,Sesiones!$A$2:$A$401,0)),"Sesión no existe"))</f>
        <v/>
      </c>
      <c r="E1007" s="41" t="str">
        <f aca="false">IF(A1007="","",IFERROR(INDEX(Sesiones!$C$2:$C$401,MATCH(A1007,Sesiones!$A$2:$A$401,0)),""))</f>
        <v/>
      </c>
      <c r="F1007" s="0" t="str">
        <f aca="false">IF(A1007="","",IF(D1007="Sesión no existe","Sesión no existe",IF(COUNTIFS(Matrículas!$A$2:$A$201,B1007,Matrículas!$B$2:$B$201,D1007)=0,"No está matriculado en ese grupo",IF(COUNTIFS($A$2:$A$3001,A1007,$B$2:$B$3001,B1007)&gt;1,"Registro repetido",""))))</f>
        <v/>
      </c>
    </row>
    <row r="1008" customFormat="false" ht="15" hidden="false" customHeight="false" outlineLevel="0" collapsed="false">
      <c r="D1008" s="0" t="str">
        <f aca="false">IF(A1008="","",IFERROR(INDEX(Sesiones!$B$2:$B$401,MATCH(A1008,Sesiones!$A$2:$A$401,0)),"Sesión no existe"))</f>
        <v/>
      </c>
      <c r="E1008" s="41" t="str">
        <f aca="false">IF(A1008="","",IFERROR(INDEX(Sesiones!$C$2:$C$401,MATCH(A1008,Sesiones!$A$2:$A$401,0)),""))</f>
        <v/>
      </c>
      <c r="F1008" s="0" t="str">
        <f aca="false">IF(A1008="","",IF(D1008="Sesión no existe","Sesión no existe",IF(COUNTIFS(Matrículas!$A$2:$A$201,B1008,Matrículas!$B$2:$B$201,D1008)=0,"No está matriculado en ese grupo",IF(COUNTIFS($A$2:$A$3001,A1008,$B$2:$B$3001,B1008)&gt;1,"Registro repetido",""))))</f>
        <v/>
      </c>
    </row>
    <row r="1009" customFormat="false" ht="15" hidden="false" customHeight="false" outlineLevel="0" collapsed="false">
      <c r="D1009" s="0" t="str">
        <f aca="false">IF(A1009="","",IFERROR(INDEX(Sesiones!$B$2:$B$401,MATCH(A1009,Sesiones!$A$2:$A$401,0)),"Sesión no existe"))</f>
        <v/>
      </c>
      <c r="E1009" s="41" t="str">
        <f aca="false">IF(A1009="","",IFERROR(INDEX(Sesiones!$C$2:$C$401,MATCH(A1009,Sesiones!$A$2:$A$401,0)),""))</f>
        <v/>
      </c>
      <c r="F1009" s="0" t="str">
        <f aca="false">IF(A1009="","",IF(D1009="Sesión no existe","Sesión no existe",IF(COUNTIFS(Matrículas!$A$2:$A$201,B1009,Matrículas!$B$2:$B$201,D1009)=0,"No está matriculado en ese grupo",IF(COUNTIFS($A$2:$A$3001,A1009,$B$2:$B$3001,B1009)&gt;1,"Registro repetido",""))))</f>
        <v/>
      </c>
    </row>
    <row r="1010" customFormat="false" ht="15" hidden="false" customHeight="false" outlineLevel="0" collapsed="false">
      <c r="D1010" s="0" t="str">
        <f aca="false">IF(A1010="","",IFERROR(INDEX(Sesiones!$B$2:$B$401,MATCH(A1010,Sesiones!$A$2:$A$401,0)),"Sesión no existe"))</f>
        <v/>
      </c>
      <c r="E1010" s="41" t="str">
        <f aca="false">IF(A1010="","",IFERROR(INDEX(Sesiones!$C$2:$C$401,MATCH(A1010,Sesiones!$A$2:$A$401,0)),""))</f>
        <v/>
      </c>
      <c r="F1010" s="0" t="str">
        <f aca="false">IF(A1010="","",IF(D1010="Sesión no existe","Sesión no existe",IF(COUNTIFS(Matrículas!$A$2:$A$201,B1010,Matrículas!$B$2:$B$201,D1010)=0,"No está matriculado en ese grupo",IF(COUNTIFS($A$2:$A$3001,A1010,$B$2:$B$3001,B1010)&gt;1,"Registro repetido",""))))</f>
        <v/>
      </c>
    </row>
    <row r="1011" customFormat="false" ht="15" hidden="false" customHeight="false" outlineLevel="0" collapsed="false">
      <c r="D1011" s="0" t="str">
        <f aca="false">IF(A1011="","",IFERROR(INDEX(Sesiones!$B$2:$B$401,MATCH(A1011,Sesiones!$A$2:$A$401,0)),"Sesión no existe"))</f>
        <v/>
      </c>
      <c r="E1011" s="41" t="str">
        <f aca="false">IF(A1011="","",IFERROR(INDEX(Sesiones!$C$2:$C$401,MATCH(A1011,Sesiones!$A$2:$A$401,0)),""))</f>
        <v/>
      </c>
      <c r="F1011" s="0" t="str">
        <f aca="false">IF(A1011="","",IF(D1011="Sesión no existe","Sesión no existe",IF(COUNTIFS(Matrículas!$A$2:$A$201,B1011,Matrículas!$B$2:$B$201,D1011)=0,"No está matriculado en ese grupo",IF(COUNTIFS($A$2:$A$3001,A1011,$B$2:$B$3001,B1011)&gt;1,"Registro repetido",""))))</f>
        <v/>
      </c>
    </row>
    <row r="1012" customFormat="false" ht="15" hidden="false" customHeight="false" outlineLevel="0" collapsed="false">
      <c r="D1012" s="0" t="str">
        <f aca="false">IF(A1012="","",IFERROR(INDEX(Sesiones!$B$2:$B$401,MATCH(A1012,Sesiones!$A$2:$A$401,0)),"Sesión no existe"))</f>
        <v/>
      </c>
      <c r="E1012" s="41" t="str">
        <f aca="false">IF(A1012="","",IFERROR(INDEX(Sesiones!$C$2:$C$401,MATCH(A1012,Sesiones!$A$2:$A$401,0)),""))</f>
        <v/>
      </c>
      <c r="F1012" s="0" t="str">
        <f aca="false">IF(A1012="","",IF(D1012="Sesión no existe","Sesión no existe",IF(COUNTIFS(Matrículas!$A$2:$A$201,B1012,Matrículas!$B$2:$B$201,D1012)=0,"No está matriculado en ese grupo",IF(COUNTIFS($A$2:$A$3001,A1012,$B$2:$B$3001,B1012)&gt;1,"Registro repetido",""))))</f>
        <v/>
      </c>
    </row>
    <row r="1013" customFormat="false" ht="15" hidden="false" customHeight="false" outlineLevel="0" collapsed="false">
      <c r="D1013" s="0" t="str">
        <f aca="false">IF(A1013="","",IFERROR(INDEX(Sesiones!$B$2:$B$401,MATCH(A1013,Sesiones!$A$2:$A$401,0)),"Sesión no existe"))</f>
        <v/>
      </c>
      <c r="E1013" s="41" t="str">
        <f aca="false">IF(A1013="","",IFERROR(INDEX(Sesiones!$C$2:$C$401,MATCH(A1013,Sesiones!$A$2:$A$401,0)),""))</f>
        <v/>
      </c>
      <c r="F1013" s="0" t="str">
        <f aca="false">IF(A1013="","",IF(D1013="Sesión no existe","Sesión no existe",IF(COUNTIFS(Matrículas!$A$2:$A$201,B1013,Matrículas!$B$2:$B$201,D1013)=0,"No está matriculado en ese grupo",IF(COUNTIFS($A$2:$A$3001,A1013,$B$2:$B$3001,B1013)&gt;1,"Registro repetido",""))))</f>
        <v/>
      </c>
    </row>
    <row r="1014" customFormat="false" ht="15" hidden="false" customHeight="false" outlineLevel="0" collapsed="false">
      <c r="D1014" s="0" t="str">
        <f aca="false">IF(A1014="","",IFERROR(INDEX(Sesiones!$B$2:$B$401,MATCH(A1014,Sesiones!$A$2:$A$401,0)),"Sesión no existe"))</f>
        <v/>
      </c>
      <c r="E1014" s="41" t="str">
        <f aca="false">IF(A1014="","",IFERROR(INDEX(Sesiones!$C$2:$C$401,MATCH(A1014,Sesiones!$A$2:$A$401,0)),""))</f>
        <v/>
      </c>
      <c r="F1014" s="0" t="str">
        <f aca="false">IF(A1014="","",IF(D1014="Sesión no existe","Sesión no existe",IF(COUNTIFS(Matrículas!$A$2:$A$201,B1014,Matrículas!$B$2:$B$201,D1014)=0,"No está matriculado en ese grupo",IF(COUNTIFS($A$2:$A$3001,A1014,$B$2:$B$3001,B1014)&gt;1,"Registro repetido",""))))</f>
        <v/>
      </c>
    </row>
    <row r="1015" customFormat="false" ht="15" hidden="false" customHeight="false" outlineLevel="0" collapsed="false">
      <c r="D1015" s="0" t="str">
        <f aca="false">IF(A1015="","",IFERROR(INDEX(Sesiones!$B$2:$B$401,MATCH(A1015,Sesiones!$A$2:$A$401,0)),"Sesión no existe"))</f>
        <v/>
      </c>
      <c r="E1015" s="41" t="str">
        <f aca="false">IF(A1015="","",IFERROR(INDEX(Sesiones!$C$2:$C$401,MATCH(A1015,Sesiones!$A$2:$A$401,0)),""))</f>
        <v/>
      </c>
      <c r="F1015" s="0" t="str">
        <f aca="false">IF(A1015="","",IF(D1015="Sesión no existe","Sesión no existe",IF(COUNTIFS(Matrículas!$A$2:$A$201,B1015,Matrículas!$B$2:$B$201,D1015)=0,"No está matriculado en ese grupo",IF(COUNTIFS($A$2:$A$3001,A1015,$B$2:$B$3001,B1015)&gt;1,"Registro repetido",""))))</f>
        <v/>
      </c>
    </row>
    <row r="1016" customFormat="false" ht="15" hidden="false" customHeight="false" outlineLevel="0" collapsed="false">
      <c r="D1016" s="0" t="str">
        <f aca="false">IF(A1016="","",IFERROR(INDEX(Sesiones!$B$2:$B$401,MATCH(A1016,Sesiones!$A$2:$A$401,0)),"Sesión no existe"))</f>
        <v/>
      </c>
      <c r="E1016" s="41" t="str">
        <f aca="false">IF(A1016="","",IFERROR(INDEX(Sesiones!$C$2:$C$401,MATCH(A1016,Sesiones!$A$2:$A$401,0)),""))</f>
        <v/>
      </c>
      <c r="F1016" s="0" t="str">
        <f aca="false">IF(A1016="","",IF(D1016="Sesión no existe","Sesión no existe",IF(COUNTIFS(Matrículas!$A$2:$A$201,B1016,Matrículas!$B$2:$B$201,D1016)=0,"No está matriculado en ese grupo",IF(COUNTIFS($A$2:$A$3001,A1016,$B$2:$B$3001,B1016)&gt;1,"Registro repetido",""))))</f>
        <v/>
      </c>
    </row>
    <row r="1017" customFormat="false" ht="15" hidden="false" customHeight="false" outlineLevel="0" collapsed="false">
      <c r="D1017" s="0" t="str">
        <f aca="false">IF(A1017="","",IFERROR(INDEX(Sesiones!$B$2:$B$401,MATCH(A1017,Sesiones!$A$2:$A$401,0)),"Sesión no existe"))</f>
        <v/>
      </c>
      <c r="E1017" s="41" t="str">
        <f aca="false">IF(A1017="","",IFERROR(INDEX(Sesiones!$C$2:$C$401,MATCH(A1017,Sesiones!$A$2:$A$401,0)),""))</f>
        <v/>
      </c>
      <c r="F1017" s="0" t="str">
        <f aca="false">IF(A1017="","",IF(D1017="Sesión no existe","Sesión no existe",IF(COUNTIFS(Matrículas!$A$2:$A$201,B1017,Matrículas!$B$2:$B$201,D1017)=0,"No está matriculado en ese grupo",IF(COUNTIFS($A$2:$A$3001,A1017,$B$2:$B$3001,B1017)&gt;1,"Registro repetido",""))))</f>
        <v/>
      </c>
    </row>
    <row r="1018" customFormat="false" ht="15" hidden="false" customHeight="false" outlineLevel="0" collapsed="false">
      <c r="D1018" s="0" t="str">
        <f aca="false">IF(A1018="","",IFERROR(INDEX(Sesiones!$B$2:$B$401,MATCH(A1018,Sesiones!$A$2:$A$401,0)),"Sesión no existe"))</f>
        <v/>
      </c>
      <c r="E1018" s="41" t="str">
        <f aca="false">IF(A1018="","",IFERROR(INDEX(Sesiones!$C$2:$C$401,MATCH(A1018,Sesiones!$A$2:$A$401,0)),""))</f>
        <v/>
      </c>
      <c r="F1018" s="0" t="str">
        <f aca="false">IF(A1018="","",IF(D1018="Sesión no existe","Sesión no existe",IF(COUNTIFS(Matrículas!$A$2:$A$201,B1018,Matrículas!$B$2:$B$201,D1018)=0,"No está matriculado en ese grupo",IF(COUNTIFS($A$2:$A$3001,A1018,$B$2:$B$3001,B1018)&gt;1,"Registro repetido",""))))</f>
        <v/>
      </c>
    </row>
    <row r="1019" customFormat="false" ht="15" hidden="false" customHeight="false" outlineLevel="0" collapsed="false">
      <c r="D1019" s="0" t="str">
        <f aca="false">IF(A1019="","",IFERROR(INDEX(Sesiones!$B$2:$B$401,MATCH(A1019,Sesiones!$A$2:$A$401,0)),"Sesión no existe"))</f>
        <v/>
      </c>
      <c r="E1019" s="41" t="str">
        <f aca="false">IF(A1019="","",IFERROR(INDEX(Sesiones!$C$2:$C$401,MATCH(A1019,Sesiones!$A$2:$A$401,0)),""))</f>
        <v/>
      </c>
      <c r="F1019" s="0" t="str">
        <f aca="false">IF(A1019="","",IF(D1019="Sesión no existe","Sesión no existe",IF(COUNTIFS(Matrículas!$A$2:$A$201,B1019,Matrículas!$B$2:$B$201,D1019)=0,"No está matriculado en ese grupo",IF(COUNTIFS($A$2:$A$3001,A1019,$B$2:$B$3001,B1019)&gt;1,"Registro repetido",""))))</f>
        <v/>
      </c>
    </row>
    <row r="1020" customFormat="false" ht="15" hidden="false" customHeight="false" outlineLevel="0" collapsed="false">
      <c r="D1020" s="0" t="str">
        <f aca="false">IF(A1020="","",IFERROR(INDEX(Sesiones!$B$2:$B$401,MATCH(A1020,Sesiones!$A$2:$A$401,0)),"Sesión no existe"))</f>
        <v/>
      </c>
      <c r="E1020" s="41" t="str">
        <f aca="false">IF(A1020="","",IFERROR(INDEX(Sesiones!$C$2:$C$401,MATCH(A1020,Sesiones!$A$2:$A$401,0)),""))</f>
        <v/>
      </c>
      <c r="F1020" s="0" t="str">
        <f aca="false">IF(A1020="","",IF(D1020="Sesión no existe","Sesión no existe",IF(COUNTIFS(Matrículas!$A$2:$A$201,B1020,Matrículas!$B$2:$B$201,D1020)=0,"No está matriculado en ese grupo",IF(COUNTIFS($A$2:$A$3001,A1020,$B$2:$B$3001,B1020)&gt;1,"Registro repetido",""))))</f>
        <v/>
      </c>
    </row>
    <row r="1021" customFormat="false" ht="15" hidden="false" customHeight="false" outlineLevel="0" collapsed="false">
      <c r="D1021" s="0" t="str">
        <f aca="false">IF(A1021="","",IFERROR(INDEX(Sesiones!$B$2:$B$401,MATCH(A1021,Sesiones!$A$2:$A$401,0)),"Sesión no existe"))</f>
        <v/>
      </c>
      <c r="E1021" s="41" t="str">
        <f aca="false">IF(A1021="","",IFERROR(INDEX(Sesiones!$C$2:$C$401,MATCH(A1021,Sesiones!$A$2:$A$401,0)),""))</f>
        <v/>
      </c>
      <c r="F1021" s="0" t="str">
        <f aca="false">IF(A1021="","",IF(D1021="Sesión no existe","Sesión no existe",IF(COUNTIFS(Matrículas!$A$2:$A$201,B1021,Matrículas!$B$2:$B$201,D1021)=0,"No está matriculado en ese grupo",IF(COUNTIFS($A$2:$A$3001,A1021,$B$2:$B$3001,B1021)&gt;1,"Registro repetido",""))))</f>
        <v/>
      </c>
    </row>
    <row r="1022" customFormat="false" ht="15" hidden="false" customHeight="false" outlineLevel="0" collapsed="false">
      <c r="D1022" s="0" t="str">
        <f aca="false">IF(A1022="","",IFERROR(INDEX(Sesiones!$B$2:$B$401,MATCH(A1022,Sesiones!$A$2:$A$401,0)),"Sesión no existe"))</f>
        <v/>
      </c>
      <c r="E1022" s="41" t="str">
        <f aca="false">IF(A1022="","",IFERROR(INDEX(Sesiones!$C$2:$C$401,MATCH(A1022,Sesiones!$A$2:$A$401,0)),""))</f>
        <v/>
      </c>
      <c r="F1022" s="0" t="str">
        <f aca="false">IF(A1022="","",IF(D1022="Sesión no existe","Sesión no existe",IF(COUNTIFS(Matrículas!$A$2:$A$201,B1022,Matrículas!$B$2:$B$201,D1022)=0,"No está matriculado en ese grupo",IF(COUNTIFS($A$2:$A$3001,A1022,$B$2:$B$3001,B1022)&gt;1,"Registro repetido",""))))</f>
        <v/>
      </c>
    </row>
    <row r="1023" customFormat="false" ht="15" hidden="false" customHeight="false" outlineLevel="0" collapsed="false">
      <c r="D1023" s="0" t="str">
        <f aca="false">IF(A1023="","",IFERROR(INDEX(Sesiones!$B$2:$B$401,MATCH(A1023,Sesiones!$A$2:$A$401,0)),"Sesión no existe"))</f>
        <v/>
      </c>
      <c r="E1023" s="41" t="str">
        <f aca="false">IF(A1023="","",IFERROR(INDEX(Sesiones!$C$2:$C$401,MATCH(A1023,Sesiones!$A$2:$A$401,0)),""))</f>
        <v/>
      </c>
      <c r="F1023" s="0" t="str">
        <f aca="false">IF(A1023="","",IF(D1023="Sesión no existe","Sesión no existe",IF(COUNTIFS(Matrículas!$A$2:$A$201,B1023,Matrículas!$B$2:$B$201,D1023)=0,"No está matriculado en ese grupo",IF(COUNTIFS($A$2:$A$3001,A1023,$B$2:$B$3001,B1023)&gt;1,"Registro repetido",""))))</f>
        <v/>
      </c>
    </row>
    <row r="1024" customFormat="false" ht="15" hidden="false" customHeight="false" outlineLevel="0" collapsed="false">
      <c r="D1024" s="0" t="str">
        <f aca="false">IF(A1024="","",IFERROR(INDEX(Sesiones!$B$2:$B$401,MATCH(A1024,Sesiones!$A$2:$A$401,0)),"Sesión no existe"))</f>
        <v/>
      </c>
      <c r="E1024" s="41" t="str">
        <f aca="false">IF(A1024="","",IFERROR(INDEX(Sesiones!$C$2:$C$401,MATCH(A1024,Sesiones!$A$2:$A$401,0)),""))</f>
        <v/>
      </c>
      <c r="F1024" s="0" t="str">
        <f aca="false">IF(A1024="","",IF(D1024="Sesión no existe","Sesión no existe",IF(COUNTIFS(Matrículas!$A$2:$A$201,B1024,Matrículas!$B$2:$B$201,D1024)=0,"No está matriculado en ese grupo",IF(COUNTIFS($A$2:$A$3001,A1024,$B$2:$B$3001,B1024)&gt;1,"Registro repetido",""))))</f>
        <v/>
      </c>
    </row>
    <row r="1025" customFormat="false" ht="15" hidden="false" customHeight="false" outlineLevel="0" collapsed="false">
      <c r="D1025" s="0" t="str">
        <f aca="false">IF(A1025="","",IFERROR(INDEX(Sesiones!$B$2:$B$401,MATCH(A1025,Sesiones!$A$2:$A$401,0)),"Sesión no existe"))</f>
        <v/>
      </c>
      <c r="E1025" s="41" t="str">
        <f aca="false">IF(A1025="","",IFERROR(INDEX(Sesiones!$C$2:$C$401,MATCH(A1025,Sesiones!$A$2:$A$401,0)),""))</f>
        <v/>
      </c>
      <c r="F1025" s="0" t="str">
        <f aca="false">IF(A1025="","",IF(D1025="Sesión no existe","Sesión no existe",IF(COUNTIFS(Matrículas!$A$2:$A$201,B1025,Matrículas!$B$2:$B$201,D1025)=0,"No está matriculado en ese grupo",IF(COUNTIFS($A$2:$A$3001,A1025,$B$2:$B$3001,B1025)&gt;1,"Registro repetido",""))))</f>
        <v/>
      </c>
    </row>
    <row r="1026" customFormat="false" ht="15" hidden="false" customHeight="false" outlineLevel="0" collapsed="false">
      <c r="D1026" s="0" t="str">
        <f aca="false">IF(A1026="","",IFERROR(INDEX(Sesiones!$B$2:$B$401,MATCH(A1026,Sesiones!$A$2:$A$401,0)),"Sesión no existe"))</f>
        <v/>
      </c>
      <c r="E1026" s="41" t="str">
        <f aca="false">IF(A1026="","",IFERROR(INDEX(Sesiones!$C$2:$C$401,MATCH(A1026,Sesiones!$A$2:$A$401,0)),""))</f>
        <v/>
      </c>
      <c r="F1026" s="0" t="str">
        <f aca="false">IF(A1026="","",IF(D1026="Sesión no existe","Sesión no existe",IF(COUNTIFS(Matrículas!$A$2:$A$201,B1026,Matrículas!$B$2:$B$201,D1026)=0,"No está matriculado en ese grupo",IF(COUNTIFS($A$2:$A$3001,A1026,$B$2:$B$3001,B1026)&gt;1,"Registro repetido",""))))</f>
        <v/>
      </c>
    </row>
    <row r="1027" customFormat="false" ht="15" hidden="false" customHeight="false" outlineLevel="0" collapsed="false">
      <c r="D1027" s="0" t="str">
        <f aca="false">IF(A1027="","",IFERROR(INDEX(Sesiones!$B$2:$B$401,MATCH(A1027,Sesiones!$A$2:$A$401,0)),"Sesión no existe"))</f>
        <v/>
      </c>
      <c r="E1027" s="41" t="str">
        <f aca="false">IF(A1027="","",IFERROR(INDEX(Sesiones!$C$2:$C$401,MATCH(A1027,Sesiones!$A$2:$A$401,0)),""))</f>
        <v/>
      </c>
      <c r="F1027" s="0" t="str">
        <f aca="false">IF(A1027="","",IF(D1027="Sesión no existe","Sesión no existe",IF(COUNTIFS(Matrículas!$A$2:$A$201,B1027,Matrículas!$B$2:$B$201,D1027)=0,"No está matriculado en ese grupo",IF(COUNTIFS($A$2:$A$3001,A1027,$B$2:$B$3001,B1027)&gt;1,"Registro repetido",""))))</f>
        <v/>
      </c>
    </row>
    <row r="1028" customFormat="false" ht="15" hidden="false" customHeight="false" outlineLevel="0" collapsed="false">
      <c r="D1028" s="0" t="str">
        <f aca="false">IF(A1028="","",IFERROR(INDEX(Sesiones!$B$2:$B$401,MATCH(A1028,Sesiones!$A$2:$A$401,0)),"Sesión no existe"))</f>
        <v/>
      </c>
      <c r="E1028" s="41" t="str">
        <f aca="false">IF(A1028="","",IFERROR(INDEX(Sesiones!$C$2:$C$401,MATCH(A1028,Sesiones!$A$2:$A$401,0)),""))</f>
        <v/>
      </c>
      <c r="F1028" s="0" t="str">
        <f aca="false">IF(A1028="","",IF(D1028="Sesión no existe","Sesión no existe",IF(COUNTIFS(Matrículas!$A$2:$A$201,B1028,Matrículas!$B$2:$B$201,D1028)=0,"No está matriculado en ese grupo",IF(COUNTIFS($A$2:$A$3001,A1028,$B$2:$B$3001,B1028)&gt;1,"Registro repetido",""))))</f>
        <v/>
      </c>
    </row>
    <row r="1029" customFormat="false" ht="15" hidden="false" customHeight="false" outlineLevel="0" collapsed="false">
      <c r="D1029" s="0" t="str">
        <f aca="false">IF(A1029="","",IFERROR(INDEX(Sesiones!$B$2:$B$401,MATCH(A1029,Sesiones!$A$2:$A$401,0)),"Sesión no existe"))</f>
        <v/>
      </c>
      <c r="E1029" s="41" t="str">
        <f aca="false">IF(A1029="","",IFERROR(INDEX(Sesiones!$C$2:$C$401,MATCH(A1029,Sesiones!$A$2:$A$401,0)),""))</f>
        <v/>
      </c>
      <c r="F1029" s="0" t="str">
        <f aca="false">IF(A1029="","",IF(D1029="Sesión no existe","Sesión no existe",IF(COUNTIFS(Matrículas!$A$2:$A$201,B1029,Matrículas!$B$2:$B$201,D1029)=0,"No está matriculado en ese grupo",IF(COUNTIFS($A$2:$A$3001,A1029,$B$2:$B$3001,B1029)&gt;1,"Registro repetido",""))))</f>
        <v/>
      </c>
    </row>
    <row r="1030" customFormat="false" ht="15" hidden="false" customHeight="false" outlineLevel="0" collapsed="false">
      <c r="D1030" s="0" t="str">
        <f aca="false">IF(A1030="","",IFERROR(INDEX(Sesiones!$B$2:$B$401,MATCH(A1030,Sesiones!$A$2:$A$401,0)),"Sesión no existe"))</f>
        <v/>
      </c>
      <c r="E1030" s="41" t="str">
        <f aca="false">IF(A1030="","",IFERROR(INDEX(Sesiones!$C$2:$C$401,MATCH(A1030,Sesiones!$A$2:$A$401,0)),""))</f>
        <v/>
      </c>
      <c r="F1030" s="0" t="str">
        <f aca="false">IF(A1030="","",IF(D1030="Sesión no existe","Sesión no existe",IF(COUNTIFS(Matrículas!$A$2:$A$201,B1030,Matrículas!$B$2:$B$201,D1030)=0,"No está matriculado en ese grupo",IF(COUNTIFS($A$2:$A$3001,A1030,$B$2:$B$3001,B1030)&gt;1,"Registro repetido",""))))</f>
        <v/>
      </c>
    </row>
    <row r="1031" customFormat="false" ht="15" hidden="false" customHeight="false" outlineLevel="0" collapsed="false">
      <c r="D1031" s="0" t="str">
        <f aca="false">IF(A1031="","",IFERROR(INDEX(Sesiones!$B$2:$B$401,MATCH(A1031,Sesiones!$A$2:$A$401,0)),"Sesión no existe"))</f>
        <v/>
      </c>
      <c r="E1031" s="41" t="str">
        <f aca="false">IF(A1031="","",IFERROR(INDEX(Sesiones!$C$2:$C$401,MATCH(A1031,Sesiones!$A$2:$A$401,0)),""))</f>
        <v/>
      </c>
      <c r="F1031" s="0" t="str">
        <f aca="false">IF(A1031="","",IF(D1031="Sesión no existe","Sesión no existe",IF(COUNTIFS(Matrículas!$A$2:$A$201,B1031,Matrículas!$B$2:$B$201,D1031)=0,"No está matriculado en ese grupo",IF(COUNTIFS($A$2:$A$3001,A1031,$B$2:$B$3001,B1031)&gt;1,"Registro repetido",""))))</f>
        <v/>
      </c>
    </row>
    <row r="1032" customFormat="false" ht="15" hidden="false" customHeight="false" outlineLevel="0" collapsed="false">
      <c r="D1032" s="0" t="str">
        <f aca="false">IF(A1032="","",IFERROR(INDEX(Sesiones!$B$2:$B$401,MATCH(A1032,Sesiones!$A$2:$A$401,0)),"Sesión no existe"))</f>
        <v/>
      </c>
      <c r="E1032" s="41" t="str">
        <f aca="false">IF(A1032="","",IFERROR(INDEX(Sesiones!$C$2:$C$401,MATCH(A1032,Sesiones!$A$2:$A$401,0)),""))</f>
        <v/>
      </c>
      <c r="F1032" s="0" t="str">
        <f aca="false">IF(A1032="","",IF(D1032="Sesión no existe","Sesión no existe",IF(COUNTIFS(Matrículas!$A$2:$A$201,B1032,Matrículas!$B$2:$B$201,D1032)=0,"No está matriculado en ese grupo",IF(COUNTIFS($A$2:$A$3001,A1032,$B$2:$B$3001,B1032)&gt;1,"Registro repetido",""))))</f>
        <v/>
      </c>
    </row>
    <row r="1033" customFormat="false" ht="15" hidden="false" customHeight="false" outlineLevel="0" collapsed="false">
      <c r="D1033" s="0" t="str">
        <f aca="false">IF(A1033="","",IFERROR(INDEX(Sesiones!$B$2:$B$401,MATCH(A1033,Sesiones!$A$2:$A$401,0)),"Sesión no existe"))</f>
        <v/>
      </c>
      <c r="E1033" s="41" t="str">
        <f aca="false">IF(A1033="","",IFERROR(INDEX(Sesiones!$C$2:$C$401,MATCH(A1033,Sesiones!$A$2:$A$401,0)),""))</f>
        <v/>
      </c>
      <c r="F1033" s="0" t="str">
        <f aca="false">IF(A1033="","",IF(D1033="Sesión no existe","Sesión no existe",IF(COUNTIFS(Matrículas!$A$2:$A$201,B1033,Matrículas!$B$2:$B$201,D1033)=0,"No está matriculado en ese grupo",IF(COUNTIFS($A$2:$A$3001,A1033,$B$2:$B$3001,B1033)&gt;1,"Registro repetido",""))))</f>
        <v/>
      </c>
    </row>
    <row r="1034" customFormat="false" ht="15" hidden="false" customHeight="false" outlineLevel="0" collapsed="false">
      <c r="D1034" s="0" t="str">
        <f aca="false">IF(A1034="","",IFERROR(INDEX(Sesiones!$B$2:$B$401,MATCH(A1034,Sesiones!$A$2:$A$401,0)),"Sesión no existe"))</f>
        <v/>
      </c>
      <c r="E1034" s="41" t="str">
        <f aca="false">IF(A1034="","",IFERROR(INDEX(Sesiones!$C$2:$C$401,MATCH(A1034,Sesiones!$A$2:$A$401,0)),""))</f>
        <v/>
      </c>
      <c r="F1034" s="0" t="str">
        <f aca="false">IF(A1034="","",IF(D1034="Sesión no existe","Sesión no existe",IF(COUNTIFS(Matrículas!$A$2:$A$201,B1034,Matrículas!$B$2:$B$201,D1034)=0,"No está matriculado en ese grupo",IF(COUNTIFS($A$2:$A$3001,A1034,$B$2:$B$3001,B1034)&gt;1,"Registro repetido",""))))</f>
        <v/>
      </c>
    </row>
    <row r="1035" customFormat="false" ht="15" hidden="false" customHeight="false" outlineLevel="0" collapsed="false">
      <c r="D1035" s="0" t="str">
        <f aca="false">IF(A1035="","",IFERROR(INDEX(Sesiones!$B$2:$B$401,MATCH(A1035,Sesiones!$A$2:$A$401,0)),"Sesión no existe"))</f>
        <v/>
      </c>
      <c r="E1035" s="41" t="str">
        <f aca="false">IF(A1035="","",IFERROR(INDEX(Sesiones!$C$2:$C$401,MATCH(A1035,Sesiones!$A$2:$A$401,0)),""))</f>
        <v/>
      </c>
      <c r="F1035" s="0" t="str">
        <f aca="false">IF(A1035="","",IF(D1035="Sesión no existe","Sesión no existe",IF(COUNTIFS(Matrículas!$A$2:$A$201,B1035,Matrículas!$B$2:$B$201,D1035)=0,"No está matriculado en ese grupo",IF(COUNTIFS($A$2:$A$3001,A1035,$B$2:$B$3001,B1035)&gt;1,"Registro repetido",""))))</f>
        <v/>
      </c>
    </row>
    <row r="1036" customFormat="false" ht="15" hidden="false" customHeight="false" outlineLevel="0" collapsed="false">
      <c r="D1036" s="0" t="str">
        <f aca="false">IF(A1036="","",IFERROR(INDEX(Sesiones!$B$2:$B$401,MATCH(A1036,Sesiones!$A$2:$A$401,0)),"Sesión no existe"))</f>
        <v/>
      </c>
      <c r="E1036" s="41" t="str">
        <f aca="false">IF(A1036="","",IFERROR(INDEX(Sesiones!$C$2:$C$401,MATCH(A1036,Sesiones!$A$2:$A$401,0)),""))</f>
        <v/>
      </c>
      <c r="F1036" s="0" t="str">
        <f aca="false">IF(A1036="","",IF(D1036="Sesión no existe","Sesión no existe",IF(COUNTIFS(Matrículas!$A$2:$A$201,B1036,Matrículas!$B$2:$B$201,D1036)=0,"No está matriculado en ese grupo",IF(COUNTIFS($A$2:$A$3001,A1036,$B$2:$B$3001,B1036)&gt;1,"Registro repetido",""))))</f>
        <v/>
      </c>
    </row>
    <row r="1037" customFormat="false" ht="15" hidden="false" customHeight="false" outlineLevel="0" collapsed="false">
      <c r="D1037" s="0" t="str">
        <f aca="false">IF(A1037="","",IFERROR(INDEX(Sesiones!$B$2:$B$401,MATCH(A1037,Sesiones!$A$2:$A$401,0)),"Sesión no existe"))</f>
        <v/>
      </c>
      <c r="E1037" s="41" t="str">
        <f aca="false">IF(A1037="","",IFERROR(INDEX(Sesiones!$C$2:$C$401,MATCH(A1037,Sesiones!$A$2:$A$401,0)),""))</f>
        <v/>
      </c>
      <c r="F1037" s="0" t="str">
        <f aca="false">IF(A1037="","",IF(D1037="Sesión no existe","Sesión no existe",IF(COUNTIFS(Matrículas!$A$2:$A$201,B1037,Matrículas!$B$2:$B$201,D1037)=0,"No está matriculado en ese grupo",IF(COUNTIFS($A$2:$A$3001,A1037,$B$2:$B$3001,B1037)&gt;1,"Registro repetido",""))))</f>
        <v/>
      </c>
    </row>
    <row r="1038" customFormat="false" ht="15" hidden="false" customHeight="false" outlineLevel="0" collapsed="false">
      <c r="D1038" s="0" t="str">
        <f aca="false">IF(A1038="","",IFERROR(INDEX(Sesiones!$B$2:$B$401,MATCH(A1038,Sesiones!$A$2:$A$401,0)),"Sesión no existe"))</f>
        <v/>
      </c>
      <c r="E1038" s="41" t="str">
        <f aca="false">IF(A1038="","",IFERROR(INDEX(Sesiones!$C$2:$C$401,MATCH(A1038,Sesiones!$A$2:$A$401,0)),""))</f>
        <v/>
      </c>
      <c r="F1038" s="0" t="str">
        <f aca="false">IF(A1038="","",IF(D1038="Sesión no existe","Sesión no existe",IF(COUNTIFS(Matrículas!$A$2:$A$201,B1038,Matrículas!$B$2:$B$201,D1038)=0,"No está matriculado en ese grupo",IF(COUNTIFS($A$2:$A$3001,A1038,$B$2:$B$3001,B1038)&gt;1,"Registro repetido",""))))</f>
        <v/>
      </c>
    </row>
    <row r="1039" customFormat="false" ht="15" hidden="false" customHeight="false" outlineLevel="0" collapsed="false">
      <c r="D1039" s="0" t="str">
        <f aca="false">IF(A1039="","",IFERROR(INDEX(Sesiones!$B$2:$B$401,MATCH(A1039,Sesiones!$A$2:$A$401,0)),"Sesión no existe"))</f>
        <v/>
      </c>
      <c r="E1039" s="41" t="str">
        <f aca="false">IF(A1039="","",IFERROR(INDEX(Sesiones!$C$2:$C$401,MATCH(A1039,Sesiones!$A$2:$A$401,0)),""))</f>
        <v/>
      </c>
      <c r="F1039" s="0" t="str">
        <f aca="false">IF(A1039="","",IF(D1039="Sesión no existe","Sesión no existe",IF(COUNTIFS(Matrículas!$A$2:$A$201,B1039,Matrículas!$B$2:$B$201,D1039)=0,"No está matriculado en ese grupo",IF(COUNTIFS($A$2:$A$3001,A1039,$B$2:$B$3001,B1039)&gt;1,"Registro repetido",""))))</f>
        <v/>
      </c>
    </row>
    <row r="1040" customFormat="false" ht="15" hidden="false" customHeight="false" outlineLevel="0" collapsed="false">
      <c r="D1040" s="0" t="str">
        <f aca="false">IF(A1040="","",IFERROR(INDEX(Sesiones!$B$2:$B$401,MATCH(A1040,Sesiones!$A$2:$A$401,0)),"Sesión no existe"))</f>
        <v/>
      </c>
      <c r="E1040" s="41" t="str">
        <f aca="false">IF(A1040="","",IFERROR(INDEX(Sesiones!$C$2:$C$401,MATCH(A1040,Sesiones!$A$2:$A$401,0)),""))</f>
        <v/>
      </c>
      <c r="F1040" s="0" t="str">
        <f aca="false">IF(A1040="","",IF(D1040="Sesión no existe","Sesión no existe",IF(COUNTIFS(Matrículas!$A$2:$A$201,B1040,Matrículas!$B$2:$B$201,D1040)=0,"No está matriculado en ese grupo",IF(COUNTIFS($A$2:$A$3001,A1040,$B$2:$B$3001,B1040)&gt;1,"Registro repetido",""))))</f>
        <v/>
      </c>
    </row>
    <row r="1041" customFormat="false" ht="15" hidden="false" customHeight="false" outlineLevel="0" collapsed="false">
      <c r="D1041" s="0" t="str">
        <f aca="false">IF(A1041="","",IFERROR(INDEX(Sesiones!$B$2:$B$401,MATCH(A1041,Sesiones!$A$2:$A$401,0)),"Sesión no existe"))</f>
        <v/>
      </c>
      <c r="E1041" s="41" t="str">
        <f aca="false">IF(A1041="","",IFERROR(INDEX(Sesiones!$C$2:$C$401,MATCH(A1041,Sesiones!$A$2:$A$401,0)),""))</f>
        <v/>
      </c>
      <c r="F1041" s="0" t="str">
        <f aca="false">IF(A1041="","",IF(D1041="Sesión no existe","Sesión no existe",IF(COUNTIFS(Matrículas!$A$2:$A$201,B1041,Matrículas!$B$2:$B$201,D1041)=0,"No está matriculado en ese grupo",IF(COUNTIFS($A$2:$A$3001,A1041,$B$2:$B$3001,B1041)&gt;1,"Registro repetido",""))))</f>
        <v/>
      </c>
    </row>
    <row r="1042" customFormat="false" ht="15" hidden="false" customHeight="false" outlineLevel="0" collapsed="false">
      <c r="D1042" s="0" t="str">
        <f aca="false">IF(A1042="","",IFERROR(INDEX(Sesiones!$B$2:$B$401,MATCH(A1042,Sesiones!$A$2:$A$401,0)),"Sesión no existe"))</f>
        <v/>
      </c>
      <c r="E1042" s="41" t="str">
        <f aca="false">IF(A1042="","",IFERROR(INDEX(Sesiones!$C$2:$C$401,MATCH(A1042,Sesiones!$A$2:$A$401,0)),""))</f>
        <v/>
      </c>
      <c r="F1042" s="0" t="str">
        <f aca="false">IF(A1042="","",IF(D1042="Sesión no existe","Sesión no existe",IF(COUNTIFS(Matrículas!$A$2:$A$201,B1042,Matrículas!$B$2:$B$201,D1042)=0,"No está matriculado en ese grupo",IF(COUNTIFS($A$2:$A$3001,A1042,$B$2:$B$3001,B1042)&gt;1,"Registro repetido",""))))</f>
        <v/>
      </c>
    </row>
    <row r="1043" customFormat="false" ht="15" hidden="false" customHeight="false" outlineLevel="0" collapsed="false">
      <c r="D1043" s="0" t="str">
        <f aca="false">IF(A1043="","",IFERROR(INDEX(Sesiones!$B$2:$B$401,MATCH(A1043,Sesiones!$A$2:$A$401,0)),"Sesión no existe"))</f>
        <v/>
      </c>
      <c r="E1043" s="41" t="str">
        <f aca="false">IF(A1043="","",IFERROR(INDEX(Sesiones!$C$2:$C$401,MATCH(A1043,Sesiones!$A$2:$A$401,0)),""))</f>
        <v/>
      </c>
      <c r="F1043" s="0" t="str">
        <f aca="false">IF(A1043="","",IF(D1043="Sesión no existe","Sesión no existe",IF(COUNTIFS(Matrículas!$A$2:$A$201,B1043,Matrículas!$B$2:$B$201,D1043)=0,"No está matriculado en ese grupo",IF(COUNTIFS($A$2:$A$3001,A1043,$B$2:$B$3001,B1043)&gt;1,"Registro repetido",""))))</f>
        <v/>
      </c>
    </row>
    <row r="1044" customFormat="false" ht="15" hidden="false" customHeight="false" outlineLevel="0" collapsed="false">
      <c r="D1044" s="0" t="str">
        <f aca="false">IF(A1044="","",IFERROR(INDEX(Sesiones!$B$2:$B$401,MATCH(A1044,Sesiones!$A$2:$A$401,0)),"Sesión no existe"))</f>
        <v/>
      </c>
      <c r="E1044" s="41" t="str">
        <f aca="false">IF(A1044="","",IFERROR(INDEX(Sesiones!$C$2:$C$401,MATCH(A1044,Sesiones!$A$2:$A$401,0)),""))</f>
        <v/>
      </c>
      <c r="F1044" s="0" t="str">
        <f aca="false">IF(A1044="","",IF(D1044="Sesión no existe","Sesión no existe",IF(COUNTIFS(Matrículas!$A$2:$A$201,B1044,Matrículas!$B$2:$B$201,D1044)=0,"No está matriculado en ese grupo",IF(COUNTIFS($A$2:$A$3001,A1044,$B$2:$B$3001,B1044)&gt;1,"Registro repetido",""))))</f>
        <v/>
      </c>
    </row>
    <row r="1045" customFormat="false" ht="15" hidden="false" customHeight="false" outlineLevel="0" collapsed="false">
      <c r="D1045" s="0" t="str">
        <f aca="false">IF(A1045="","",IFERROR(INDEX(Sesiones!$B$2:$B$401,MATCH(A1045,Sesiones!$A$2:$A$401,0)),"Sesión no existe"))</f>
        <v/>
      </c>
      <c r="E1045" s="41" t="str">
        <f aca="false">IF(A1045="","",IFERROR(INDEX(Sesiones!$C$2:$C$401,MATCH(A1045,Sesiones!$A$2:$A$401,0)),""))</f>
        <v/>
      </c>
      <c r="F1045" s="0" t="str">
        <f aca="false">IF(A1045="","",IF(D1045="Sesión no existe","Sesión no existe",IF(COUNTIFS(Matrículas!$A$2:$A$201,B1045,Matrículas!$B$2:$B$201,D1045)=0,"No está matriculado en ese grupo",IF(COUNTIFS($A$2:$A$3001,A1045,$B$2:$B$3001,B1045)&gt;1,"Registro repetido",""))))</f>
        <v/>
      </c>
    </row>
    <row r="1046" customFormat="false" ht="15" hidden="false" customHeight="false" outlineLevel="0" collapsed="false">
      <c r="D1046" s="0" t="str">
        <f aca="false">IF(A1046="","",IFERROR(INDEX(Sesiones!$B$2:$B$401,MATCH(A1046,Sesiones!$A$2:$A$401,0)),"Sesión no existe"))</f>
        <v/>
      </c>
      <c r="E1046" s="41" t="str">
        <f aca="false">IF(A1046="","",IFERROR(INDEX(Sesiones!$C$2:$C$401,MATCH(A1046,Sesiones!$A$2:$A$401,0)),""))</f>
        <v/>
      </c>
      <c r="F1046" s="0" t="str">
        <f aca="false">IF(A1046="","",IF(D1046="Sesión no existe","Sesión no existe",IF(COUNTIFS(Matrículas!$A$2:$A$201,B1046,Matrículas!$B$2:$B$201,D1046)=0,"No está matriculado en ese grupo",IF(COUNTIFS($A$2:$A$3001,A1046,$B$2:$B$3001,B1046)&gt;1,"Registro repetido",""))))</f>
        <v/>
      </c>
    </row>
    <row r="1047" customFormat="false" ht="15" hidden="false" customHeight="false" outlineLevel="0" collapsed="false">
      <c r="D1047" s="0" t="str">
        <f aca="false">IF(A1047="","",IFERROR(INDEX(Sesiones!$B$2:$B$401,MATCH(A1047,Sesiones!$A$2:$A$401,0)),"Sesión no existe"))</f>
        <v/>
      </c>
      <c r="E1047" s="41" t="str">
        <f aca="false">IF(A1047="","",IFERROR(INDEX(Sesiones!$C$2:$C$401,MATCH(A1047,Sesiones!$A$2:$A$401,0)),""))</f>
        <v/>
      </c>
      <c r="F1047" s="0" t="str">
        <f aca="false">IF(A1047="","",IF(D1047="Sesión no existe","Sesión no existe",IF(COUNTIFS(Matrículas!$A$2:$A$201,B1047,Matrículas!$B$2:$B$201,D1047)=0,"No está matriculado en ese grupo",IF(COUNTIFS($A$2:$A$3001,A1047,$B$2:$B$3001,B1047)&gt;1,"Registro repetido",""))))</f>
        <v/>
      </c>
    </row>
    <row r="1048" customFormat="false" ht="15" hidden="false" customHeight="false" outlineLevel="0" collapsed="false">
      <c r="D1048" s="0" t="str">
        <f aca="false">IF(A1048="","",IFERROR(INDEX(Sesiones!$B$2:$B$401,MATCH(A1048,Sesiones!$A$2:$A$401,0)),"Sesión no existe"))</f>
        <v/>
      </c>
      <c r="E1048" s="41" t="str">
        <f aca="false">IF(A1048="","",IFERROR(INDEX(Sesiones!$C$2:$C$401,MATCH(A1048,Sesiones!$A$2:$A$401,0)),""))</f>
        <v/>
      </c>
      <c r="F1048" s="0" t="str">
        <f aca="false">IF(A1048="","",IF(D1048="Sesión no existe","Sesión no existe",IF(COUNTIFS(Matrículas!$A$2:$A$201,B1048,Matrículas!$B$2:$B$201,D1048)=0,"No está matriculado en ese grupo",IF(COUNTIFS($A$2:$A$3001,A1048,$B$2:$B$3001,B1048)&gt;1,"Registro repetido",""))))</f>
        <v/>
      </c>
    </row>
    <row r="1049" customFormat="false" ht="15" hidden="false" customHeight="false" outlineLevel="0" collapsed="false">
      <c r="D1049" s="0" t="str">
        <f aca="false">IF(A1049="","",IFERROR(INDEX(Sesiones!$B$2:$B$401,MATCH(A1049,Sesiones!$A$2:$A$401,0)),"Sesión no existe"))</f>
        <v/>
      </c>
      <c r="E1049" s="41" t="str">
        <f aca="false">IF(A1049="","",IFERROR(INDEX(Sesiones!$C$2:$C$401,MATCH(A1049,Sesiones!$A$2:$A$401,0)),""))</f>
        <v/>
      </c>
      <c r="F1049" s="0" t="str">
        <f aca="false">IF(A1049="","",IF(D1049="Sesión no existe","Sesión no existe",IF(COUNTIFS(Matrículas!$A$2:$A$201,B1049,Matrículas!$B$2:$B$201,D1049)=0,"No está matriculado en ese grupo",IF(COUNTIFS($A$2:$A$3001,A1049,$B$2:$B$3001,B1049)&gt;1,"Registro repetido",""))))</f>
        <v/>
      </c>
    </row>
    <row r="1050" customFormat="false" ht="15" hidden="false" customHeight="false" outlineLevel="0" collapsed="false">
      <c r="D1050" s="0" t="str">
        <f aca="false">IF(A1050="","",IFERROR(INDEX(Sesiones!$B$2:$B$401,MATCH(A1050,Sesiones!$A$2:$A$401,0)),"Sesión no existe"))</f>
        <v/>
      </c>
      <c r="E1050" s="41" t="str">
        <f aca="false">IF(A1050="","",IFERROR(INDEX(Sesiones!$C$2:$C$401,MATCH(A1050,Sesiones!$A$2:$A$401,0)),""))</f>
        <v/>
      </c>
      <c r="F1050" s="0" t="str">
        <f aca="false">IF(A1050="","",IF(D1050="Sesión no existe","Sesión no existe",IF(COUNTIFS(Matrículas!$A$2:$A$201,B1050,Matrículas!$B$2:$B$201,D1050)=0,"No está matriculado en ese grupo",IF(COUNTIFS($A$2:$A$3001,A1050,$B$2:$B$3001,B1050)&gt;1,"Registro repetido",""))))</f>
        <v/>
      </c>
    </row>
    <row r="1051" customFormat="false" ht="15" hidden="false" customHeight="false" outlineLevel="0" collapsed="false">
      <c r="D1051" s="0" t="str">
        <f aca="false">IF(A1051="","",IFERROR(INDEX(Sesiones!$B$2:$B$401,MATCH(A1051,Sesiones!$A$2:$A$401,0)),"Sesión no existe"))</f>
        <v/>
      </c>
      <c r="E1051" s="41" t="str">
        <f aca="false">IF(A1051="","",IFERROR(INDEX(Sesiones!$C$2:$C$401,MATCH(A1051,Sesiones!$A$2:$A$401,0)),""))</f>
        <v/>
      </c>
      <c r="F1051" s="0" t="str">
        <f aca="false">IF(A1051="","",IF(D1051="Sesión no existe","Sesión no existe",IF(COUNTIFS(Matrículas!$A$2:$A$201,B1051,Matrículas!$B$2:$B$201,D1051)=0,"No está matriculado en ese grupo",IF(COUNTIFS($A$2:$A$3001,A1051,$B$2:$B$3001,B1051)&gt;1,"Registro repetido",""))))</f>
        <v/>
      </c>
    </row>
    <row r="1052" customFormat="false" ht="15" hidden="false" customHeight="false" outlineLevel="0" collapsed="false">
      <c r="D1052" s="0" t="str">
        <f aca="false">IF(A1052="","",IFERROR(INDEX(Sesiones!$B$2:$B$401,MATCH(A1052,Sesiones!$A$2:$A$401,0)),"Sesión no existe"))</f>
        <v/>
      </c>
      <c r="E1052" s="41" t="str">
        <f aca="false">IF(A1052="","",IFERROR(INDEX(Sesiones!$C$2:$C$401,MATCH(A1052,Sesiones!$A$2:$A$401,0)),""))</f>
        <v/>
      </c>
      <c r="F1052" s="0" t="str">
        <f aca="false">IF(A1052="","",IF(D1052="Sesión no existe","Sesión no existe",IF(COUNTIFS(Matrículas!$A$2:$A$201,B1052,Matrículas!$B$2:$B$201,D1052)=0,"No está matriculado en ese grupo",IF(COUNTIFS($A$2:$A$3001,A1052,$B$2:$B$3001,B1052)&gt;1,"Registro repetido",""))))</f>
        <v/>
      </c>
    </row>
    <row r="1053" customFormat="false" ht="15" hidden="false" customHeight="false" outlineLevel="0" collapsed="false">
      <c r="D1053" s="0" t="str">
        <f aca="false">IF(A1053="","",IFERROR(INDEX(Sesiones!$B$2:$B$401,MATCH(A1053,Sesiones!$A$2:$A$401,0)),"Sesión no existe"))</f>
        <v/>
      </c>
      <c r="E1053" s="41" t="str">
        <f aca="false">IF(A1053="","",IFERROR(INDEX(Sesiones!$C$2:$C$401,MATCH(A1053,Sesiones!$A$2:$A$401,0)),""))</f>
        <v/>
      </c>
      <c r="F1053" s="0" t="str">
        <f aca="false">IF(A1053="","",IF(D1053="Sesión no existe","Sesión no existe",IF(COUNTIFS(Matrículas!$A$2:$A$201,B1053,Matrículas!$B$2:$B$201,D1053)=0,"No está matriculado en ese grupo",IF(COUNTIFS($A$2:$A$3001,A1053,$B$2:$B$3001,B1053)&gt;1,"Registro repetido",""))))</f>
        <v/>
      </c>
    </row>
    <row r="1054" customFormat="false" ht="15" hidden="false" customHeight="false" outlineLevel="0" collapsed="false">
      <c r="D1054" s="0" t="str">
        <f aca="false">IF(A1054="","",IFERROR(INDEX(Sesiones!$B$2:$B$401,MATCH(A1054,Sesiones!$A$2:$A$401,0)),"Sesión no existe"))</f>
        <v/>
      </c>
      <c r="E1054" s="41" t="str">
        <f aca="false">IF(A1054="","",IFERROR(INDEX(Sesiones!$C$2:$C$401,MATCH(A1054,Sesiones!$A$2:$A$401,0)),""))</f>
        <v/>
      </c>
      <c r="F1054" s="0" t="str">
        <f aca="false">IF(A1054="","",IF(D1054="Sesión no existe","Sesión no existe",IF(COUNTIFS(Matrículas!$A$2:$A$201,B1054,Matrículas!$B$2:$B$201,D1054)=0,"No está matriculado en ese grupo",IF(COUNTIFS($A$2:$A$3001,A1054,$B$2:$B$3001,B1054)&gt;1,"Registro repetido",""))))</f>
        <v/>
      </c>
    </row>
    <row r="1055" customFormat="false" ht="15" hidden="false" customHeight="false" outlineLevel="0" collapsed="false">
      <c r="D1055" s="0" t="str">
        <f aca="false">IF(A1055="","",IFERROR(INDEX(Sesiones!$B$2:$B$401,MATCH(A1055,Sesiones!$A$2:$A$401,0)),"Sesión no existe"))</f>
        <v/>
      </c>
      <c r="E1055" s="41" t="str">
        <f aca="false">IF(A1055="","",IFERROR(INDEX(Sesiones!$C$2:$C$401,MATCH(A1055,Sesiones!$A$2:$A$401,0)),""))</f>
        <v/>
      </c>
      <c r="F1055" s="0" t="str">
        <f aca="false">IF(A1055="","",IF(D1055="Sesión no existe","Sesión no existe",IF(COUNTIFS(Matrículas!$A$2:$A$201,B1055,Matrículas!$B$2:$B$201,D1055)=0,"No está matriculado en ese grupo",IF(COUNTIFS($A$2:$A$3001,A1055,$B$2:$B$3001,B1055)&gt;1,"Registro repetido",""))))</f>
        <v/>
      </c>
    </row>
    <row r="1056" customFormat="false" ht="15" hidden="false" customHeight="false" outlineLevel="0" collapsed="false">
      <c r="D1056" s="0" t="str">
        <f aca="false">IF(A1056="","",IFERROR(INDEX(Sesiones!$B$2:$B$401,MATCH(A1056,Sesiones!$A$2:$A$401,0)),"Sesión no existe"))</f>
        <v/>
      </c>
      <c r="E1056" s="41" t="str">
        <f aca="false">IF(A1056="","",IFERROR(INDEX(Sesiones!$C$2:$C$401,MATCH(A1056,Sesiones!$A$2:$A$401,0)),""))</f>
        <v/>
      </c>
      <c r="F1056" s="0" t="str">
        <f aca="false">IF(A1056="","",IF(D1056="Sesión no existe","Sesión no existe",IF(COUNTIFS(Matrículas!$A$2:$A$201,B1056,Matrículas!$B$2:$B$201,D1056)=0,"No está matriculado en ese grupo",IF(COUNTIFS($A$2:$A$3001,A1056,$B$2:$B$3001,B1056)&gt;1,"Registro repetido",""))))</f>
        <v/>
      </c>
    </row>
    <row r="1057" customFormat="false" ht="15" hidden="false" customHeight="false" outlineLevel="0" collapsed="false">
      <c r="D1057" s="0" t="str">
        <f aca="false">IF(A1057="","",IFERROR(INDEX(Sesiones!$B$2:$B$401,MATCH(A1057,Sesiones!$A$2:$A$401,0)),"Sesión no existe"))</f>
        <v/>
      </c>
      <c r="E1057" s="41" t="str">
        <f aca="false">IF(A1057="","",IFERROR(INDEX(Sesiones!$C$2:$C$401,MATCH(A1057,Sesiones!$A$2:$A$401,0)),""))</f>
        <v/>
      </c>
      <c r="F1057" s="0" t="str">
        <f aca="false">IF(A1057="","",IF(D1057="Sesión no existe","Sesión no existe",IF(COUNTIFS(Matrículas!$A$2:$A$201,B1057,Matrículas!$B$2:$B$201,D1057)=0,"No está matriculado en ese grupo",IF(COUNTIFS($A$2:$A$3001,A1057,$B$2:$B$3001,B1057)&gt;1,"Registro repetido",""))))</f>
        <v/>
      </c>
    </row>
    <row r="1058" customFormat="false" ht="15" hidden="false" customHeight="false" outlineLevel="0" collapsed="false">
      <c r="D1058" s="0" t="str">
        <f aca="false">IF(A1058="","",IFERROR(INDEX(Sesiones!$B$2:$B$401,MATCH(A1058,Sesiones!$A$2:$A$401,0)),"Sesión no existe"))</f>
        <v/>
      </c>
      <c r="E1058" s="41" t="str">
        <f aca="false">IF(A1058="","",IFERROR(INDEX(Sesiones!$C$2:$C$401,MATCH(A1058,Sesiones!$A$2:$A$401,0)),""))</f>
        <v/>
      </c>
      <c r="F1058" s="0" t="str">
        <f aca="false">IF(A1058="","",IF(D1058="Sesión no existe","Sesión no existe",IF(COUNTIFS(Matrículas!$A$2:$A$201,B1058,Matrículas!$B$2:$B$201,D1058)=0,"No está matriculado en ese grupo",IF(COUNTIFS($A$2:$A$3001,A1058,$B$2:$B$3001,B1058)&gt;1,"Registro repetido",""))))</f>
        <v/>
      </c>
    </row>
    <row r="1059" customFormat="false" ht="15" hidden="false" customHeight="false" outlineLevel="0" collapsed="false">
      <c r="D1059" s="0" t="str">
        <f aca="false">IF(A1059="","",IFERROR(INDEX(Sesiones!$B$2:$B$401,MATCH(A1059,Sesiones!$A$2:$A$401,0)),"Sesión no existe"))</f>
        <v/>
      </c>
      <c r="E1059" s="41" t="str">
        <f aca="false">IF(A1059="","",IFERROR(INDEX(Sesiones!$C$2:$C$401,MATCH(A1059,Sesiones!$A$2:$A$401,0)),""))</f>
        <v/>
      </c>
      <c r="F1059" s="0" t="str">
        <f aca="false">IF(A1059="","",IF(D1059="Sesión no existe","Sesión no existe",IF(COUNTIFS(Matrículas!$A$2:$A$201,B1059,Matrículas!$B$2:$B$201,D1059)=0,"No está matriculado en ese grupo",IF(COUNTIFS($A$2:$A$3001,A1059,$B$2:$B$3001,B1059)&gt;1,"Registro repetido",""))))</f>
        <v/>
      </c>
    </row>
    <row r="1060" customFormat="false" ht="15" hidden="false" customHeight="false" outlineLevel="0" collapsed="false">
      <c r="D1060" s="0" t="str">
        <f aca="false">IF(A1060="","",IFERROR(INDEX(Sesiones!$B$2:$B$401,MATCH(A1060,Sesiones!$A$2:$A$401,0)),"Sesión no existe"))</f>
        <v/>
      </c>
      <c r="E1060" s="41" t="str">
        <f aca="false">IF(A1060="","",IFERROR(INDEX(Sesiones!$C$2:$C$401,MATCH(A1060,Sesiones!$A$2:$A$401,0)),""))</f>
        <v/>
      </c>
      <c r="F1060" s="0" t="str">
        <f aca="false">IF(A1060="","",IF(D1060="Sesión no existe","Sesión no existe",IF(COUNTIFS(Matrículas!$A$2:$A$201,B1060,Matrículas!$B$2:$B$201,D1060)=0,"No está matriculado en ese grupo",IF(COUNTIFS($A$2:$A$3001,A1060,$B$2:$B$3001,B1060)&gt;1,"Registro repetido",""))))</f>
        <v/>
      </c>
    </row>
    <row r="1061" customFormat="false" ht="15" hidden="false" customHeight="false" outlineLevel="0" collapsed="false">
      <c r="D1061" s="0" t="str">
        <f aca="false">IF(A1061="","",IFERROR(INDEX(Sesiones!$B$2:$B$401,MATCH(A1061,Sesiones!$A$2:$A$401,0)),"Sesión no existe"))</f>
        <v/>
      </c>
      <c r="E1061" s="41" t="str">
        <f aca="false">IF(A1061="","",IFERROR(INDEX(Sesiones!$C$2:$C$401,MATCH(A1061,Sesiones!$A$2:$A$401,0)),""))</f>
        <v/>
      </c>
      <c r="F1061" s="0" t="str">
        <f aca="false">IF(A1061="","",IF(D1061="Sesión no existe","Sesión no existe",IF(COUNTIFS(Matrículas!$A$2:$A$201,B1061,Matrículas!$B$2:$B$201,D1061)=0,"No está matriculado en ese grupo",IF(COUNTIFS($A$2:$A$3001,A1061,$B$2:$B$3001,B1061)&gt;1,"Registro repetido",""))))</f>
        <v/>
      </c>
    </row>
    <row r="1062" customFormat="false" ht="15" hidden="false" customHeight="false" outlineLevel="0" collapsed="false">
      <c r="D1062" s="0" t="str">
        <f aca="false">IF(A1062="","",IFERROR(INDEX(Sesiones!$B$2:$B$401,MATCH(A1062,Sesiones!$A$2:$A$401,0)),"Sesión no existe"))</f>
        <v/>
      </c>
      <c r="E1062" s="41" t="str">
        <f aca="false">IF(A1062="","",IFERROR(INDEX(Sesiones!$C$2:$C$401,MATCH(A1062,Sesiones!$A$2:$A$401,0)),""))</f>
        <v/>
      </c>
      <c r="F1062" s="0" t="str">
        <f aca="false">IF(A1062="","",IF(D1062="Sesión no existe","Sesión no existe",IF(COUNTIFS(Matrículas!$A$2:$A$201,B1062,Matrículas!$B$2:$B$201,D1062)=0,"No está matriculado en ese grupo",IF(COUNTIFS($A$2:$A$3001,A1062,$B$2:$B$3001,B1062)&gt;1,"Registro repetido",""))))</f>
        <v/>
      </c>
    </row>
    <row r="1063" customFormat="false" ht="15" hidden="false" customHeight="false" outlineLevel="0" collapsed="false">
      <c r="D1063" s="0" t="str">
        <f aca="false">IF(A1063="","",IFERROR(INDEX(Sesiones!$B$2:$B$401,MATCH(A1063,Sesiones!$A$2:$A$401,0)),"Sesión no existe"))</f>
        <v/>
      </c>
      <c r="E1063" s="41" t="str">
        <f aca="false">IF(A1063="","",IFERROR(INDEX(Sesiones!$C$2:$C$401,MATCH(A1063,Sesiones!$A$2:$A$401,0)),""))</f>
        <v/>
      </c>
      <c r="F1063" s="0" t="str">
        <f aca="false">IF(A1063="","",IF(D1063="Sesión no existe","Sesión no existe",IF(COUNTIFS(Matrículas!$A$2:$A$201,B1063,Matrículas!$B$2:$B$201,D1063)=0,"No está matriculado en ese grupo",IF(COUNTIFS($A$2:$A$3001,A1063,$B$2:$B$3001,B1063)&gt;1,"Registro repetido",""))))</f>
        <v/>
      </c>
    </row>
    <row r="1064" customFormat="false" ht="15" hidden="false" customHeight="false" outlineLevel="0" collapsed="false">
      <c r="D1064" s="0" t="str">
        <f aca="false">IF(A1064="","",IFERROR(INDEX(Sesiones!$B$2:$B$401,MATCH(A1064,Sesiones!$A$2:$A$401,0)),"Sesión no existe"))</f>
        <v/>
      </c>
      <c r="E1064" s="41" t="str">
        <f aca="false">IF(A1064="","",IFERROR(INDEX(Sesiones!$C$2:$C$401,MATCH(A1064,Sesiones!$A$2:$A$401,0)),""))</f>
        <v/>
      </c>
      <c r="F1064" s="0" t="str">
        <f aca="false">IF(A1064="","",IF(D1064="Sesión no existe","Sesión no existe",IF(COUNTIFS(Matrículas!$A$2:$A$201,B1064,Matrículas!$B$2:$B$201,D1064)=0,"No está matriculado en ese grupo",IF(COUNTIFS($A$2:$A$3001,A1064,$B$2:$B$3001,B1064)&gt;1,"Registro repetido",""))))</f>
        <v/>
      </c>
    </row>
    <row r="1065" customFormat="false" ht="15" hidden="false" customHeight="false" outlineLevel="0" collapsed="false">
      <c r="D1065" s="0" t="str">
        <f aca="false">IF(A1065="","",IFERROR(INDEX(Sesiones!$B$2:$B$401,MATCH(A1065,Sesiones!$A$2:$A$401,0)),"Sesión no existe"))</f>
        <v/>
      </c>
      <c r="E1065" s="41" t="str">
        <f aca="false">IF(A1065="","",IFERROR(INDEX(Sesiones!$C$2:$C$401,MATCH(A1065,Sesiones!$A$2:$A$401,0)),""))</f>
        <v/>
      </c>
      <c r="F1065" s="0" t="str">
        <f aca="false">IF(A1065="","",IF(D1065="Sesión no existe","Sesión no existe",IF(COUNTIFS(Matrículas!$A$2:$A$201,B1065,Matrículas!$B$2:$B$201,D1065)=0,"No está matriculado en ese grupo",IF(COUNTIFS($A$2:$A$3001,A1065,$B$2:$B$3001,B1065)&gt;1,"Registro repetido",""))))</f>
        <v/>
      </c>
    </row>
    <row r="1066" customFormat="false" ht="15" hidden="false" customHeight="false" outlineLevel="0" collapsed="false">
      <c r="D1066" s="0" t="str">
        <f aca="false">IF(A1066="","",IFERROR(INDEX(Sesiones!$B$2:$B$401,MATCH(A1066,Sesiones!$A$2:$A$401,0)),"Sesión no existe"))</f>
        <v/>
      </c>
      <c r="E1066" s="41" t="str">
        <f aca="false">IF(A1066="","",IFERROR(INDEX(Sesiones!$C$2:$C$401,MATCH(A1066,Sesiones!$A$2:$A$401,0)),""))</f>
        <v/>
      </c>
      <c r="F1066" s="0" t="str">
        <f aca="false">IF(A1066="","",IF(D1066="Sesión no existe","Sesión no existe",IF(COUNTIFS(Matrículas!$A$2:$A$201,B1066,Matrículas!$B$2:$B$201,D1066)=0,"No está matriculado en ese grupo",IF(COUNTIFS($A$2:$A$3001,A1066,$B$2:$B$3001,B1066)&gt;1,"Registro repetido",""))))</f>
        <v/>
      </c>
    </row>
    <row r="1067" customFormat="false" ht="15" hidden="false" customHeight="false" outlineLevel="0" collapsed="false">
      <c r="D1067" s="0" t="str">
        <f aca="false">IF(A1067="","",IFERROR(INDEX(Sesiones!$B$2:$B$401,MATCH(A1067,Sesiones!$A$2:$A$401,0)),"Sesión no existe"))</f>
        <v/>
      </c>
      <c r="E1067" s="41" t="str">
        <f aca="false">IF(A1067="","",IFERROR(INDEX(Sesiones!$C$2:$C$401,MATCH(A1067,Sesiones!$A$2:$A$401,0)),""))</f>
        <v/>
      </c>
      <c r="F1067" s="0" t="str">
        <f aca="false">IF(A1067="","",IF(D1067="Sesión no existe","Sesión no existe",IF(COUNTIFS(Matrículas!$A$2:$A$201,B1067,Matrículas!$B$2:$B$201,D1067)=0,"No está matriculado en ese grupo",IF(COUNTIFS($A$2:$A$3001,A1067,$B$2:$B$3001,B1067)&gt;1,"Registro repetido",""))))</f>
        <v/>
      </c>
    </row>
    <row r="1068" customFormat="false" ht="15" hidden="false" customHeight="false" outlineLevel="0" collapsed="false">
      <c r="D1068" s="0" t="str">
        <f aca="false">IF(A1068="","",IFERROR(INDEX(Sesiones!$B$2:$B$401,MATCH(A1068,Sesiones!$A$2:$A$401,0)),"Sesión no existe"))</f>
        <v/>
      </c>
      <c r="E1068" s="41" t="str">
        <f aca="false">IF(A1068="","",IFERROR(INDEX(Sesiones!$C$2:$C$401,MATCH(A1068,Sesiones!$A$2:$A$401,0)),""))</f>
        <v/>
      </c>
      <c r="F1068" s="0" t="str">
        <f aca="false">IF(A1068="","",IF(D1068="Sesión no existe","Sesión no existe",IF(COUNTIFS(Matrículas!$A$2:$A$201,B1068,Matrículas!$B$2:$B$201,D1068)=0,"No está matriculado en ese grupo",IF(COUNTIFS($A$2:$A$3001,A1068,$B$2:$B$3001,B1068)&gt;1,"Registro repetido",""))))</f>
        <v/>
      </c>
    </row>
    <row r="1069" customFormat="false" ht="15" hidden="false" customHeight="false" outlineLevel="0" collapsed="false">
      <c r="D1069" s="0" t="str">
        <f aca="false">IF(A1069="","",IFERROR(INDEX(Sesiones!$B$2:$B$401,MATCH(A1069,Sesiones!$A$2:$A$401,0)),"Sesión no existe"))</f>
        <v/>
      </c>
      <c r="E1069" s="41" t="str">
        <f aca="false">IF(A1069="","",IFERROR(INDEX(Sesiones!$C$2:$C$401,MATCH(A1069,Sesiones!$A$2:$A$401,0)),""))</f>
        <v/>
      </c>
      <c r="F1069" s="0" t="str">
        <f aca="false">IF(A1069="","",IF(D1069="Sesión no existe","Sesión no existe",IF(COUNTIFS(Matrículas!$A$2:$A$201,B1069,Matrículas!$B$2:$B$201,D1069)=0,"No está matriculado en ese grupo",IF(COUNTIFS($A$2:$A$3001,A1069,$B$2:$B$3001,B1069)&gt;1,"Registro repetido",""))))</f>
        <v/>
      </c>
    </row>
    <row r="1070" customFormat="false" ht="15" hidden="false" customHeight="false" outlineLevel="0" collapsed="false">
      <c r="D1070" s="0" t="str">
        <f aca="false">IF(A1070="","",IFERROR(INDEX(Sesiones!$B$2:$B$401,MATCH(A1070,Sesiones!$A$2:$A$401,0)),"Sesión no existe"))</f>
        <v/>
      </c>
      <c r="E1070" s="41" t="str">
        <f aca="false">IF(A1070="","",IFERROR(INDEX(Sesiones!$C$2:$C$401,MATCH(A1070,Sesiones!$A$2:$A$401,0)),""))</f>
        <v/>
      </c>
      <c r="F1070" s="0" t="str">
        <f aca="false">IF(A1070="","",IF(D1070="Sesión no existe","Sesión no existe",IF(COUNTIFS(Matrículas!$A$2:$A$201,B1070,Matrículas!$B$2:$B$201,D1070)=0,"No está matriculado en ese grupo",IF(COUNTIFS($A$2:$A$3001,A1070,$B$2:$B$3001,B1070)&gt;1,"Registro repetido",""))))</f>
        <v/>
      </c>
    </row>
    <row r="1071" customFormat="false" ht="15" hidden="false" customHeight="false" outlineLevel="0" collapsed="false">
      <c r="D1071" s="0" t="str">
        <f aca="false">IF(A1071="","",IFERROR(INDEX(Sesiones!$B$2:$B$401,MATCH(A1071,Sesiones!$A$2:$A$401,0)),"Sesión no existe"))</f>
        <v/>
      </c>
      <c r="E1071" s="41" t="str">
        <f aca="false">IF(A1071="","",IFERROR(INDEX(Sesiones!$C$2:$C$401,MATCH(A1071,Sesiones!$A$2:$A$401,0)),""))</f>
        <v/>
      </c>
      <c r="F1071" s="0" t="str">
        <f aca="false">IF(A1071="","",IF(D1071="Sesión no existe","Sesión no existe",IF(COUNTIFS(Matrículas!$A$2:$A$201,B1071,Matrículas!$B$2:$B$201,D1071)=0,"No está matriculado en ese grupo",IF(COUNTIFS($A$2:$A$3001,A1071,$B$2:$B$3001,B1071)&gt;1,"Registro repetido",""))))</f>
        <v/>
      </c>
    </row>
    <row r="1072" customFormat="false" ht="15" hidden="false" customHeight="false" outlineLevel="0" collapsed="false">
      <c r="D1072" s="0" t="str">
        <f aca="false">IF(A1072="","",IFERROR(INDEX(Sesiones!$B$2:$B$401,MATCH(A1072,Sesiones!$A$2:$A$401,0)),"Sesión no existe"))</f>
        <v/>
      </c>
      <c r="E1072" s="41" t="str">
        <f aca="false">IF(A1072="","",IFERROR(INDEX(Sesiones!$C$2:$C$401,MATCH(A1072,Sesiones!$A$2:$A$401,0)),""))</f>
        <v/>
      </c>
      <c r="F1072" s="0" t="str">
        <f aca="false">IF(A1072="","",IF(D1072="Sesión no existe","Sesión no existe",IF(COUNTIFS(Matrículas!$A$2:$A$201,B1072,Matrículas!$B$2:$B$201,D1072)=0,"No está matriculado en ese grupo",IF(COUNTIFS($A$2:$A$3001,A1072,$B$2:$B$3001,B1072)&gt;1,"Registro repetido",""))))</f>
        <v/>
      </c>
    </row>
    <row r="1073" customFormat="false" ht="15" hidden="false" customHeight="false" outlineLevel="0" collapsed="false">
      <c r="D1073" s="0" t="str">
        <f aca="false">IF(A1073="","",IFERROR(INDEX(Sesiones!$B$2:$B$401,MATCH(A1073,Sesiones!$A$2:$A$401,0)),"Sesión no existe"))</f>
        <v/>
      </c>
      <c r="E1073" s="41" t="str">
        <f aca="false">IF(A1073="","",IFERROR(INDEX(Sesiones!$C$2:$C$401,MATCH(A1073,Sesiones!$A$2:$A$401,0)),""))</f>
        <v/>
      </c>
      <c r="F1073" s="0" t="str">
        <f aca="false">IF(A1073="","",IF(D1073="Sesión no existe","Sesión no existe",IF(COUNTIFS(Matrículas!$A$2:$A$201,B1073,Matrículas!$B$2:$B$201,D1073)=0,"No está matriculado en ese grupo",IF(COUNTIFS($A$2:$A$3001,A1073,$B$2:$B$3001,B1073)&gt;1,"Registro repetido",""))))</f>
        <v/>
      </c>
    </row>
    <row r="1074" customFormat="false" ht="15" hidden="false" customHeight="false" outlineLevel="0" collapsed="false">
      <c r="D1074" s="0" t="str">
        <f aca="false">IF(A1074="","",IFERROR(INDEX(Sesiones!$B$2:$B$401,MATCH(A1074,Sesiones!$A$2:$A$401,0)),"Sesión no existe"))</f>
        <v/>
      </c>
      <c r="E1074" s="41" t="str">
        <f aca="false">IF(A1074="","",IFERROR(INDEX(Sesiones!$C$2:$C$401,MATCH(A1074,Sesiones!$A$2:$A$401,0)),""))</f>
        <v/>
      </c>
      <c r="F1074" s="0" t="str">
        <f aca="false">IF(A1074="","",IF(D1074="Sesión no existe","Sesión no existe",IF(COUNTIFS(Matrículas!$A$2:$A$201,B1074,Matrículas!$B$2:$B$201,D1074)=0,"No está matriculado en ese grupo",IF(COUNTIFS($A$2:$A$3001,A1074,$B$2:$B$3001,B1074)&gt;1,"Registro repetido",""))))</f>
        <v/>
      </c>
    </row>
    <row r="1075" customFormat="false" ht="15" hidden="false" customHeight="false" outlineLevel="0" collapsed="false">
      <c r="D1075" s="0" t="str">
        <f aca="false">IF(A1075="","",IFERROR(INDEX(Sesiones!$B$2:$B$401,MATCH(A1075,Sesiones!$A$2:$A$401,0)),"Sesión no existe"))</f>
        <v/>
      </c>
      <c r="E1075" s="41" t="str">
        <f aca="false">IF(A1075="","",IFERROR(INDEX(Sesiones!$C$2:$C$401,MATCH(A1075,Sesiones!$A$2:$A$401,0)),""))</f>
        <v/>
      </c>
      <c r="F1075" s="0" t="str">
        <f aca="false">IF(A1075="","",IF(D1075="Sesión no existe","Sesión no existe",IF(COUNTIFS(Matrículas!$A$2:$A$201,B1075,Matrículas!$B$2:$B$201,D1075)=0,"No está matriculado en ese grupo",IF(COUNTIFS($A$2:$A$3001,A1075,$B$2:$B$3001,B1075)&gt;1,"Registro repetido",""))))</f>
        <v/>
      </c>
    </row>
    <row r="1076" customFormat="false" ht="15" hidden="false" customHeight="false" outlineLevel="0" collapsed="false">
      <c r="D1076" s="0" t="str">
        <f aca="false">IF(A1076="","",IFERROR(INDEX(Sesiones!$B$2:$B$401,MATCH(A1076,Sesiones!$A$2:$A$401,0)),"Sesión no existe"))</f>
        <v/>
      </c>
      <c r="E1076" s="41" t="str">
        <f aca="false">IF(A1076="","",IFERROR(INDEX(Sesiones!$C$2:$C$401,MATCH(A1076,Sesiones!$A$2:$A$401,0)),""))</f>
        <v/>
      </c>
      <c r="F1076" s="0" t="str">
        <f aca="false">IF(A1076="","",IF(D1076="Sesión no existe","Sesión no existe",IF(COUNTIFS(Matrículas!$A$2:$A$201,B1076,Matrículas!$B$2:$B$201,D1076)=0,"No está matriculado en ese grupo",IF(COUNTIFS($A$2:$A$3001,A1076,$B$2:$B$3001,B1076)&gt;1,"Registro repetido",""))))</f>
        <v/>
      </c>
    </row>
    <row r="1077" customFormat="false" ht="15" hidden="false" customHeight="false" outlineLevel="0" collapsed="false">
      <c r="D1077" s="0" t="str">
        <f aca="false">IF(A1077="","",IFERROR(INDEX(Sesiones!$B$2:$B$401,MATCH(A1077,Sesiones!$A$2:$A$401,0)),"Sesión no existe"))</f>
        <v/>
      </c>
      <c r="E1077" s="41" t="str">
        <f aca="false">IF(A1077="","",IFERROR(INDEX(Sesiones!$C$2:$C$401,MATCH(A1077,Sesiones!$A$2:$A$401,0)),""))</f>
        <v/>
      </c>
      <c r="F1077" s="0" t="str">
        <f aca="false">IF(A1077="","",IF(D1077="Sesión no existe","Sesión no existe",IF(COUNTIFS(Matrículas!$A$2:$A$201,B1077,Matrículas!$B$2:$B$201,D1077)=0,"No está matriculado en ese grupo",IF(COUNTIFS($A$2:$A$3001,A1077,$B$2:$B$3001,B1077)&gt;1,"Registro repetido",""))))</f>
        <v/>
      </c>
    </row>
    <row r="1078" customFormat="false" ht="15" hidden="false" customHeight="false" outlineLevel="0" collapsed="false">
      <c r="D1078" s="0" t="str">
        <f aca="false">IF(A1078="","",IFERROR(INDEX(Sesiones!$B$2:$B$401,MATCH(A1078,Sesiones!$A$2:$A$401,0)),"Sesión no existe"))</f>
        <v/>
      </c>
      <c r="E1078" s="41" t="str">
        <f aca="false">IF(A1078="","",IFERROR(INDEX(Sesiones!$C$2:$C$401,MATCH(A1078,Sesiones!$A$2:$A$401,0)),""))</f>
        <v/>
      </c>
      <c r="F1078" s="0" t="str">
        <f aca="false">IF(A1078="","",IF(D1078="Sesión no existe","Sesión no existe",IF(COUNTIFS(Matrículas!$A$2:$A$201,B1078,Matrículas!$B$2:$B$201,D1078)=0,"No está matriculado en ese grupo",IF(COUNTIFS($A$2:$A$3001,A1078,$B$2:$B$3001,B1078)&gt;1,"Registro repetido",""))))</f>
        <v/>
      </c>
    </row>
    <row r="1079" customFormat="false" ht="15" hidden="false" customHeight="false" outlineLevel="0" collapsed="false">
      <c r="D1079" s="0" t="str">
        <f aca="false">IF(A1079="","",IFERROR(INDEX(Sesiones!$B$2:$B$401,MATCH(A1079,Sesiones!$A$2:$A$401,0)),"Sesión no existe"))</f>
        <v/>
      </c>
      <c r="E1079" s="41" t="str">
        <f aca="false">IF(A1079="","",IFERROR(INDEX(Sesiones!$C$2:$C$401,MATCH(A1079,Sesiones!$A$2:$A$401,0)),""))</f>
        <v/>
      </c>
      <c r="F1079" s="0" t="str">
        <f aca="false">IF(A1079="","",IF(D1079="Sesión no existe","Sesión no existe",IF(COUNTIFS(Matrículas!$A$2:$A$201,B1079,Matrículas!$B$2:$B$201,D1079)=0,"No está matriculado en ese grupo",IF(COUNTIFS($A$2:$A$3001,A1079,$B$2:$B$3001,B1079)&gt;1,"Registro repetido",""))))</f>
        <v/>
      </c>
    </row>
    <row r="1080" customFormat="false" ht="15" hidden="false" customHeight="false" outlineLevel="0" collapsed="false">
      <c r="D1080" s="0" t="str">
        <f aca="false">IF(A1080="","",IFERROR(INDEX(Sesiones!$B$2:$B$401,MATCH(A1080,Sesiones!$A$2:$A$401,0)),"Sesión no existe"))</f>
        <v/>
      </c>
      <c r="E1080" s="41" t="str">
        <f aca="false">IF(A1080="","",IFERROR(INDEX(Sesiones!$C$2:$C$401,MATCH(A1080,Sesiones!$A$2:$A$401,0)),""))</f>
        <v/>
      </c>
      <c r="F1080" s="0" t="str">
        <f aca="false">IF(A1080="","",IF(D1080="Sesión no existe","Sesión no existe",IF(COUNTIFS(Matrículas!$A$2:$A$201,B1080,Matrículas!$B$2:$B$201,D1080)=0,"No está matriculado en ese grupo",IF(COUNTIFS($A$2:$A$3001,A1080,$B$2:$B$3001,B1080)&gt;1,"Registro repetido",""))))</f>
        <v/>
      </c>
    </row>
    <row r="1081" customFormat="false" ht="15" hidden="false" customHeight="false" outlineLevel="0" collapsed="false">
      <c r="D1081" s="0" t="str">
        <f aca="false">IF(A1081="","",IFERROR(INDEX(Sesiones!$B$2:$B$401,MATCH(A1081,Sesiones!$A$2:$A$401,0)),"Sesión no existe"))</f>
        <v/>
      </c>
      <c r="E1081" s="41" t="str">
        <f aca="false">IF(A1081="","",IFERROR(INDEX(Sesiones!$C$2:$C$401,MATCH(A1081,Sesiones!$A$2:$A$401,0)),""))</f>
        <v/>
      </c>
      <c r="F1081" s="0" t="str">
        <f aca="false">IF(A1081="","",IF(D1081="Sesión no existe","Sesión no existe",IF(COUNTIFS(Matrículas!$A$2:$A$201,B1081,Matrículas!$B$2:$B$201,D1081)=0,"No está matriculado en ese grupo",IF(COUNTIFS($A$2:$A$3001,A1081,$B$2:$B$3001,B1081)&gt;1,"Registro repetido",""))))</f>
        <v/>
      </c>
    </row>
    <row r="1082" customFormat="false" ht="15" hidden="false" customHeight="false" outlineLevel="0" collapsed="false">
      <c r="D1082" s="0" t="str">
        <f aca="false">IF(A1082="","",IFERROR(INDEX(Sesiones!$B$2:$B$401,MATCH(A1082,Sesiones!$A$2:$A$401,0)),"Sesión no existe"))</f>
        <v/>
      </c>
      <c r="E1082" s="41" t="str">
        <f aca="false">IF(A1082="","",IFERROR(INDEX(Sesiones!$C$2:$C$401,MATCH(A1082,Sesiones!$A$2:$A$401,0)),""))</f>
        <v/>
      </c>
      <c r="F1082" s="0" t="str">
        <f aca="false">IF(A1082="","",IF(D1082="Sesión no existe","Sesión no existe",IF(COUNTIFS(Matrículas!$A$2:$A$201,B1082,Matrículas!$B$2:$B$201,D1082)=0,"No está matriculado en ese grupo",IF(COUNTIFS($A$2:$A$3001,A1082,$B$2:$B$3001,B1082)&gt;1,"Registro repetido",""))))</f>
        <v/>
      </c>
    </row>
    <row r="1083" customFormat="false" ht="15" hidden="false" customHeight="false" outlineLevel="0" collapsed="false">
      <c r="D1083" s="0" t="str">
        <f aca="false">IF(A1083="","",IFERROR(INDEX(Sesiones!$B$2:$B$401,MATCH(A1083,Sesiones!$A$2:$A$401,0)),"Sesión no existe"))</f>
        <v/>
      </c>
      <c r="E1083" s="41" t="str">
        <f aca="false">IF(A1083="","",IFERROR(INDEX(Sesiones!$C$2:$C$401,MATCH(A1083,Sesiones!$A$2:$A$401,0)),""))</f>
        <v/>
      </c>
      <c r="F1083" s="0" t="str">
        <f aca="false">IF(A1083="","",IF(D1083="Sesión no existe","Sesión no existe",IF(COUNTIFS(Matrículas!$A$2:$A$201,B1083,Matrículas!$B$2:$B$201,D1083)=0,"No está matriculado en ese grupo",IF(COUNTIFS($A$2:$A$3001,A1083,$B$2:$B$3001,B1083)&gt;1,"Registro repetido",""))))</f>
        <v/>
      </c>
    </row>
    <row r="1084" customFormat="false" ht="15" hidden="false" customHeight="false" outlineLevel="0" collapsed="false">
      <c r="D1084" s="0" t="str">
        <f aca="false">IF(A1084="","",IFERROR(INDEX(Sesiones!$B$2:$B$401,MATCH(A1084,Sesiones!$A$2:$A$401,0)),"Sesión no existe"))</f>
        <v/>
      </c>
      <c r="E1084" s="41" t="str">
        <f aca="false">IF(A1084="","",IFERROR(INDEX(Sesiones!$C$2:$C$401,MATCH(A1084,Sesiones!$A$2:$A$401,0)),""))</f>
        <v/>
      </c>
      <c r="F1084" s="0" t="str">
        <f aca="false">IF(A1084="","",IF(D1084="Sesión no existe","Sesión no existe",IF(COUNTIFS(Matrículas!$A$2:$A$201,B1084,Matrículas!$B$2:$B$201,D1084)=0,"No está matriculado en ese grupo",IF(COUNTIFS($A$2:$A$3001,A1084,$B$2:$B$3001,B1084)&gt;1,"Registro repetido",""))))</f>
        <v/>
      </c>
    </row>
    <row r="1085" customFormat="false" ht="15" hidden="false" customHeight="false" outlineLevel="0" collapsed="false">
      <c r="D1085" s="0" t="str">
        <f aca="false">IF(A1085="","",IFERROR(INDEX(Sesiones!$B$2:$B$401,MATCH(A1085,Sesiones!$A$2:$A$401,0)),"Sesión no existe"))</f>
        <v/>
      </c>
      <c r="E1085" s="41" t="str">
        <f aca="false">IF(A1085="","",IFERROR(INDEX(Sesiones!$C$2:$C$401,MATCH(A1085,Sesiones!$A$2:$A$401,0)),""))</f>
        <v/>
      </c>
      <c r="F1085" s="0" t="str">
        <f aca="false">IF(A1085="","",IF(D1085="Sesión no existe","Sesión no existe",IF(COUNTIFS(Matrículas!$A$2:$A$201,B1085,Matrículas!$B$2:$B$201,D1085)=0,"No está matriculado en ese grupo",IF(COUNTIFS($A$2:$A$3001,A1085,$B$2:$B$3001,B1085)&gt;1,"Registro repetido",""))))</f>
        <v/>
      </c>
    </row>
    <row r="1086" customFormat="false" ht="15" hidden="false" customHeight="false" outlineLevel="0" collapsed="false">
      <c r="D1086" s="0" t="str">
        <f aca="false">IF(A1086="","",IFERROR(INDEX(Sesiones!$B$2:$B$401,MATCH(A1086,Sesiones!$A$2:$A$401,0)),"Sesión no existe"))</f>
        <v/>
      </c>
      <c r="E1086" s="41" t="str">
        <f aca="false">IF(A1086="","",IFERROR(INDEX(Sesiones!$C$2:$C$401,MATCH(A1086,Sesiones!$A$2:$A$401,0)),""))</f>
        <v/>
      </c>
      <c r="F1086" s="0" t="str">
        <f aca="false">IF(A1086="","",IF(D1086="Sesión no existe","Sesión no existe",IF(COUNTIFS(Matrículas!$A$2:$A$201,B1086,Matrículas!$B$2:$B$201,D1086)=0,"No está matriculado en ese grupo",IF(COUNTIFS($A$2:$A$3001,A1086,$B$2:$B$3001,B1086)&gt;1,"Registro repetido",""))))</f>
        <v/>
      </c>
    </row>
    <row r="1087" customFormat="false" ht="15" hidden="false" customHeight="false" outlineLevel="0" collapsed="false">
      <c r="D1087" s="0" t="str">
        <f aca="false">IF(A1087="","",IFERROR(INDEX(Sesiones!$B$2:$B$401,MATCH(A1087,Sesiones!$A$2:$A$401,0)),"Sesión no existe"))</f>
        <v/>
      </c>
      <c r="E1087" s="41" t="str">
        <f aca="false">IF(A1087="","",IFERROR(INDEX(Sesiones!$C$2:$C$401,MATCH(A1087,Sesiones!$A$2:$A$401,0)),""))</f>
        <v/>
      </c>
      <c r="F1087" s="0" t="str">
        <f aca="false">IF(A1087="","",IF(D1087="Sesión no existe","Sesión no existe",IF(COUNTIFS(Matrículas!$A$2:$A$201,B1087,Matrículas!$B$2:$B$201,D1087)=0,"No está matriculado en ese grupo",IF(COUNTIFS($A$2:$A$3001,A1087,$B$2:$B$3001,B1087)&gt;1,"Registro repetido",""))))</f>
        <v/>
      </c>
    </row>
    <row r="1088" customFormat="false" ht="15" hidden="false" customHeight="false" outlineLevel="0" collapsed="false">
      <c r="D1088" s="0" t="str">
        <f aca="false">IF(A1088="","",IFERROR(INDEX(Sesiones!$B$2:$B$401,MATCH(A1088,Sesiones!$A$2:$A$401,0)),"Sesión no existe"))</f>
        <v/>
      </c>
      <c r="E1088" s="41" t="str">
        <f aca="false">IF(A1088="","",IFERROR(INDEX(Sesiones!$C$2:$C$401,MATCH(A1088,Sesiones!$A$2:$A$401,0)),""))</f>
        <v/>
      </c>
      <c r="F1088" s="0" t="str">
        <f aca="false">IF(A1088="","",IF(D1088="Sesión no existe","Sesión no existe",IF(COUNTIFS(Matrículas!$A$2:$A$201,B1088,Matrículas!$B$2:$B$201,D1088)=0,"No está matriculado en ese grupo",IF(COUNTIFS($A$2:$A$3001,A1088,$B$2:$B$3001,B1088)&gt;1,"Registro repetido",""))))</f>
        <v/>
      </c>
    </row>
    <row r="1089" customFormat="false" ht="15" hidden="false" customHeight="false" outlineLevel="0" collapsed="false">
      <c r="D1089" s="0" t="str">
        <f aca="false">IF(A1089="","",IFERROR(INDEX(Sesiones!$B$2:$B$401,MATCH(A1089,Sesiones!$A$2:$A$401,0)),"Sesión no existe"))</f>
        <v/>
      </c>
      <c r="E1089" s="41" t="str">
        <f aca="false">IF(A1089="","",IFERROR(INDEX(Sesiones!$C$2:$C$401,MATCH(A1089,Sesiones!$A$2:$A$401,0)),""))</f>
        <v/>
      </c>
      <c r="F1089" s="0" t="str">
        <f aca="false">IF(A1089="","",IF(D1089="Sesión no existe","Sesión no existe",IF(COUNTIFS(Matrículas!$A$2:$A$201,B1089,Matrículas!$B$2:$B$201,D1089)=0,"No está matriculado en ese grupo",IF(COUNTIFS($A$2:$A$3001,A1089,$B$2:$B$3001,B1089)&gt;1,"Registro repetido",""))))</f>
        <v/>
      </c>
    </row>
    <row r="1090" customFormat="false" ht="15" hidden="false" customHeight="false" outlineLevel="0" collapsed="false">
      <c r="D1090" s="0" t="str">
        <f aca="false">IF(A1090="","",IFERROR(INDEX(Sesiones!$B$2:$B$401,MATCH(A1090,Sesiones!$A$2:$A$401,0)),"Sesión no existe"))</f>
        <v/>
      </c>
      <c r="E1090" s="41" t="str">
        <f aca="false">IF(A1090="","",IFERROR(INDEX(Sesiones!$C$2:$C$401,MATCH(A1090,Sesiones!$A$2:$A$401,0)),""))</f>
        <v/>
      </c>
      <c r="F1090" s="0" t="str">
        <f aca="false">IF(A1090="","",IF(D1090="Sesión no existe","Sesión no existe",IF(COUNTIFS(Matrículas!$A$2:$A$201,B1090,Matrículas!$B$2:$B$201,D1090)=0,"No está matriculado en ese grupo",IF(COUNTIFS($A$2:$A$3001,A1090,$B$2:$B$3001,B1090)&gt;1,"Registro repetido",""))))</f>
        <v/>
      </c>
    </row>
    <row r="1091" customFormat="false" ht="15" hidden="false" customHeight="false" outlineLevel="0" collapsed="false">
      <c r="D1091" s="0" t="str">
        <f aca="false">IF(A1091="","",IFERROR(INDEX(Sesiones!$B$2:$B$401,MATCH(A1091,Sesiones!$A$2:$A$401,0)),"Sesión no existe"))</f>
        <v/>
      </c>
      <c r="E1091" s="41" t="str">
        <f aca="false">IF(A1091="","",IFERROR(INDEX(Sesiones!$C$2:$C$401,MATCH(A1091,Sesiones!$A$2:$A$401,0)),""))</f>
        <v/>
      </c>
      <c r="F1091" s="0" t="str">
        <f aca="false">IF(A1091="","",IF(D1091="Sesión no existe","Sesión no existe",IF(COUNTIFS(Matrículas!$A$2:$A$201,B1091,Matrículas!$B$2:$B$201,D1091)=0,"No está matriculado en ese grupo",IF(COUNTIFS($A$2:$A$3001,A1091,$B$2:$B$3001,B1091)&gt;1,"Registro repetido",""))))</f>
        <v/>
      </c>
    </row>
    <row r="1092" customFormat="false" ht="15" hidden="false" customHeight="false" outlineLevel="0" collapsed="false">
      <c r="D1092" s="0" t="str">
        <f aca="false">IF(A1092="","",IFERROR(INDEX(Sesiones!$B$2:$B$401,MATCH(A1092,Sesiones!$A$2:$A$401,0)),"Sesión no existe"))</f>
        <v/>
      </c>
      <c r="E1092" s="41" t="str">
        <f aca="false">IF(A1092="","",IFERROR(INDEX(Sesiones!$C$2:$C$401,MATCH(A1092,Sesiones!$A$2:$A$401,0)),""))</f>
        <v/>
      </c>
      <c r="F1092" s="0" t="str">
        <f aca="false">IF(A1092="","",IF(D1092="Sesión no existe","Sesión no existe",IF(COUNTIFS(Matrículas!$A$2:$A$201,B1092,Matrículas!$B$2:$B$201,D1092)=0,"No está matriculado en ese grupo",IF(COUNTIFS($A$2:$A$3001,A1092,$B$2:$B$3001,B1092)&gt;1,"Registro repetido",""))))</f>
        <v/>
      </c>
    </row>
    <row r="1093" customFormat="false" ht="15" hidden="false" customHeight="false" outlineLevel="0" collapsed="false">
      <c r="D1093" s="0" t="str">
        <f aca="false">IF(A1093="","",IFERROR(INDEX(Sesiones!$B$2:$B$401,MATCH(A1093,Sesiones!$A$2:$A$401,0)),"Sesión no existe"))</f>
        <v/>
      </c>
      <c r="E1093" s="41" t="str">
        <f aca="false">IF(A1093="","",IFERROR(INDEX(Sesiones!$C$2:$C$401,MATCH(A1093,Sesiones!$A$2:$A$401,0)),""))</f>
        <v/>
      </c>
      <c r="F1093" s="0" t="str">
        <f aca="false">IF(A1093="","",IF(D1093="Sesión no existe","Sesión no existe",IF(COUNTIFS(Matrículas!$A$2:$A$201,B1093,Matrículas!$B$2:$B$201,D1093)=0,"No está matriculado en ese grupo",IF(COUNTIFS($A$2:$A$3001,A1093,$B$2:$B$3001,B1093)&gt;1,"Registro repetido",""))))</f>
        <v/>
      </c>
    </row>
    <row r="1094" customFormat="false" ht="15" hidden="false" customHeight="false" outlineLevel="0" collapsed="false">
      <c r="D1094" s="0" t="str">
        <f aca="false">IF(A1094="","",IFERROR(INDEX(Sesiones!$B$2:$B$401,MATCH(A1094,Sesiones!$A$2:$A$401,0)),"Sesión no existe"))</f>
        <v/>
      </c>
      <c r="E1094" s="41" t="str">
        <f aca="false">IF(A1094="","",IFERROR(INDEX(Sesiones!$C$2:$C$401,MATCH(A1094,Sesiones!$A$2:$A$401,0)),""))</f>
        <v/>
      </c>
      <c r="F1094" s="0" t="str">
        <f aca="false">IF(A1094="","",IF(D1094="Sesión no existe","Sesión no existe",IF(COUNTIFS(Matrículas!$A$2:$A$201,B1094,Matrículas!$B$2:$B$201,D1094)=0,"No está matriculado en ese grupo",IF(COUNTIFS($A$2:$A$3001,A1094,$B$2:$B$3001,B1094)&gt;1,"Registro repetido",""))))</f>
        <v/>
      </c>
    </row>
    <row r="1095" customFormat="false" ht="15" hidden="false" customHeight="false" outlineLevel="0" collapsed="false">
      <c r="D1095" s="0" t="str">
        <f aca="false">IF(A1095="","",IFERROR(INDEX(Sesiones!$B$2:$B$401,MATCH(A1095,Sesiones!$A$2:$A$401,0)),"Sesión no existe"))</f>
        <v/>
      </c>
      <c r="E1095" s="41" t="str">
        <f aca="false">IF(A1095="","",IFERROR(INDEX(Sesiones!$C$2:$C$401,MATCH(A1095,Sesiones!$A$2:$A$401,0)),""))</f>
        <v/>
      </c>
      <c r="F1095" s="0" t="str">
        <f aca="false">IF(A1095="","",IF(D1095="Sesión no existe","Sesión no existe",IF(COUNTIFS(Matrículas!$A$2:$A$201,B1095,Matrículas!$B$2:$B$201,D1095)=0,"No está matriculado en ese grupo",IF(COUNTIFS($A$2:$A$3001,A1095,$B$2:$B$3001,B1095)&gt;1,"Registro repetido",""))))</f>
        <v/>
      </c>
    </row>
    <row r="1096" customFormat="false" ht="15" hidden="false" customHeight="false" outlineLevel="0" collapsed="false">
      <c r="D1096" s="0" t="str">
        <f aca="false">IF(A1096="","",IFERROR(INDEX(Sesiones!$B$2:$B$401,MATCH(A1096,Sesiones!$A$2:$A$401,0)),"Sesión no existe"))</f>
        <v/>
      </c>
      <c r="E1096" s="41" t="str">
        <f aca="false">IF(A1096="","",IFERROR(INDEX(Sesiones!$C$2:$C$401,MATCH(A1096,Sesiones!$A$2:$A$401,0)),""))</f>
        <v/>
      </c>
      <c r="F1096" s="0" t="str">
        <f aca="false">IF(A1096="","",IF(D1096="Sesión no existe","Sesión no existe",IF(COUNTIFS(Matrículas!$A$2:$A$201,B1096,Matrículas!$B$2:$B$201,D1096)=0,"No está matriculado en ese grupo",IF(COUNTIFS($A$2:$A$3001,A1096,$B$2:$B$3001,B1096)&gt;1,"Registro repetido",""))))</f>
        <v/>
      </c>
    </row>
    <row r="1097" customFormat="false" ht="15" hidden="false" customHeight="false" outlineLevel="0" collapsed="false">
      <c r="D1097" s="0" t="str">
        <f aca="false">IF(A1097="","",IFERROR(INDEX(Sesiones!$B$2:$B$401,MATCH(A1097,Sesiones!$A$2:$A$401,0)),"Sesión no existe"))</f>
        <v/>
      </c>
      <c r="E1097" s="41" t="str">
        <f aca="false">IF(A1097="","",IFERROR(INDEX(Sesiones!$C$2:$C$401,MATCH(A1097,Sesiones!$A$2:$A$401,0)),""))</f>
        <v/>
      </c>
      <c r="F1097" s="0" t="str">
        <f aca="false">IF(A1097="","",IF(D1097="Sesión no existe","Sesión no existe",IF(COUNTIFS(Matrículas!$A$2:$A$201,B1097,Matrículas!$B$2:$B$201,D1097)=0,"No está matriculado en ese grupo",IF(COUNTIFS($A$2:$A$3001,A1097,$B$2:$B$3001,B1097)&gt;1,"Registro repetido",""))))</f>
        <v/>
      </c>
    </row>
    <row r="1098" customFormat="false" ht="15" hidden="false" customHeight="false" outlineLevel="0" collapsed="false">
      <c r="D1098" s="0" t="str">
        <f aca="false">IF(A1098="","",IFERROR(INDEX(Sesiones!$B$2:$B$401,MATCH(A1098,Sesiones!$A$2:$A$401,0)),"Sesión no existe"))</f>
        <v/>
      </c>
      <c r="E1098" s="41" t="str">
        <f aca="false">IF(A1098="","",IFERROR(INDEX(Sesiones!$C$2:$C$401,MATCH(A1098,Sesiones!$A$2:$A$401,0)),""))</f>
        <v/>
      </c>
      <c r="F1098" s="0" t="str">
        <f aca="false">IF(A1098="","",IF(D1098="Sesión no existe","Sesión no existe",IF(COUNTIFS(Matrículas!$A$2:$A$201,B1098,Matrículas!$B$2:$B$201,D1098)=0,"No está matriculado en ese grupo",IF(COUNTIFS($A$2:$A$3001,A1098,$B$2:$B$3001,B1098)&gt;1,"Registro repetido",""))))</f>
        <v/>
      </c>
    </row>
    <row r="1099" customFormat="false" ht="15" hidden="false" customHeight="false" outlineLevel="0" collapsed="false">
      <c r="D1099" s="0" t="str">
        <f aca="false">IF(A1099="","",IFERROR(INDEX(Sesiones!$B$2:$B$401,MATCH(A1099,Sesiones!$A$2:$A$401,0)),"Sesión no existe"))</f>
        <v/>
      </c>
      <c r="E1099" s="41" t="str">
        <f aca="false">IF(A1099="","",IFERROR(INDEX(Sesiones!$C$2:$C$401,MATCH(A1099,Sesiones!$A$2:$A$401,0)),""))</f>
        <v/>
      </c>
      <c r="F1099" s="0" t="str">
        <f aca="false">IF(A1099="","",IF(D1099="Sesión no existe","Sesión no existe",IF(COUNTIFS(Matrículas!$A$2:$A$201,B1099,Matrículas!$B$2:$B$201,D1099)=0,"No está matriculado en ese grupo",IF(COUNTIFS($A$2:$A$3001,A1099,$B$2:$B$3001,B1099)&gt;1,"Registro repetido",""))))</f>
        <v/>
      </c>
    </row>
    <row r="1100" customFormat="false" ht="15" hidden="false" customHeight="false" outlineLevel="0" collapsed="false">
      <c r="D1100" s="0" t="str">
        <f aca="false">IF(A1100="","",IFERROR(INDEX(Sesiones!$B$2:$B$401,MATCH(A1100,Sesiones!$A$2:$A$401,0)),"Sesión no existe"))</f>
        <v/>
      </c>
      <c r="E1100" s="41" t="str">
        <f aca="false">IF(A1100="","",IFERROR(INDEX(Sesiones!$C$2:$C$401,MATCH(A1100,Sesiones!$A$2:$A$401,0)),""))</f>
        <v/>
      </c>
      <c r="F1100" s="0" t="str">
        <f aca="false">IF(A1100="","",IF(D1100="Sesión no existe","Sesión no existe",IF(COUNTIFS(Matrículas!$A$2:$A$201,B1100,Matrículas!$B$2:$B$201,D1100)=0,"No está matriculado en ese grupo",IF(COUNTIFS($A$2:$A$3001,A1100,$B$2:$B$3001,B1100)&gt;1,"Registro repetido",""))))</f>
        <v/>
      </c>
    </row>
    <row r="1101" customFormat="false" ht="15" hidden="false" customHeight="false" outlineLevel="0" collapsed="false">
      <c r="D1101" s="0" t="str">
        <f aca="false">IF(A1101="","",IFERROR(INDEX(Sesiones!$B$2:$B$401,MATCH(A1101,Sesiones!$A$2:$A$401,0)),"Sesión no existe"))</f>
        <v/>
      </c>
      <c r="E1101" s="41" t="str">
        <f aca="false">IF(A1101="","",IFERROR(INDEX(Sesiones!$C$2:$C$401,MATCH(A1101,Sesiones!$A$2:$A$401,0)),""))</f>
        <v/>
      </c>
      <c r="F1101" s="0" t="str">
        <f aca="false">IF(A1101="","",IF(D1101="Sesión no existe","Sesión no existe",IF(COUNTIFS(Matrículas!$A$2:$A$201,B1101,Matrículas!$B$2:$B$201,D1101)=0,"No está matriculado en ese grupo",IF(COUNTIFS($A$2:$A$3001,A1101,$B$2:$B$3001,B1101)&gt;1,"Registro repetido",""))))</f>
        <v/>
      </c>
    </row>
    <row r="1102" customFormat="false" ht="15" hidden="false" customHeight="false" outlineLevel="0" collapsed="false">
      <c r="D1102" s="0" t="str">
        <f aca="false">IF(A1102="","",IFERROR(INDEX(Sesiones!$B$2:$B$401,MATCH(A1102,Sesiones!$A$2:$A$401,0)),"Sesión no existe"))</f>
        <v/>
      </c>
      <c r="E1102" s="41" t="str">
        <f aca="false">IF(A1102="","",IFERROR(INDEX(Sesiones!$C$2:$C$401,MATCH(A1102,Sesiones!$A$2:$A$401,0)),""))</f>
        <v/>
      </c>
      <c r="F1102" s="0" t="str">
        <f aca="false">IF(A1102="","",IF(D1102="Sesión no existe","Sesión no existe",IF(COUNTIFS(Matrículas!$A$2:$A$201,B1102,Matrículas!$B$2:$B$201,D1102)=0,"No está matriculado en ese grupo",IF(COUNTIFS($A$2:$A$3001,A1102,$B$2:$B$3001,B1102)&gt;1,"Registro repetido",""))))</f>
        <v/>
      </c>
    </row>
    <row r="1103" customFormat="false" ht="15" hidden="false" customHeight="false" outlineLevel="0" collapsed="false">
      <c r="D1103" s="0" t="str">
        <f aca="false">IF(A1103="","",IFERROR(INDEX(Sesiones!$B$2:$B$401,MATCH(A1103,Sesiones!$A$2:$A$401,0)),"Sesión no existe"))</f>
        <v/>
      </c>
      <c r="E1103" s="41" t="str">
        <f aca="false">IF(A1103="","",IFERROR(INDEX(Sesiones!$C$2:$C$401,MATCH(A1103,Sesiones!$A$2:$A$401,0)),""))</f>
        <v/>
      </c>
      <c r="F1103" s="0" t="str">
        <f aca="false">IF(A1103="","",IF(D1103="Sesión no existe","Sesión no existe",IF(COUNTIFS(Matrículas!$A$2:$A$201,B1103,Matrículas!$B$2:$B$201,D1103)=0,"No está matriculado en ese grupo",IF(COUNTIFS($A$2:$A$3001,A1103,$B$2:$B$3001,B1103)&gt;1,"Registro repetido",""))))</f>
        <v/>
      </c>
    </row>
    <row r="1104" customFormat="false" ht="15" hidden="false" customHeight="false" outlineLevel="0" collapsed="false">
      <c r="D1104" s="0" t="str">
        <f aca="false">IF(A1104="","",IFERROR(INDEX(Sesiones!$B$2:$B$401,MATCH(A1104,Sesiones!$A$2:$A$401,0)),"Sesión no existe"))</f>
        <v/>
      </c>
      <c r="E1104" s="41" t="str">
        <f aca="false">IF(A1104="","",IFERROR(INDEX(Sesiones!$C$2:$C$401,MATCH(A1104,Sesiones!$A$2:$A$401,0)),""))</f>
        <v/>
      </c>
      <c r="F1104" s="0" t="str">
        <f aca="false">IF(A1104="","",IF(D1104="Sesión no existe","Sesión no existe",IF(COUNTIFS(Matrículas!$A$2:$A$201,B1104,Matrículas!$B$2:$B$201,D1104)=0,"No está matriculado en ese grupo",IF(COUNTIFS($A$2:$A$3001,A1104,$B$2:$B$3001,B1104)&gt;1,"Registro repetido",""))))</f>
        <v/>
      </c>
    </row>
    <row r="1105" customFormat="false" ht="15" hidden="false" customHeight="false" outlineLevel="0" collapsed="false">
      <c r="D1105" s="0" t="str">
        <f aca="false">IF(A1105="","",IFERROR(INDEX(Sesiones!$B$2:$B$401,MATCH(A1105,Sesiones!$A$2:$A$401,0)),"Sesión no existe"))</f>
        <v/>
      </c>
      <c r="E1105" s="41" t="str">
        <f aca="false">IF(A1105="","",IFERROR(INDEX(Sesiones!$C$2:$C$401,MATCH(A1105,Sesiones!$A$2:$A$401,0)),""))</f>
        <v/>
      </c>
      <c r="F1105" s="0" t="str">
        <f aca="false">IF(A1105="","",IF(D1105="Sesión no existe","Sesión no existe",IF(COUNTIFS(Matrículas!$A$2:$A$201,B1105,Matrículas!$B$2:$B$201,D1105)=0,"No está matriculado en ese grupo",IF(COUNTIFS($A$2:$A$3001,A1105,$B$2:$B$3001,B1105)&gt;1,"Registro repetido",""))))</f>
        <v/>
      </c>
    </row>
    <row r="1106" customFormat="false" ht="15" hidden="false" customHeight="false" outlineLevel="0" collapsed="false">
      <c r="D1106" s="0" t="str">
        <f aca="false">IF(A1106="","",IFERROR(INDEX(Sesiones!$B$2:$B$401,MATCH(A1106,Sesiones!$A$2:$A$401,0)),"Sesión no existe"))</f>
        <v/>
      </c>
      <c r="E1106" s="41" t="str">
        <f aca="false">IF(A1106="","",IFERROR(INDEX(Sesiones!$C$2:$C$401,MATCH(A1106,Sesiones!$A$2:$A$401,0)),""))</f>
        <v/>
      </c>
      <c r="F1106" s="0" t="str">
        <f aca="false">IF(A1106="","",IF(D1106="Sesión no existe","Sesión no existe",IF(COUNTIFS(Matrículas!$A$2:$A$201,B1106,Matrículas!$B$2:$B$201,D1106)=0,"No está matriculado en ese grupo",IF(COUNTIFS($A$2:$A$3001,A1106,$B$2:$B$3001,B1106)&gt;1,"Registro repetido",""))))</f>
        <v/>
      </c>
    </row>
    <row r="1107" customFormat="false" ht="15" hidden="false" customHeight="false" outlineLevel="0" collapsed="false">
      <c r="D1107" s="0" t="str">
        <f aca="false">IF(A1107="","",IFERROR(INDEX(Sesiones!$B$2:$B$401,MATCH(A1107,Sesiones!$A$2:$A$401,0)),"Sesión no existe"))</f>
        <v/>
      </c>
      <c r="E1107" s="41" t="str">
        <f aca="false">IF(A1107="","",IFERROR(INDEX(Sesiones!$C$2:$C$401,MATCH(A1107,Sesiones!$A$2:$A$401,0)),""))</f>
        <v/>
      </c>
      <c r="F1107" s="0" t="str">
        <f aca="false">IF(A1107="","",IF(D1107="Sesión no existe","Sesión no existe",IF(COUNTIFS(Matrículas!$A$2:$A$201,B1107,Matrículas!$B$2:$B$201,D1107)=0,"No está matriculado en ese grupo",IF(COUNTIFS($A$2:$A$3001,A1107,$B$2:$B$3001,B1107)&gt;1,"Registro repetido",""))))</f>
        <v/>
      </c>
    </row>
    <row r="1108" customFormat="false" ht="15" hidden="false" customHeight="false" outlineLevel="0" collapsed="false">
      <c r="D1108" s="0" t="str">
        <f aca="false">IF(A1108="","",IFERROR(INDEX(Sesiones!$B$2:$B$401,MATCH(A1108,Sesiones!$A$2:$A$401,0)),"Sesión no existe"))</f>
        <v/>
      </c>
      <c r="E1108" s="41" t="str">
        <f aca="false">IF(A1108="","",IFERROR(INDEX(Sesiones!$C$2:$C$401,MATCH(A1108,Sesiones!$A$2:$A$401,0)),""))</f>
        <v/>
      </c>
      <c r="F1108" s="0" t="str">
        <f aca="false">IF(A1108="","",IF(D1108="Sesión no existe","Sesión no existe",IF(COUNTIFS(Matrículas!$A$2:$A$201,B1108,Matrículas!$B$2:$B$201,D1108)=0,"No está matriculado en ese grupo",IF(COUNTIFS($A$2:$A$3001,A1108,$B$2:$B$3001,B1108)&gt;1,"Registro repetido",""))))</f>
        <v/>
      </c>
    </row>
    <row r="1109" customFormat="false" ht="15" hidden="false" customHeight="false" outlineLevel="0" collapsed="false">
      <c r="D1109" s="0" t="str">
        <f aca="false">IF(A1109="","",IFERROR(INDEX(Sesiones!$B$2:$B$401,MATCH(A1109,Sesiones!$A$2:$A$401,0)),"Sesión no existe"))</f>
        <v/>
      </c>
      <c r="E1109" s="41" t="str">
        <f aca="false">IF(A1109="","",IFERROR(INDEX(Sesiones!$C$2:$C$401,MATCH(A1109,Sesiones!$A$2:$A$401,0)),""))</f>
        <v/>
      </c>
      <c r="F1109" s="0" t="str">
        <f aca="false">IF(A1109="","",IF(D1109="Sesión no existe","Sesión no existe",IF(COUNTIFS(Matrículas!$A$2:$A$201,B1109,Matrículas!$B$2:$B$201,D1109)=0,"No está matriculado en ese grupo",IF(COUNTIFS($A$2:$A$3001,A1109,$B$2:$B$3001,B1109)&gt;1,"Registro repetido",""))))</f>
        <v/>
      </c>
    </row>
    <row r="1110" customFormat="false" ht="15" hidden="false" customHeight="false" outlineLevel="0" collapsed="false">
      <c r="D1110" s="0" t="str">
        <f aca="false">IF(A1110="","",IFERROR(INDEX(Sesiones!$B$2:$B$401,MATCH(A1110,Sesiones!$A$2:$A$401,0)),"Sesión no existe"))</f>
        <v/>
      </c>
      <c r="E1110" s="41" t="str">
        <f aca="false">IF(A1110="","",IFERROR(INDEX(Sesiones!$C$2:$C$401,MATCH(A1110,Sesiones!$A$2:$A$401,0)),""))</f>
        <v/>
      </c>
      <c r="F1110" s="0" t="str">
        <f aca="false">IF(A1110="","",IF(D1110="Sesión no existe","Sesión no existe",IF(COUNTIFS(Matrículas!$A$2:$A$201,B1110,Matrículas!$B$2:$B$201,D1110)=0,"No está matriculado en ese grupo",IF(COUNTIFS($A$2:$A$3001,A1110,$B$2:$B$3001,B1110)&gt;1,"Registro repetido",""))))</f>
        <v/>
      </c>
    </row>
    <row r="1111" customFormat="false" ht="15" hidden="false" customHeight="false" outlineLevel="0" collapsed="false">
      <c r="D1111" s="0" t="str">
        <f aca="false">IF(A1111="","",IFERROR(INDEX(Sesiones!$B$2:$B$401,MATCH(A1111,Sesiones!$A$2:$A$401,0)),"Sesión no existe"))</f>
        <v/>
      </c>
      <c r="E1111" s="41" t="str">
        <f aca="false">IF(A1111="","",IFERROR(INDEX(Sesiones!$C$2:$C$401,MATCH(A1111,Sesiones!$A$2:$A$401,0)),""))</f>
        <v/>
      </c>
      <c r="F1111" s="0" t="str">
        <f aca="false">IF(A1111="","",IF(D1111="Sesión no existe","Sesión no existe",IF(COUNTIFS(Matrículas!$A$2:$A$201,B1111,Matrículas!$B$2:$B$201,D1111)=0,"No está matriculado en ese grupo",IF(COUNTIFS($A$2:$A$3001,A1111,$B$2:$B$3001,B1111)&gt;1,"Registro repetido",""))))</f>
        <v/>
      </c>
    </row>
    <row r="1112" customFormat="false" ht="15" hidden="false" customHeight="false" outlineLevel="0" collapsed="false">
      <c r="D1112" s="0" t="str">
        <f aca="false">IF(A1112="","",IFERROR(INDEX(Sesiones!$B$2:$B$401,MATCH(A1112,Sesiones!$A$2:$A$401,0)),"Sesión no existe"))</f>
        <v/>
      </c>
      <c r="E1112" s="41" t="str">
        <f aca="false">IF(A1112="","",IFERROR(INDEX(Sesiones!$C$2:$C$401,MATCH(A1112,Sesiones!$A$2:$A$401,0)),""))</f>
        <v/>
      </c>
      <c r="F1112" s="0" t="str">
        <f aca="false">IF(A1112="","",IF(D1112="Sesión no existe","Sesión no existe",IF(COUNTIFS(Matrículas!$A$2:$A$201,B1112,Matrículas!$B$2:$B$201,D1112)=0,"No está matriculado en ese grupo",IF(COUNTIFS($A$2:$A$3001,A1112,$B$2:$B$3001,B1112)&gt;1,"Registro repetido",""))))</f>
        <v/>
      </c>
    </row>
    <row r="1113" customFormat="false" ht="15" hidden="false" customHeight="false" outlineLevel="0" collapsed="false">
      <c r="D1113" s="0" t="str">
        <f aca="false">IF(A1113="","",IFERROR(INDEX(Sesiones!$B$2:$B$401,MATCH(A1113,Sesiones!$A$2:$A$401,0)),"Sesión no existe"))</f>
        <v/>
      </c>
      <c r="E1113" s="41" t="str">
        <f aca="false">IF(A1113="","",IFERROR(INDEX(Sesiones!$C$2:$C$401,MATCH(A1113,Sesiones!$A$2:$A$401,0)),""))</f>
        <v/>
      </c>
      <c r="F1113" s="0" t="str">
        <f aca="false">IF(A1113="","",IF(D1113="Sesión no existe","Sesión no existe",IF(COUNTIFS(Matrículas!$A$2:$A$201,B1113,Matrículas!$B$2:$B$201,D1113)=0,"No está matriculado en ese grupo",IF(COUNTIFS($A$2:$A$3001,A1113,$B$2:$B$3001,B1113)&gt;1,"Registro repetido",""))))</f>
        <v/>
      </c>
    </row>
    <row r="1114" customFormat="false" ht="15" hidden="false" customHeight="false" outlineLevel="0" collapsed="false">
      <c r="D1114" s="0" t="str">
        <f aca="false">IF(A1114="","",IFERROR(INDEX(Sesiones!$B$2:$B$401,MATCH(A1114,Sesiones!$A$2:$A$401,0)),"Sesión no existe"))</f>
        <v/>
      </c>
      <c r="E1114" s="41" t="str">
        <f aca="false">IF(A1114="","",IFERROR(INDEX(Sesiones!$C$2:$C$401,MATCH(A1114,Sesiones!$A$2:$A$401,0)),""))</f>
        <v/>
      </c>
      <c r="F1114" s="0" t="str">
        <f aca="false">IF(A1114="","",IF(D1114="Sesión no existe","Sesión no existe",IF(COUNTIFS(Matrículas!$A$2:$A$201,B1114,Matrículas!$B$2:$B$201,D1114)=0,"No está matriculado en ese grupo",IF(COUNTIFS($A$2:$A$3001,A1114,$B$2:$B$3001,B1114)&gt;1,"Registro repetido",""))))</f>
        <v/>
      </c>
    </row>
    <row r="1115" customFormat="false" ht="15" hidden="false" customHeight="false" outlineLevel="0" collapsed="false">
      <c r="D1115" s="0" t="str">
        <f aca="false">IF(A1115="","",IFERROR(INDEX(Sesiones!$B$2:$B$401,MATCH(A1115,Sesiones!$A$2:$A$401,0)),"Sesión no existe"))</f>
        <v/>
      </c>
      <c r="E1115" s="41" t="str">
        <f aca="false">IF(A1115="","",IFERROR(INDEX(Sesiones!$C$2:$C$401,MATCH(A1115,Sesiones!$A$2:$A$401,0)),""))</f>
        <v/>
      </c>
      <c r="F1115" s="0" t="str">
        <f aca="false">IF(A1115="","",IF(D1115="Sesión no existe","Sesión no existe",IF(COUNTIFS(Matrículas!$A$2:$A$201,B1115,Matrículas!$B$2:$B$201,D1115)=0,"No está matriculado en ese grupo",IF(COUNTIFS($A$2:$A$3001,A1115,$B$2:$B$3001,B1115)&gt;1,"Registro repetido",""))))</f>
        <v/>
      </c>
    </row>
    <row r="1116" customFormat="false" ht="15" hidden="false" customHeight="false" outlineLevel="0" collapsed="false">
      <c r="D1116" s="0" t="str">
        <f aca="false">IF(A1116="","",IFERROR(INDEX(Sesiones!$B$2:$B$401,MATCH(A1116,Sesiones!$A$2:$A$401,0)),"Sesión no existe"))</f>
        <v/>
      </c>
      <c r="E1116" s="41" t="str">
        <f aca="false">IF(A1116="","",IFERROR(INDEX(Sesiones!$C$2:$C$401,MATCH(A1116,Sesiones!$A$2:$A$401,0)),""))</f>
        <v/>
      </c>
      <c r="F1116" s="0" t="str">
        <f aca="false">IF(A1116="","",IF(D1116="Sesión no existe","Sesión no existe",IF(COUNTIFS(Matrículas!$A$2:$A$201,B1116,Matrículas!$B$2:$B$201,D1116)=0,"No está matriculado en ese grupo",IF(COUNTIFS($A$2:$A$3001,A1116,$B$2:$B$3001,B1116)&gt;1,"Registro repetido",""))))</f>
        <v/>
      </c>
    </row>
    <row r="1117" customFormat="false" ht="15" hidden="false" customHeight="false" outlineLevel="0" collapsed="false">
      <c r="D1117" s="0" t="str">
        <f aca="false">IF(A1117="","",IFERROR(INDEX(Sesiones!$B$2:$B$401,MATCH(A1117,Sesiones!$A$2:$A$401,0)),"Sesión no existe"))</f>
        <v/>
      </c>
      <c r="E1117" s="41" t="str">
        <f aca="false">IF(A1117="","",IFERROR(INDEX(Sesiones!$C$2:$C$401,MATCH(A1117,Sesiones!$A$2:$A$401,0)),""))</f>
        <v/>
      </c>
      <c r="F1117" s="0" t="str">
        <f aca="false">IF(A1117="","",IF(D1117="Sesión no existe","Sesión no existe",IF(COUNTIFS(Matrículas!$A$2:$A$201,B1117,Matrículas!$B$2:$B$201,D1117)=0,"No está matriculado en ese grupo",IF(COUNTIFS($A$2:$A$3001,A1117,$B$2:$B$3001,B1117)&gt;1,"Registro repetido",""))))</f>
        <v/>
      </c>
    </row>
    <row r="1118" customFormat="false" ht="15" hidden="false" customHeight="false" outlineLevel="0" collapsed="false">
      <c r="D1118" s="0" t="str">
        <f aca="false">IF(A1118="","",IFERROR(INDEX(Sesiones!$B$2:$B$401,MATCH(A1118,Sesiones!$A$2:$A$401,0)),"Sesión no existe"))</f>
        <v/>
      </c>
      <c r="E1118" s="41" t="str">
        <f aca="false">IF(A1118="","",IFERROR(INDEX(Sesiones!$C$2:$C$401,MATCH(A1118,Sesiones!$A$2:$A$401,0)),""))</f>
        <v/>
      </c>
      <c r="F1118" s="0" t="str">
        <f aca="false">IF(A1118="","",IF(D1118="Sesión no existe","Sesión no existe",IF(COUNTIFS(Matrículas!$A$2:$A$201,B1118,Matrículas!$B$2:$B$201,D1118)=0,"No está matriculado en ese grupo",IF(COUNTIFS($A$2:$A$3001,A1118,$B$2:$B$3001,B1118)&gt;1,"Registro repetido",""))))</f>
        <v/>
      </c>
    </row>
    <row r="1119" customFormat="false" ht="15" hidden="false" customHeight="false" outlineLevel="0" collapsed="false">
      <c r="D1119" s="0" t="str">
        <f aca="false">IF(A1119="","",IFERROR(INDEX(Sesiones!$B$2:$B$401,MATCH(A1119,Sesiones!$A$2:$A$401,0)),"Sesión no existe"))</f>
        <v/>
      </c>
      <c r="E1119" s="41" t="str">
        <f aca="false">IF(A1119="","",IFERROR(INDEX(Sesiones!$C$2:$C$401,MATCH(A1119,Sesiones!$A$2:$A$401,0)),""))</f>
        <v/>
      </c>
      <c r="F1119" s="0" t="str">
        <f aca="false">IF(A1119="","",IF(D1119="Sesión no existe","Sesión no existe",IF(COUNTIFS(Matrículas!$A$2:$A$201,B1119,Matrículas!$B$2:$B$201,D1119)=0,"No está matriculado en ese grupo",IF(COUNTIFS($A$2:$A$3001,A1119,$B$2:$B$3001,B1119)&gt;1,"Registro repetido",""))))</f>
        <v/>
      </c>
    </row>
    <row r="1120" customFormat="false" ht="15" hidden="false" customHeight="false" outlineLevel="0" collapsed="false">
      <c r="D1120" s="0" t="str">
        <f aca="false">IF(A1120="","",IFERROR(INDEX(Sesiones!$B$2:$B$401,MATCH(A1120,Sesiones!$A$2:$A$401,0)),"Sesión no existe"))</f>
        <v/>
      </c>
      <c r="E1120" s="41" t="str">
        <f aca="false">IF(A1120="","",IFERROR(INDEX(Sesiones!$C$2:$C$401,MATCH(A1120,Sesiones!$A$2:$A$401,0)),""))</f>
        <v/>
      </c>
      <c r="F1120" s="0" t="str">
        <f aca="false">IF(A1120="","",IF(D1120="Sesión no existe","Sesión no existe",IF(COUNTIFS(Matrículas!$A$2:$A$201,B1120,Matrículas!$B$2:$B$201,D1120)=0,"No está matriculado en ese grupo",IF(COUNTIFS($A$2:$A$3001,A1120,$B$2:$B$3001,B1120)&gt;1,"Registro repetido",""))))</f>
        <v/>
      </c>
    </row>
    <row r="1121" customFormat="false" ht="15" hidden="false" customHeight="false" outlineLevel="0" collapsed="false">
      <c r="D1121" s="0" t="str">
        <f aca="false">IF(A1121="","",IFERROR(INDEX(Sesiones!$B$2:$B$401,MATCH(A1121,Sesiones!$A$2:$A$401,0)),"Sesión no existe"))</f>
        <v/>
      </c>
      <c r="E1121" s="41" t="str">
        <f aca="false">IF(A1121="","",IFERROR(INDEX(Sesiones!$C$2:$C$401,MATCH(A1121,Sesiones!$A$2:$A$401,0)),""))</f>
        <v/>
      </c>
      <c r="F1121" s="0" t="str">
        <f aca="false">IF(A1121="","",IF(D1121="Sesión no existe","Sesión no existe",IF(COUNTIFS(Matrículas!$A$2:$A$201,B1121,Matrículas!$B$2:$B$201,D1121)=0,"No está matriculado en ese grupo",IF(COUNTIFS($A$2:$A$3001,A1121,$B$2:$B$3001,B1121)&gt;1,"Registro repetido",""))))</f>
        <v/>
      </c>
    </row>
    <row r="1122" customFormat="false" ht="15" hidden="false" customHeight="false" outlineLevel="0" collapsed="false">
      <c r="D1122" s="0" t="str">
        <f aca="false">IF(A1122="","",IFERROR(INDEX(Sesiones!$B$2:$B$401,MATCH(A1122,Sesiones!$A$2:$A$401,0)),"Sesión no existe"))</f>
        <v/>
      </c>
      <c r="E1122" s="41" t="str">
        <f aca="false">IF(A1122="","",IFERROR(INDEX(Sesiones!$C$2:$C$401,MATCH(A1122,Sesiones!$A$2:$A$401,0)),""))</f>
        <v/>
      </c>
      <c r="F1122" s="0" t="str">
        <f aca="false">IF(A1122="","",IF(D1122="Sesión no existe","Sesión no existe",IF(COUNTIFS(Matrículas!$A$2:$A$201,B1122,Matrículas!$B$2:$B$201,D1122)=0,"No está matriculado en ese grupo",IF(COUNTIFS($A$2:$A$3001,A1122,$B$2:$B$3001,B1122)&gt;1,"Registro repetido",""))))</f>
        <v/>
      </c>
    </row>
    <row r="1123" customFormat="false" ht="15" hidden="false" customHeight="false" outlineLevel="0" collapsed="false">
      <c r="D1123" s="0" t="str">
        <f aca="false">IF(A1123="","",IFERROR(INDEX(Sesiones!$B$2:$B$401,MATCH(A1123,Sesiones!$A$2:$A$401,0)),"Sesión no existe"))</f>
        <v/>
      </c>
      <c r="E1123" s="41" t="str">
        <f aca="false">IF(A1123="","",IFERROR(INDEX(Sesiones!$C$2:$C$401,MATCH(A1123,Sesiones!$A$2:$A$401,0)),""))</f>
        <v/>
      </c>
      <c r="F1123" s="0" t="str">
        <f aca="false">IF(A1123="","",IF(D1123="Sesión no existe","Sesión no existe",IF(COUNTIFS(Matrículas!$A$2:$A$201,B1123,Matrículas!$B$2:$B$201,D1123)=0,"No está matriculado en ese grupo",IF(COUNTIFS($A$2:$A$3001,A1123,$B$2:$B$3001,B1123)&gt;1,"Registro repetido",""))))</f>
        <v/>
      </c>
    </row>
    <row r="1124" customFormat="false" ht="15" hidden="false" customHeight="false" outlineLevel="0" collapsed="false">
      <c r="D1124" s="0" t="str">
        <f aca="false">IF(A1124="","",IFERROR(INDEX(Sesiones!$B$2:$B$401,MATCH(A1124,Sesiones!$A$2:$A$401,0)),"Sesión no existe"))</f>
        <v/>
      </c>
      <c r="E1124" s="41" t="str">
        <f aca="false">IF(A1124="","",IFERROR(INDEX(Sesiones!$C$2:$C$401,MATCH(A1124,Sesiones!$A$2:$A$401,0)),""))</f>
        <v/>
      </c>
      <c r="F1124" s="0" t="str">
        <f aca="false">IF(A1124="","",IF(D1124="Sesión no existe","Sesión no existe",IF(COUNTIFS(Matrículas!$A$2:$A$201,B1124,Matrículas!$B$2:$B$201,D1124)=0,"No está matriculado en ese grupo",IF(COUNTIFS($A$2:$A$3001,A1124,$B$2:$B$3001,B1124)&gt;1,"Registro repetido",""))))</f>
        <v/>
      </c>
    </row>
    <row r="1125" customFormat="false" ht="15" hidden="false" customHeight="false" outlineLevel="0" collapsed="false">
      <c r="D1125" s="0" t="str">
        <f aca="false">IF(A1125="","",IFERROR(INDEX(Sesiones!$B$2:$B$401,MATCH(A1125,Sesiones!$A$2:$A$401,0)),"Sesión no existe"))</f>
        <v/>
      </c>
      <c r="E1125" s="41" t="str">
        <f aca="false">IF(A1125="","",IFERROR(INDEX(Sesiones!$C$2:$C$401,MATCH(A1125,Sesiones!$A$2:$A$401,0)),""))</f>
        <v/>
      </c>
      <c r="F1125" s="0" t="str">
        <f aca="false">IF(A1125="","",IF(D1125="Sesión no existe","Sesión no existe",IF(COUNTIFS(Matrículas!$A$2:$A$201,B1125,Matrículas!$B$2:$B$201,D1125)=0,"No está matriculado en ese grupo",IF(COUNTIFS($A$2:$A$3001,A1125,$B$2:$B$3001,B1125)&gt;1,"Registro repetido",""))))</f>
        <v/>
      </c>
    </row>
    <row r="1126" customFormat="false" ht="15" hidden="false" customHeight="false" outlineLevel="0" collapsed="false">
      <c r="D1126" s="0" t="str">
        <f aca="false">IF(A1126="","",IFERROR(INDEX(Sesiones!$B$2:$B$401,MATCH(A1126,Sesiones!$A$2:$A$401,0)),"Sesión no existe"))</f>
        <v/>
      </c>
      <c r="E1126" s="41" t="str">
        <f aca="false">IF(A1126="","",IFERROR(INDEX(Sesiones!$C$2:$C$401,MATCH(A1126,Sesiones!$A$2:$A$401,0)),""))</f>
        <v/>
      </c>
      <c r="F1126" s="0" t="str">
        <f aca="false">IF(A1126="","",IF(D1126="Sesión no existe","Sesión no existe",IF(COUNTIFS(Matrículas!$A$2:$A$201,B1126,Matrículas!$B$2:$B$201,D1126)=0,"No está matriculado en ese grupo",IF(COUNTIFS($A$2:$A$3001,A1126,$B$2:$B$3001,B1126)&gt;1,"Registro repetido",""))))</f>
        <v/>
      </c>
    </row>
    <row r="1127" customFormat="false" ht="15" hidden="false" customHeight="false" outlineLevel="0" collapsed="false">
      <c r="D1127" s="0" t="str">
        <f aca="false">IF(A1127="","",IFERROR(INDEX(Sesiones!$B$2:$B$401,MATCH(A1127,Sesiones!$A$2:$A$401,0)),"Sesión no existe"))</f>
        <v/>
      </c>
      <c r="E1127" s="41" t="str">
        <f aca="false">IF(A1127="","",IFERROR(INDEX(Sesiones!$C$2:$C$401,MATCH(A1127,Sesiones!$A$2:$A$401,0)),""))</f>
        <v/>
      </c>
      <c r="F1127" s="0" t="str">
        <f aca="false">IF(A1127="","",IF(D1127="Sesión no existe","Sesión no existe",IF(COUNTIFS(Matrículas!$A$2:$A$201,B1127,Matrículas!$B$2:$B$201,D1127)=0,"No está matriculado en ese grupo",IF(COUNTIFS($A$2:$A$3001,A1127,$B$2:$B$3001,B1127)&gt;1,"Registro repetido",""))))</f>
        <v/>
      </c>
    </row>
    <row r="1128" customFormat="false" ht="15" hidden="false" customHeight="false" outlineLevel="0" collapsed="false">
      <c r="D1128" s="0" t="str">
        <f aca="false">IF(A1128="","",IFERROR(INDEX(Sesiones!$B$2:$B$401,MATCH(A1128,Sesiones!$A$2:$A$401,0)),"Sesión no existe"))</f>
        <v/>
      </c>
      <c r="E1128" s="41" t="str">
        <f aca="false">IF(A1128="","",IFERROR(INDEX(Sesiones!$C$2:$C$401,MATCH(A1128,Sesiones!$A$2:$A$401,0)),""))</f>
        <v/>
      </c>
      <c r="F1128" s="0" t="str">
        <f aca="false">IF(A1128="","",IF(D1128="Sesión no existe","Sesión no existe",IF(COUNTIFS(Matrículas!$A$2:$A$201,B1128,Matrículas!$B$2:$B$201,D1128)=0,"No está matriculado en ese grupo",IF(COUNTIFS($A$2:$A$3001,A1128,$B$2:$B$3001,B1128)&gt;1,"Registro repetido",""))))</f>
        <v/>
      </c>
    </row>
    <row r="1129" customFormat="false" ht="15" hidden="false" customHeight="false" outlineLevel="0" collapsed="false">
      <c r="D1129" s="0" t="str">
        <f aca="false">IF(A1129="","",IFERROR(INDEX(Sesiones!$B$2:$B$401,MATCH(A1129,Sesiones!$A$2:$A$401,0)),"Sesión no existe"))</f>
        <v/>
      </c>
      <c r="E1129" s="41" t="str">
        <f aca="false">IF(A1129="","",IFERROR(INDEX(Sesiones!$C$2:$C$401,MATCH(A1129,Sesiones!$A$2:$A$401,0)),""))</f>
        <v/>
      </c>
      <c r="F1129" s="0" t="str">
        <f aca="false">IF(A1129="","",IF(D1129="Sesión no existe","Sesión no existe",IF(COUNTIFS(Matrículas!$A$2:$A$201,B1129,Matrículas!$B$2:$B$201,D1129)=0,"No está matriculado en ese grupo",IF(COUNTIFS($A$2:$A$3001,A1129,$B$2:$B$3001,B1129)&gt;1,"Registro repetido",""))))</f>
        <v/>
      </c>
    </row>
    <row r="1130" customFormat="false" ht="15" hidden="false" customHeight="false" outlineLevel="0" collapsed="false">
      <c r="D1130" s="0" t="str">
        <f aca="false">IF(A1130="","",IFERROR(INDEX(Sesiones!$B$2:$B$401,MATCH(A1130,Sesiones!$A$2:$A$401,0)),"Sesión no existe"))</f>
        <v/>
      </c>
      <c r="E1130" s="41" t="str">
        <f aca="false">IF(A1130="","",IFERROR(INDEX(Sesiones!$C$2:$C$401,MATCH(A1130,Sesiones!$A$2:$A$401,0)),""))</f>
        <v/>
      </c>
      <c r="F1130" s="0" t="str">
        <f aca="false">IF(A1130="","",IF(D1130="Sesión no existe","Sesión no existe",IF(COUNTIFS(Matrículas!$A$2:$A$201,B1130,Matrículas!$B$2:$B$201,D1130)=0,"No está matriculado en ese grupo",IF(COUNTIFS($A$2:$A$3001,A1130,$B$2:$B$3001,B1130)&gt;1,"Registro repetido",""))))</f>
        <v/>
      </c>
    </row>
    <row r="1131" customFormat="false" ht="15" hidden="false" customHeight="false" outlineLevel="0" collapsed="false">
      <c r="D1131" s="0" t="str">
        <f aca="false">IF(A1131="","",IFERROR(INDEX(Sesiones!$B$2:$B$401,MATCH(A1131,Sesiones!$A$2:$A$401,0)),"Sesión no existe"))</f>
        <v/>
      </c>
      <c r="E1131" s="41" t="str">
        <f aca="false">IF(A1131="","",IFERROR(INDEX(Sesiones!$C$2:$C$401,MATCH(A1131,Sesiones!$A$2:$A$401,0)),""))</f>
        <v/>
      </c>
      <c r="F1131" s="0" t="str">
        <f aca="false">IF(A1131="","",IF(D1131="Sesión no existe","Sesión no existe",IF(COUNTIFS(Matrículas!$A$2:$A$201,B1131,Matrículas!$B$2:$B$201,D1131)=0,"No está matriculado en ese grupo",IF(COUNTIFS($A$2:$A$3001,A1131,$B$2:$B$3001,B1131)&gt;1,"Registro repetido",""))))</f>
        <v/>
      </c>
    </row>
    <row r="1132" customFormat="false" ht="15" hidden="false" customHeight="false" outlineLevel="0" collapsed="false">
      <c r="D1132" s="0" t="str">
        <f aca="false">IF(A1132="","",IFERROR(INDEX(Sesiones!$B$2:$B$401,MATCH(A1132,Sesiones!$A$2:$A$401,0)),"Sesión no existe"))</f>
        <v/>
      </c>
      <c r="E1132" s="41" t="str">
        <f aca="false">IF(A1132="","",IFERROR(INDEX(Sesiones!$C$2:$C$401,MATCH(A1132,Sesiones!$A$2:$A$401,0)),""))</f>
        <v/>
      </c>
      <c r="F1132" s="0" t="str">
        <f aca="false">IF(A1132="","",IF(D1132="Sesión no existe","Sesión no existe",IF(COUNTIFS(Matrículas!$A$2:$A$201,B1132,Matrículas!$B$2:$B$201,D1132)=0,"No está matriculado en ese grupo",IF(COUNTIFS($A$2:$A$3001,A1132,$B$2:$B$3001,B1132)&gt;1,"Registro repetido",""))))</f>
        <v/>
      </c>
    </row>
    <row r="1133" customFormat="false" ht="15" hidden="false" customHeight="false" outlineLevel="0" collapsed="false">
      <c r="D1133" s="0" t="str">
        <f aca="false">IF(A1133="","",IFERROR(INDEX(Sesiones!$B$2:$B$401,MATCH(A1133,Sesiones!$A$2:$A$401,0)),"Sesión no existe"))</f>
        <v/>
      </c>
      <c r="E1133" s="41" t="str">
        <f aca="false">IF(A1133="","",IFERROR(INDEX(Sesiones!$C$2:$C$401,MATCH(A1133,Sesiones!$A$2:$A$401,0)),""))</f>
        <v/>
      </c>
      <c r="F1133" s="0" t="str">
        <f aca="false">IF(A1133="","",IF(D1133="Sesión no existe","Sesión no existe",IF(COUNTIFS(Matrículas!$A$2:$A$201,B1133,Matrículas!$B$2:$B$201,D1133)=0,"No está matriculado en ese grupo",IF(COUNTIFS($A$2:$A$3001,A1133,$B$2:$B$3001,B1133)&gt;1,"Registro repetido",""))))</f>
        <v/>
      </c>
    </row>
    <row r="1134" customFormat="false" ht="15" hidden="false" customHeight="false" outlineLevel="0" collapsed="false">
      <c r="D1134" s="0" t="str">
        <f aca="false">IF(A1134="","",IFERROR(INDEX(Sesiones!$B$2:$B$401,MATCH(A1134,Sesiones!$A$2:$A$401,0)),"Sesión no existe"))</f>
        <v/>
      </c>
      <c r="E1134" s="41" t="str">
        <f aca="false">IF(A1134="","",IFERROR(INDEX(Sesiones!$C$2:$C$401,MATCH(A1134,Sesiones!$A$2:$A$401,0)),""))</f>
        <v/>
      </c>
      <c r="F1134" s="0" t="str">
        <f aca="false">IF(A1134="","",IF(D1134="Sesión no existe","Sesión no existe",IF(COUNTIFS(Matrículas!$A$2:$A$201,B1134,Matrículas!$B$2:$B$201,D1134)=0,"No está matriculado en ese grupo",IF(COUNTIFS($A$2:$A$3001,A1134,$B$2:$B$3001,B1134)&gt;1,"Registro repetido",""))))</f>
        <v/>
      </c>
    </row>
    <row r="1135" customFormat="false" ht="15" hidden="false" customHeight="false" outlineLevel="0" collapsed="false">
      <c r="D1135" s="0" t="str">
        <f aca="false">IF(A1135="","",IFERROR(INDEX(Sesiones!$B$2:$B$401,MATCH(A1135,Sesiones!$A$2:$A$401,0)),"Sesión no existe"))</f>
        <v/>
      </c>
      <c r="E1135" s="41" t="str">
        <f aca="false">IF(A1135="","",IFERROR(INDEX(Sesiones!$C$2:$C$401,MATCH(A1135,Sesiones!$A$2:$A$401,0)),""))</f>
        <v/>
      </c>
      <c r="F1135" s="0" t="str">
        <f aca="false">IF(A1135="","",IF(D1135="Sesión no existe","Sesión no existe",IF(COUNTIFS(Matrículas!$A$2:$A$201,B1135,Matrículas!$B$2:$B$201,D1135)=0,"No está matriculado en ese grupo",IF(COUNTIFS($A$2:$A$3001,A1135,$B$2:$B$3001,B1135)&gt;1,"Registro repetido",""))))</f>
        <v/>
      </c>
    </row>
    <row r="1136" customFormat="false" ht="15" hidden="false" customHeight="false" outlineLevel="0" collapsed="false">
      <c r="D1136" s="0" t="str">
        <f aca="false">IF(A1136="","",IFERROR(INDEX(Sesiones!$B$2:$B$401,MATCH(A1136,Sesiones!$A$2:$A$401,0)),"Sesión no existe"))</f>
        <v/>
      </c>
      <c r="E1136" s="41" t="str">
        <f aca="false">IF(A1136="","",IFERROR(INDEX(Sesiones!$C$2:$C$401,MATCH(A1136,Sesiones!$A$2:$A$401,0)),""))</f>
        <v/>
      </c>
      <c r="F1136" s="0" t="str">
        <f aca="false">IF(A1136="","",IF(D1136="Sesión no existe","Sesión no existe",IF(COUNTIFS(Matrículas!$A$2:$A$201,B1136,Matrículas!$B$2:$B$201,D1136)=0,"No está matriculado en ese grupo",IF(COUNTIFS($A$2:$A$3001,A1136,$B$2:$B$3001,B1136)&gt;1,"Registro repetido",""))))</f>
        <v/>
      </c>
    </row>
    <row r="1137" customFormat="false" ht="15" hidden="false" customHeight="false" outlineLevel="0" collapsed="false">
      <c r="D1137" s="0" t="str">
        <f aca="false">IF(A1137="","",IFERROR(INDEX(Sesiones!$B$2:$B$401,MATCH(A1137,Sesiones!$A$2:$A$401,0)),"Sesión no existe"))</f>
        <v/>
      </c>
      <c r="E1137" s="41" t="str">
        <f aca="false">IF(A1137="","",IFERROR(INDEX(Sesiones!$C$2:$C$401,MATCH(A1137,Sesiones!$A$2:$A$401,0)),""))</f>
        <v/>
      </c>
      <c r="F1137" s="0" t="str">
        <f aca="false">IF(A1137="","",IF(D1137="Sesión no existe","Sesión no existe",IF(COUNTIFS(Matrículas!$A$2:$A$201,B1137,Matrículas!$B$2:$B$201,D1137)=0,"No está matriculado en ese grupo",IF(COUNTIFS($A$2:$A$3001,A1137,$B$2:$B$3001,B1137)&gt;1,"Registro repetido",""))))</f>
        <v/>
      </c>
    </row>
    <row r="1138" customFormat="false" ht="15" hidden="false" customHeight="false" outlineLevel="0" collapsed="false">
      <c r="D1138" s="0" t="str">
        <f aca="false">IF(A1138="","",IFERROR(INDEX(Sesiones!$B$2:$B$401,MATCH(A1138,Sesiones!$A$2:$A$401,0)),"Sesión no existe"))</f>
        <v/>
      </c>
      <c r="E1138" s="41" t="str">
        <f aca="false">IF(A1138="","",IFERROR(INDEX(Sesiones!$C$2:$C$401,MATCH(A1138,Sesiones!$A$2:$A$401,0)),""))</f>
        <v/>
      </c>
      <c r="F1138" s="0" t="str">
        <f aca="false">IF(A1138="","",IF(D1138="Sesión no existe","Sesión no existe",IF(COUNTIFS(Matrículas!$A$2:$A$201,B1138,Matrículas!$B$2:$B$201,D1138)=0,"No está matriculado en ese grupo",IF(COUNTIFS($A$2:$A$3001,A1138,$B$2:$B$3001,B1138)&gt;1,"Registro repetido",""))))</f>
        <v/>
      </c>
    </row>
    <row r="1139" customFormat="false" ht="15" hidden="false" customHeight="false" outlineLevel="0" collapsed="false">
      <c r="D1139" s="0" t="str">
        <f aca="false">IF(A1139="","",IFERROR(INDEX(Sesiones!$B$2:$B$401,MATCH(A1139,Sesiones!$A$2:$A$401,0)),"Sesión no existe"))</f>
        <v/>
      </c>
      <c r="E1139" s="41" t="str">
        <f aca="false">IF(A1139="","",IFERROR(INDEX(Sesiones!$C$2:$C$401,MATCH(A1139,Sesiones!$A$2:$A$401,0)),""))</f>
        <v/>
      </c>
      <c r="F1139" s="0" t="str">
        <f aca="false">IF(A1139="","",IF(D1139="Sesión no existe","Sesión no existe",IF(COUNTIFS(Matrículas!$A$2:$A$201,B1139,Matrículas!$B$2:$B$201,D1139)=0,"No está matriculado en ese grupo",IF(COUNTIFS($A$2:$A$3001,A1139,$B$2:$B$3001,B1139)&gt;1,"Registro repetido",""))))</f>
        <v/>
      </c>
    </row>
    <row r="1140" customFormat="false" ht="15" hidden="false" customHeight="false" outlineLevel="0" collapsed="false">
      <c r="D1140" s="0" t="str">
        <f aca="false">IF(A1140="","",IFERROR(INDEX(Sesiones!$B$2:$B$401,MATCH(A1140,Sesiones!$A$2:$A$401,0)),"Sesión no existe"))</f>
        <v/>
      </c>
      <c r="E1140" s="41" t="str">
        <f aca="false">IF(A1140="","",IFERROR(INDEX(Sesiones!$C$2:$C$401,MATCH(A1140,Sesiones!$A$2:$A$401,0)),""))</f>
        <v/>
      </c>
      <c r="F1140" s="0" t="str">
        <f aca="false">IF(A1140="","",IF(D1140="Sesión no existe","Sesión no existe",IF(COUNTIFS(Matrículas!$A$2:$A$201,B1140,Matrículas!$B$2:$B$201,D1140)=0,"No está matriculado en ese grupo",IF(COUNTIFS($A$2:$A$3001,A1140,$B$2:$B$3001,B1140)&gt;1,"Registro repetido",""))))</f>
        <v/>
      </c>
    </row>
    <row r="1141" customFormat="false" ht="15" hidden="false" customHeight="false" outlineLevel="0" collapsed="false">
      <c r="D1141" s="0" t="str">
        <f aca="false">IF(A1141="","",IFERROR(INDEX(Sesiones!$B$2:$B$401,MATCH(A1141,Sesiones!$A$2:$A$401,0)),"Sesión no existe"))</f>
        <v/>
      </c>
      <c r="E1141" s="41" t="str">
        <f aca="false">IF(A1141="","",IFERROR(INDEX(Sesiones!$C$2:$C$401,MATCH(A1141,Sesiones!$A$2:$A$401,0)),""))</f>
        <v/>
      </c>
      <c r="F1141" s="0" t="str">
        <f aca="false">IF(A1141="","",IF(D1141="Sesión no existe","Sesión no existe",IF(COUNTIFS(Matrículas!$A$2:$A$201,B1141,Matrículas!$B$2:$B$201,D1141)=0,"No está matriculado en ese grupo",IF(COUNTIFS($A$2:$A$3001,A1141,$B$2:$B$3001,B1141)&gt;1,"Registro repetido",""))))</f>
        <v/>
      </c>
    </row>
    <row r="1142" customFormat="false" ht="15" hidden="false" customHeight="false" outlineLevel="0" collapsed="false">
      <c r="D1142" s="0" t="str">
        <f aca="false">IF(A1142="","",IFERROR(INDEX(Sesiones!$B$2:$B$401,MATCH(A1142,Sesiones!$A$2:$A$401,0)),"Sesión no existe"))</f>
        <v/>
      </c>
      <c r="E1142" s="41" t="str">
        <f aca="false">IF(A1142="","",IFERROR(INDEX(Sesiones!$C$2:$C$401,MATCH(A1142,Sesiones!$A$2:$A$401,0)),""))</f>
        <v/>
      </c>
      <c r="F1142" s="0" t="str">
        <f aca="false">IF(A1142="","",IF(D1142="Sesión no existe","Sesión no existe",IF(COUNTIFS(Matrículas!$A$2:$A$201,B1142,Matrículas!$B$2:$B$201,D1142)=0,"No está matriculado en ese grupo",IF(COUNTIFS($A$2:$A$3001,A1142,$B$2:$B$3001,B1142)&gt;1,"Registro repetido",""))))</f>
        <v/>
      </c>
    </row>
    <row r="1143" customFormat="false" ht="15" hidden="false" customHeight="false" outlineLevel="0" collapsed="false">
      <c r="D1143" s="0" t="str">
        <f aca="false">IF(A1143="","",IFERROR(INDEX(Sesiones!$B$2:$B$401,MATCH(A1143,Sesiones!$A$2:$A$401,0)),"Sesión no existe"))</f>
        <v/>
      </c>
      <c r="E1143" s="41" t="str">
        <f aca="false">IF(A1143="","",IFERROR(INDEX(Sesiones!$C$2:$C$401,MATCH(A1143,Sesiones!$A$2:$A$401,0)),""))</f>
        <v/>
      </c>
      <c r="F1143" s="0" t="str">
        <f aca="false">IF(A1143="","",IF(D1143="Sesión no existe","Sesión no existe",IF(COUNTIFS(Matrículas!$A$2:$A$201,B1143,Matrículas!$B$2:$B$201,D1143)=0,"No está matriculado en ese grupo",IF(COUNTIFS($A$2:$A$3001,A1143,$B$2:$B$3001,B1143)&gt;1,"Registro repetido",""))))</f>
        <v/>
      </c>
    </row>
    <row r="1144" customFormat="false" ht="15" hidden="false" customHeight="false" outlineLevel="0" collapsed="false">
      <c r="D1144" s="0" t="str">
        <f aca="false">IF(A1144="","",IFERROR(INDEX(Sesiones!$B$2:$B$401,MATCH(A1144,Sesiones!$A$2:$A$401,0)),"Sesión no existe"))</f>
        <v/>
      </c>
      <c r="E1144" s="41" t="str">
        <f aca="false">IF(A1144="","",IFERROR(INDEX(Sesiones!$C$2:$C$401,MATCH(A1144,Sesiones!$A$2:$A$401,0)),""))</f>
        <v/>
      </c>
      <c r="F1144" s="0" t="str">
        <f aca="false">IF(A1144="","",IF(D1144="Sesión no existe","Sesión no existe",IF(COUNTIFS(Matrículas!$A$2:$A$201,B1144,Matrículas!$B$2:$B$201,D1144)=0,"No está matriculado en ese grupo",IF(COUNTIFS($A$2:$A$3001,A1144,$B$2:$B$3001,B1144)&gt;1,"Registro repetido",""))))</f>
        <v/>
      </c>
    </row>
    <row r="1145" customFormat="false" ht="15" hidden="false" customHeight="false" outlineLevel="0" collapsed="false">
      <c r="D1145" s="0" t="str">
        <f aca="false">IF(A1145="","",IFERROR(INDEX(Sesiones!$B$2:$B$401,MATCH(A1145,Sesiones!$A$2:$A$401,0)),"Sesión no existe"))</f>
        <v/>
      </c>
      <c r="E1145" s="41" t="str">
        <f aca="false">IF(A1145="","",IFERROR(INDEX(Sesiones!$C$2:$C$401,MATCH(A1145,Sesiones!$A$2:$A$401,0)),""))</f>
        <v/>
      </c>
      <c r="F1145" s="0" t="str">
        <f aca="false">IF(A1145="","",IF(D1145="Sesión no existe","Sesión no existe",IF(COUNTIFS(Matrículas!$A$2:$A$201,B1145,Matrículas!$B$2:$B$201,D1145)=0,"No está matriculado en ese grupo",IF(COUNTIFS($A$2:$A$3001,A1145,$B$2:$B$3001,B1145)&gt;1,"Registro repetido",""))))</f>
        <v/>
      </c>
    </row>
    <row r="1146" customFormat="false" ht="15" hidden="false" customHeight="false" outlineLevel="0" collapsed="false">
      <c r="D1146" s="0" t="str">
        <f aca="false">IF(A1146="","",IFERROR(INDEX(Sesiones!$B$2:$B$401,MATCH(A1146,Sesiones!$A$2:$A$401,0)),"Sesión no existe"))</f>
        <v/>
      </c>
      <c r="E1146" s="41" t="str">
        <f aca="false">IF(A1146="","",IFERROR(INDEX(Sesiones!$C$2:$C$401,MATCH(A1146,Sesiones!$A$2:$A$401,0)),""))</f>
        <v/>
      </c>
      <c r="F1146" s="0" t="str">
        <f aca="false">IF(A1146="","",IF(D1146="Sesión no existe","Sesión no existe",IF(COUNTIFS(Matrículas!$A$2:$A$201,B1146,Matrículas!$B$2:$B$201,D1146)=0,"No está matriculado en ese grupo",IF(COUNTIFS($A$2:$A$3001,A1146,$B$2:$B$3001,B1146)&gt;1,"Registro repetido",""))))</f>
        <v/>
      </c>
    </row>
    <row r="1147" customFormat="false" ht="15" hidden="false" customHeight="false" outlineLevel="0" collapsed="false">
      <c r="D1147" s="0" t="str">
        <f aca="false">IF(A1147="","",IFERROR(INDEX(Sesiones!$B$2:$B$401,MATCH(A1147,Sesiones!$A$2:$A$401,0)),"Sesión no existe"))</f>
        <v/>
      </c>
      <c r="E1147" s="41" t="str">
        <f aca="false">IF(A1147="","",IFERROR(INDEX(Sesiones!$C$2:$C$401,MATCH(A1147,Sesiones!$A$2:$A$401,0)),""))</f>
        <v/>
      </c>
      <c r="F1147" s="0" t="str">
        <f aca="false">IF(A1147="","",IF(D1147="Sesión no existe","Sesión no existe",IF(COUNTIFS(Matrículas!$A$2:$A$201,B1147,Matrículas!$B$2:$B$201,D1147)=0,"No está matriculado en ese grupo",IF(COUNTIFS($A$2:$A$3001,A1147,$B$2:$B$3001,B1147)&gt;1,"Registro repetido",""))))</f>
        <v/>
      </c>
    </row>
    <row r="1148" customFormat="false" ht="15" hidden="false" customHeight="false" outlineLevel="0" collapsed="false">
      <c r="D1148" s="0" t="str">
        <f aca="false">IF(A1148="","",IFERROR(INDEX(Sesiones!$B$2:$B$401,MATCH(A1148,Sesiones!$A$2:$A$401,0)),"Sesión no existe"))</f>
        <v/>
      </c>
      <c r="E1148" s="41" t="str">
        <f aca="false">IF(A1148="","",IFERROR(INDEX(Sesiones!$C$2:$C$401,MATCH(A1148,Sesiones!$A$2:$A$401,0)),""))</f>
        <v/>
      </c>
      <c r="F1148" s="0" t="str">
        <f aca="false">IF(A1148="","",IF(D1148="Sesión no existe","Sesión no existe",IF(COUNTIFS(Matrículas!$A$2:$A$201,B1148,Matrículas!$B$2:$B$201,D1148)=0,"No está matriculado en ese grupo",IF(COUNTIFS($A$2:$A$3001,A1148,$B$2:$B$3001,B1148)&gt;1,"Registro repetido",""))))</f>
        <v/>
      </c>
    </row>
    <row r="1149" customFormat="false" ht="15" hidden="false" customHeight="false" outlineLevel="0" collapsed="false">
      <c r="D1149" s="0" t="str">
        <f aca="false">IF(A1149="","",IFERROR(INDEX(Sesiones!$B$2:$B$401,MATCH(A1149,Sesiones!$A$2:$A$401,0)),"Sesión no existe"))</f>
        <v/>
      </c>
      <c r="E1149" s="41" t="str">
        <f aca="false">IF(A1149="","",IFERROR(INDEX(Sesiones!$C$2:$C$401,MATCH(A1149,Sesiones!$A$2:$A$401,0)),""))</f>
        <v/>
      </c>
      <c r="F1149" s="0" t="str">
        <f aca="false">IF(A1149="","",IF(D1149="Sesión no existe","Sesión no existe",IF(COUNTIFS(Matrículas!$A$2:$A$201,B1149,Matrículas!$B$2:$B$201,D1149)=0,"No está matriculado en ese grupo",IF(COUNTIFS($A$2:$A$3001,A1149,$B$2:$B$3001,B1149)&gt;1,"Registro repetido",""))))</f>
        <v/>
      </c>
    </row>
    <row r="1150" customFormat="false" ht="15" hidden="false" customHeight="false" outlineLevel="0" collapsed="false">
      <c r="D1150" s="0" t="str">
        <f aca="false">IF(A1150="","",IFERROR(INDEX(Sesiones!$B$2:$B$401,MATCH(A1150,Sesiones!$A$2:$A$401,0)),"Sesión no existe"))</f>
        <v/>
      </c>
      <c r="E1150" s="41" t="str">
        <f aca="false">IF(A1150="","",IFERROR(INDEX(Sesiones!$C$2:$C$401,MATCH(A1150,Sesiones!$A$2:$A$401,0)),""))</f>
        <v/>
      </c>
      <c r="F1150" s="0" t="str">
        <f aca="false">IF(A1150="","",IF(D1150="Sesión no existe","Sesión no existe",IF(COUNTIFS(Matrículas!$A$2:$A$201,B1150,Matrículas!$B$2:$B$201,D1150)=0,"No está matriculado en ese grupo",IF(COUNTIFS($A$2:$A$3001,A1150,$B$2:$B$3001,B1150)&gt;1,"Registro repetido",""))))</f>
        <v/>
      </c>
    </row>
    <row r="1151" customFormat="false" ht="15" hidden="false" customHeight="false" outlineLevel="0" collapsed="false">
      <c r="D1151" s="0" t="str">
        <f aca="false">IF(A1151="","",IFERROR(INDEX(Sesiones!$B$2:$B$401,MATCH(A1151,Sesiones!$A$2:$A$401,0)),"Sesión no existe"))</f>
        <v/>
      </c>
      <c r="E1151" s="41" t="str">
        <f aca="false">IF(A1151="","",IFERROR(INDEX(Sesiones!$C$2:$C$401,MATCH(A1151,Sesiones!$A$2:$A$401,0)),""))</f>
        <v/>
      </c>
      <c r="F1151" s="0" t="str">
        <f aca="false">IF(A1151="","",IF(D1151="Sesión no existe","Sesión no existe",IF(COUNTIFS(Matrículas!$A$2:$A$201,B1151,Matrículas!$B$2:$B$201,D1151)=0,"No está matriculado en ese grupo",IF(COUNTIFS($A$2:$A$3001,A1151,$B$2:$B$3001,B1151)&gt;1,"Registro repetido",""))))</f>
        <v/>
      </c>
    </row>
    <row r="1152" customFormat="false" ht="15" hidden="false" customHeight="false" outlineLevel="0" collapsed="false">
      <c r="D1152" s="0" t="str">
        <f aca="false">IF(A1152="","",IFERROR(INDEX(Sesiones!$B$2:$B$401,MATCH(A1152,Sesiones!$A$2:$A$401,0)),"Sesión no existe"))</f>
        <v/>
      </c>
      <c r="E1152" s="41" t="str">
        <f aca="false">IF(A1152="","",IFERROR(INDEX(Sesiones!$C$2:$C$401,MATCH(A1152,Sesiones!$A$2:$A$401,0)),""))</f>
        <v/>
      </c>
      <c r="F1152" s="0" t="str">
        <f aca="false">IF(A1152="","",IF(D1152="Sesión no existe","Sesión no existe",IF(COUNTIFS(Matrículas!$A$2:$A$201,B1152,Matrículas!$B$2:$B$201,D1152)=0,"No está matriculado en ese grupo",IF(COUNTIFS($A$2:$A$3001,A1152,$B$2:$B$3001,B1152)&gt;1,"Registro repetido",""))))</f>
        <v/>
      </c>
    </row>
    <row r="1153" customFormat="false" ht="15" hidden="false" customHeight="false" outlineLevel="0" collapsed="false">
      <c r="D1153" s="0" t="str">
        <f aca="false">IF(A1153="","",IFERROR(INDEX(Sesiones!$B$2:$B$401,MATCH(A1153,Sesiones!$A$2:$A$401,0)),"Sesión no existe"))</f>
        <v/>
      </c>
      <c r="E1153" s="41" t="str">
        <f aca="false">IF(A1153="","",IFERROR(INDEX(Sesiones!$C$2:$C$401,MATCH(A1153,Sesiones!$A$2:$A$401,0)),""))</f>
        <v/>
      </c>
      <c r="F1153" s="0" t="str">
        <f aca="false">IF(A1153="","",IF(D1153="Sesión no existe","Sesión no existe",IF(COUNTIFS(Matrículas!$A$2:$A$201,B1153,Matrículas!$B$2:$B$201,D1153)=0,"No está matriculado en ese grupo",IF(COUNTIFS($A$2:$A$3001,A1153,$B$2:$B$3001,B1153)&gt;1,"Registro repetido",""))))</f>
        <v/>
      </c>
    </row>
    <row r="1154" customFormat="false" ht="15" hidden="false" customHeight="false" outlineLevel="0" collapsed="false">
      <c r="D1154" s="0" t="str">
        <f aca="false">IF(A1154="","",IFERROR(INDEX(Sesiones!$B$2:$B$401,MATCH(A1154,Sesiones!$A$2:$A$401,0)),"Sesión no existe"))</f>
        <v/>
      </c>
      <c r="E1154" s="41" t="str">
        <f aca="false">IF(A1154="","",IFERROR(INDEX(Sesiones!$C$2:$C$401,MATCH(A1154,Sesiones!$A$2:$A$401,0)),""))</f>
        <v/>
      </c>
      <c r="F1154" s="0" t="str">
        <f aca="false">IF(A1154="","",IF(D1154="Sesión no existe","Sesión no existe",IF(COUNTIFS(Matrículas!$A$2:$A$201,B1154,Matrículas!$B$2:$B$201,D1154)=0,"No está matriculado en ese grupo",IF(COUNTIFS($A$2:$A$3001,A1154,$B$2:$B$3001,B1154)&gt;1,"Registro repetido",""))))</f>
        <v/>
      </c>
    </row>
    <row r="1155" customFormat="false" ht="15" hidden="false" customHeight="false" outlineLevel="0" collapsed="false">
      <c r="D1155" s="0" t="str">
        <f aca="false">IF(A1155="","",IFERROR(INDEX(Sesiones!$B$2:$B$401,MATCH(A1155,Sesiones!$A$2:$A$401,0)),"Sesión no existe"))</f>
        <v/>
      </c>
      <c r="E1155" s="41" t="str">
        <f aca="false">IF(A1155="","",IFERROR(INDEX(Sesiones!$C$2:$C$401,MATCH(A1155,Sesiones!$A$2:$A$401,0)),""))</f>
        <v/>
      </c>
      <c r="F1155" s="0" t="str">
        <f aca="false">IF(A1155="","",IF(D1155="Sesión no existe","Sesión no existe",IF(COUNTIFS(Matrículas!$A$2:$A$201,B1155,Matrículas!$B$2:$B$201,D1155)=0,"No está matriculado en ese grupo",IF(COUNTIFS($A$2:$A$3001,A1155,$B$2:$B$3001,B1155)&gt;1,"Registro repetido",""))))</f>
        <v/>
      </c>
    </row>
    <row r="1156" customFormat="false" ht="15" hidden="false" customHeight="false" outlineLevel="0" collapsed="false">
      <c r="D1156" s="0" t="str">
        <f aca="false">IF(A1156="","",IFERROR(INDEX(Sesiones!$B$2:$B$401,MATCH(A1156,Sesiones!$A$2:$A$401,0)),"Sesión no existe"))</f>
        <v/>
      </c>
      <c r="E1156" s="41" t="str">
        <f aca="false">IF(A1156="","",IFERROR(INDEX(Sesiones!$C$2:$C$401,MATCH(A1156,Sesiones!$A$2:$A$401,0)),""))</f>
        <v/>
      </c>
      <c r="F1156" s="0" t="str">
        <f aca="false">IF(A1156="","",IF(D1156="Sesión no existe","Sesión no existe",IF(COUNTIFS(Matrículas!$A$2:$A$201,B1156,Matrículas!$B$2:$B$201,D1156)=0,"No está matriculado en ese grupo",IF(COUNTIFS($A$2:$A$3001,A1156,$B$2:$B$3001,B1156)&gt;1,"Registro repetido",""))))</f>
        <v/>
      </c>
    </row>
    <row r="1157" customFormat="false" ht="15" hidden="false" customHeight="false" outlineLevel="0" collapsed="false">
      <c r="D1157" s="0" t="str">
        <f aca="false">IF(A1157="","",IFERROR(INDEX(Sesiones!$B$2:$B$401,MATCH(A1157,Sesiones!$A$2:$A$401,0)),"Sesión no existe"))</f>
        <v/>
      </c>
      <c r="E1157" s="41" t="str">
        <f aca="false">IF(A1157="","",IFERROR(INDEX(Sesiones!$C$2:$C$401,MATCH(A1157,Sesiones!$A$2:$A$401,0)),""))</f>
        <v/>
      </c>
      <c r="F1157" s="0" t="str">
        <f aca="false">IF(A1157="","",IF(D1157="Sesión no existe","Sesión no existe",IF(COUNTIFS(Matrículas!$A$2:$A$201,B1157,Matrículas!$B$2:$B$201,D1157)=0,"No está matriculado en ese grupo",IF(COUNTIFS($A$2:$A$3001,A1157,$B$2:$B$3001,B1157)&gt;1,"Registro repetido",""))))</f>
        <v/>
      </c>
    </row>
    <row r="1158" customFormat="false" ht="15" hidden="false" customHeight="false" outlineLevel="0" collapsed="false">
      <c r="D1158" s="0" t="str">
        <f aca="false">IF(A1158="","",IFERROR(INDEX(Sesiones!$B$2:$B$401,MATCH(A1158,Sesiones!$A$2:$A$401,0)),"Sesión no existe"))</f>
        <v/>
      </c>
      <c r="E1158" s="41" t="str">
        <f aca="false">IF(A1158="","",IFERROR(INDEX(Sesiones!$C$2:$C$401,MATCH(A1158,Sesiones!$A$2:$A$401,0)),""))</f>
        <v/>
      </c>
      <c r="F1158" s="0" t="str">
        <f aca="false">IF(A1158="","",IF(D1158="Sesión no existe","Sesión no existe",IF(COUNTIFS(Matrículas!$A$2:$A$201,B1158,Matrículas!$B$2:$B$201,D1158)=0,"No está matriculado en ese grupo",IF(COUNTIFS($A$2:$A$3001,A1158,$B$2:$B$3001,B1158)&gt;1,"Registro repetido",""))))</f>
        <v/>
      </c>
    </row>
    <row r="1159" customFormat="false" ht="15" hidden="false" customHeight="false" outlineLevel="0" collapsed="false">
      <c r="D1159" s="0" t="str">
        <f aca="false">IF(A1159="","",IFERROR(INDEX(Sesiones!$B$2:$B$401,MATCH(A1159,Sesiones!$A$2:$A$401,0)),"Sesión no existe"))</f>
        <v/>
      </c>
      <c r="E1159" s="41" t="str">
        <f aca="false">IF(A1159="","",IFERROR(INDEX(Sesiones!$C$2:$C$401,MATCH(A1159,Sesiones!$A$2:$A$401,0)),""))</f>
        <v/>
      </c>
      <c r="F1159" s="0" t="str">
        <f aca="false">IF(A1159="","",IF(D1159="Sesión no existe","Sesión no existe",IF(COUNTIFS(Matrículas!$A$2:$A$201,B1159,Matrículas!$B$2:$B$201,D1159)=0,"No está matriculado en ese grupo",IF(COUNTIFS($A$2:$A$3001,A1159,$B$2:$B$3001,B1159)&gt;1,"Registro repetido",""))))</f>
        <v/>
      </c>
    </row>
    <row r="1160" customFormat="false" ht="15" hidden="false" customHeight="false" outlineLevel="0" collapsed="false">
      <c r="D1160" s="0" t="str">
        <f aca="false">IF(A1160="","",IFERROR(INDEX(Sesiones!$B$2:$B$401,MATCH(A1160,Sesiones!$A$2:$A$401,0)),"Sesión no existe"))</f>
        <v/>
      </c>
      <c r="E1160" s="41" t="str">
        <f aca="false">IF(A1160="","",IFERROR(INDEX(Sesiones!$C$2:$C$401,MATCH(A1160,Sesiones!$A$2:$A$401,0)),""))</f>
        <v/>
      </c>
      <c r="F1160" s="0" t="str">
        <f aca="false">IF(A1160="","",IF(D1160="Sesión no existe","Sesión no existe",IF(COUNTIFS(Matrículas!$A$2:$A$201,B1160,Matrículas!$B$2:$B$201,D1160)=0,"No está matriculado en ese grupo",IF(COUNTIFS($A$2:$A$3001,A1160,$B$2:$B$3001,B1160)&gt;1,"Registro repetido",""))))</f>
        <v/>
      </c>
    </row>
    <row r="1161" customFormat="false" ht="15" hidden="false" customHeight="false" outlineLevel="0" collapsed="false">
      <c r="D1161" s="0" t="str">
        <f aca="false">IF(A1161="","",IFERROR(INDEX(Sesiones!$B$2:$B$401,MATCH(A1161,Sesiones!$A$2:$A$401,0)),"Sesión no existe"))</f>
        <v/>
      </c>
      <c r="E1161" s="41" t="str">
        <f aca="false">IF(A1161="","",IFERROR(INDEX(Sesiones!$C$2:$C$401,MATCH(A1161,Sesiones!$A$2:$A$401,0)),""))</f>
        <v/>
      </c>
      <c r="F1161" s="0" t="str">
        <f aca="false">IF(A1161="","",IF(D1161="Sesión no existe","Sesión no existe",IF(COUNTIFS(Matrículas!$A$2:$A$201,B1161,Matrículas!$B$2:$B$201,D1161)=0,"No está matriculado en ese grupo",IF(COUNTIFS($A$2:$A$3001,A1161,$B$2:$B$3001,B1161)&gt;1,"Registro repetido",""))))</f>
        <v/>
      </c>
    </row>
    <row r="1162" customFormat="false" ht="15" hidden="false" customHeight="false" outlineLevel="0" collapsed="false">
      <c r="D1162" s="0" t="str">
        <f aca="false">IF(A1162="","",IFERROR(INDEX(Sesiones!$B$2:$B$401,MATCH(A1162,Sesiones!$A$2:$A$401,0)),"Sesión no existe"))</f>
        <v/>
      </c>
      <c r="E1162" s="41" t="str">
        <f aca="false">IF(A1162="","",IFERROR(INDEX(Sesiones!$C$2:$C$401,MATCH(A1162,Sesiones!$A$2:$A$401,0)),""))</f>
        <v/>
      </c>
      <c r="F1162" s="0" t="str">
        <f aca="false">IF(A1162="","",IF(D1162="Sesión no existe","Sesión no existe",IF(COUNTIFS(Matrículas!$A$2:$A$201,B1162,Matrículas!$B$2:$B$201,D1162)=0,"No está matriculado en ese grupo",IF(COUNTIFS($A$2:$A$3001,A1162,$B$2:$B$3001,B1162)&gt;1,"Registro repetido",""))))</f>
        <v/>
      </c>
    </row>
    <row r="1163" customFormat="false" ht="15" hidden="false" customHeight="false" outlineLevel="0" collapsed="false">
      <c r="D1163" s="0" t="str">
        <f aca="false">IF(A1163="","",IFERROR(INDEX(Sesiones!$B$2:$B$401,MATCH(A1163,Sesiones!$A$2:$A$401,0)),"Sesión no existe"))</f>
        <v/>
      </c>
      <c r="E1163" s="41" t="str">
        <f aca="false">IF(A1163="","",IFERROR(INDEX(Sesiones!$C$2:$C$401,MATCH(A1163,Sesiones!$A$2:$A$401,0)),""))</f>
        <v/>
      </c>
      <c r="F1163" s="0" t="str">
        <f aca="false">IF(A1163="","",IF(D1163="Sesión no existe","Sesión no existe",IF(COUNTIFS(Matrículas!$A$2:$A$201,B1163,Matrículas!$B$2:$B$201,D1163)=0,"No está matriculado en ese grupo",IF(COUNTIFS($A$2:$A$3001,A1163,$B$2:$B$3001,B1163)&gt;1,"Registro repetido",""))))</f>
        <v/>
      </c>
    </row>
    <row r="1164" customFormat="false" ht="15" hidden="false" customHeight="false" outlineLevel="0" collapsed="false">
      <c r="D1164" s="0" t="str">
        <f aca="false">IF(A1164="","",IFERROR(INDEX(Sesiones!$B$2:$B$401,MATCH(A1164,Sesiones!$A$2:$A$401,0)),"Sesión no existe"))</f>
        <v/>
      </c>
      <c r="E1164" s="41" t="str">
        <f aca="false">IF(A1164="","",IFERROR(INDEX(Sesiones!$C$2:$C$401,MATCH(A1164,Sesiones!$A$2:$A$401,0)),""))</f>
        <v/>
      </c>
      <c r="F1164" s="0" t="str">
        <f aca="false">IF(A1164="","",IF(D1164="Sesión no existe","Sesión no existe",IF(COUNTIFS(Matrículas!$A$2:$A$201,B1164,Matrículas!$B$2:$B$201,D1164)=0,"No está matriculado en ese grupo",IF(COUNTIFS($A$2:$A$3001,A1164,$B$2:$B$3001,B1164)&gt;1,"Registro repetido",""))))</f>
        <v/>
      </c>
    </row>
    <row r="1165" customFormat="false" ht="15" hidden="false" customHeight="false" outlineLevel="0" collapsed="false">
      <c r="D1165" s="0" t="str">
        <f aca="false">IF(A1165="","",IFERROR(INDEX(Sesiones!$B$2:$B$401,MATCH(A1165,Sesiones!$A$2:$A$401,0)),"Sesión no existe"))</f>
        <v/>
      </c>
      <c r="E1165" s="41" t="str">
        <f aca="false">IF(A1165="","",IFERROR(INDEX(Sesiones!$C$2:$C$401,MATCH(A1165,Sesiones!$A$2:$A$401,0)),""))</f>
        <v/>
      </c>
      <c r="F1165" s="0" t="str">
        <f aca="false">IF(A1165="","",IF(D1165="Sesión no existe","Sesión no existe",IF(COUNTIFS(Matrículas!$A$2:$A$201,B1165,Matrículas!$B$2:$B$201,D1165)=0,"No está matriculado en ese grupo",IF(COUNTIFS($A$2:$A$3001,A1165,$B$2:$B$3001,B1165)&gt;1,"Registro repetido",""))))</f>
        <v/>
      </c>
    </row>
    <row r="1166" customFormat="false" ht="15" hidden="false" customHeight="false" outlineLevel="0" collapsed="false">
      <c r="D1166" s="0" t="str">
        <f aca="false">IF(A1166="","",IFERROR(INDEX(Sesiones!$B$2:$B$401,MATCH(A1166,Sesiones!$A$2:$A$401,0)),"Sesión no existe"))</f>
        <v/>
      </c>
      <c r="E1166" s="41" t="str">
        <f aca="false">IF(A1166="","",IFERROR(INDEX(Sesiones!$C$2:$C$401,MATCH(A1166,Sesiones!$A$2:$A$401,0)),""))</f>
        <v/>
      </c>
      <c r="F1166" s="0" t="str">
        <f aca="false">IF(A1166="","",IF(D1166="Sesión no existe","Sesión no existe",IF(COUNTIFS(Matrículas!$A$2:$A$201,B1166,Matrículas!$B$2:$B$201,D1166)=0,"No está matriculado en ese grupo",IF(COUNTIFS($A$2:$A$3001,A1166,$B$2:$B$3001,B1166)&gt;1,"Registro repetido",""))))</f>
        <v/>
      </c>
    </row>
    <row r="1167" customFormat="false" ht="15" hidden="false" customHeight="false" outlineLevel="0" collapsed="false">
      <c r="D1167" s="0" t="str">
        <f aca="false">IF(A1167="","",IFERROR(INDEX(Sesiones!$B$2:$B$401,MATCH(A1167,Sesiones!$A$2:$A$401,0)),"Sesión no existe"))</f>
        <v/>
      </c>
      <c r="E1167" s="41" t="str">
        <f aca="false">IF(A1167="","",IFERROR(INDEX(Sesiones!$C$2:$C$401,MATCH(A1167,Sesiones!$A$2:$A$401,0)),""))</f>
        <v/>
      </c>
      <c r="F1167" s="0" t="str">
        <f aca="false">IF(A1167="","",IF(D1167="Sesión no existe","Sesión no existe",IF(COUNTIFS(Matrículas!$A$2:$A$201,B1167,Matrículas!$B$2:$B$201,D1167)=0,"No está matriculado en ese grupo",IF(COUNTIFS($A$2:$A$3001,A1167,$B$2:$B$3001,B1167)&gt;1,"Registro repetido",""))))</f>
        <v/>
      </c>
    </row>
    <row r="1168" customFormat="false" ht="15" hidden="false" customHeight="false" outlineLevel="0" collapsed="false">
      <c r="D1168" s="0" t="str">
        <f aca="false">IF(A1168="","",IFERROR(INDEX(Sesiones!$B$2:$B$401,MATCH(A1168,Sesiones!$A$2:$A$401,0)),"Sesión no existe"))</f>
        <v/>
      </c>
      <c r="E1168" s="41" t="str">
        <f aca="false">IF(A1168="","",IFERROR(INDEX(Sesiones!$C$2:$C$401,MATCH(A1168,Sesiones!$A$2:$A$401,0)),""))</f>
        <v/>
      </c>
      <c r="F1168" s="0" t="str">
        <f aca="false">IF(A1168="","",IF(D1168="Sesión no existe","Sesión no existe",IF(COUNTIFS(Matrículas!$A$2:$A$201,B1168,Matrículas!$B$2:$B$201,D1168)=0,"No está matriculado en ese grupo",IF(COUNTIFS($A$2:$A$3001,A1168,$B$2:$B$3001,B1168)&gt;1,"Registro repetido",""))))</f>
        <v/>
      </c>
    </row>
    <row r="1169" customFormat="false" ht="15" hidden="false" customHeight="false" outlineLevel="0" collapsed="false">
      <c r="D1169" s="0" t="str">
        <f aca="false">IF(A1169="","",IFERROR(INDEX(Sesiones!$B$2:$B$401,MATCH(A1169,Sesiones!$A$2:$A$401,0)),"Sesión no existe"))</f>
        <v/>
      </c>
      <c r="E1169" s="41" t="str">
        <f aca="false">IF(A1169="","",IFERROR(INDEX(Sesiones!$C$2:$C$401,MATCH(A1169,Sesiones!$A$2:$A$401,0)),""))</f>
        <v/>
      </c>
      <c r="F1169" s="0" t="str">
        <f aca="false">IF(A1169="","",IF(D1169="Sesión no existe","Sesión no existe",IF(COUNTIFS(Matrículas!$A$2:$A$201,B1169,Matrículas!$B$2:$B$201,D1169)=0,"No está matriculado en ese grupo",IF(COUNTIFS($A$2:$A$3001,A1169,$B$2:$B$3001,B1169)&gt;1,"Registro repetido",""))))</f>
        <v/>
      </c>
    </row>
    <row r="1170" customFormat="false" ht="15" hidden="false" customHeight="false" outlineLevel="0" collapsed="false">
      <c r="D1170" s="0" t="str">
        <f aca="false">IF(A1170="","",IFERROR(INDEX(Sesiones!$B$2:$B$401,MATCH(A1170,Sesiones!$A$2:$A$401,0)),"Sesión no existe"))</f>
        <v/>
      </c>
      <c r="E1170" s="41" t="str">
        <f aca="false">IF(A1170="","",IFERROR(INDEX(Sesiones!$C$2:$C$401,MATCH(A1170,Sesiones!$A$2:$A$401,0)),""))</f>
        <v/>
      </c>
      <c r="F1170" s="0" t="str">
        <f aca="false">IF(A1170="","",IF(D1170="Sesión no existe","Sesión no existe",IF(COUNTIFS(Matrículas!$A$2:$A$201,B1170,Matrículas!$B$2:$B$201,D1170)=0,"No está matriculado en ese grupo",IF(COUNTIFS($A$2:$A$3001,A1170,$B$2:$B$3001,B1170)&gt;1,"Registro repetido",""))))</f>
        <v/>
      </c>
    </row>
    <row r="1171" customFormat="false" ht="15" hidden="false" customHeight="false" outlineLevel="0" collapsed="false">
      <c r="D1171" s="0" t="str">
        <f aca="false">IF(A1171="","",IFERROR(INDEX(Sesiones!$B$2:$B$401,MATCH(A1171,Sesiones!$A$2:$A$401,0)),"Sesión no existe"))</f>
        <v/>
      </c>
      <c r="E1171" s="41" t="str">
        <f aca="false">IF(A1171="","",IFERROR(INDEX(Sesiones!$C$2:$C$401,MATCH(A1171,Sesiones!$A$2:$A$401,0)),""))</f>
        <v/>
      </c>
      <c r="F1171" s="0" t="str">
        <f aca="false">IF(A1171="","",IF(D1171="Sesión no existe","Sesión no existe",IF(COUNTIFS(Matrículas!$A$2:$A$201,B1171,Matrículas!$B$2:$B$201,D1171)=0,"No está matriculado en ese grupo",IF(COUNTIFS($A$2:$A$3001,A1171,$B$2:$B$3001,B1171)&gt;1,"Registro repetido",""))))</f>
        <v/>
      </c>
    </row>
    <row r="1172" customFormat="false" ht="15" hidden="false" customHeight="false" outlineLevel="0" collapsed="false">
      <c r="D1172" s="0" t="str">
        <f aca="false">IF(A1172="","",IFERROR(INDEX(Sesiones!$B$2:$B$401,MATCH(A1172,Sesiones!$A$2:$A$401,0)),"Sesión no existe"))</f>
        <v/>
      </c>
      <c r="E1172" s="41" t="str">
        <f aca="false">IF(A1172="","",IFERROR(INDEX(Sesiones!$C$2:$C$401,MATCH(A1172,Sesiones!$A$2:$A$401,0)),""))</f>
        <v/>
      </c>
      <c r="F1172" s="0" t="str">
        <f aca="false">IF(A1172="","",IF(D1172="Sesión no existe","Sesión no existe",IF(COUNTIFS(Matrículas!$A$2:$A$201,B1172,Matrículas!$B$2:$B$201,D1172)=0,"No está matriculado en ese grupo",IF(COUNTIFS($A$2:$A$3001,A1172,$B$2:$B$3001,B1172)&gt;1,"Registro repetido",""))))</f>
        <v/>
      </c>
    </row>
    <row r="1173" customFormat="false" ht="15" hidden="false" customHeight="false" outlineLevel="0" collapsed="false">
      <c r="D1173" s="0" t="str">
        <f aca="false">IF(A1173="","",IFERROR(INDEX(Sesiones!$B$2:$B$401,MATCH(A1173,Sesiones!$A$2:$A$401,0)),"Sesión no existe"))</f>
        <v/>
      </c>
      <c r="E1173" s="41" t="str">
        <f aca="false">IF(A1173="","",IFERROR(INDEX(Sesiones!$C$2:$C$401,MATCH(A1173,Sesiones!$A$2:$A$401,0)),""))</f>
        <v/>
      </c>
      <c r="F1173" s="0" t="str">
        <f aca="false">IF(A1173="","",IF(D1173="Sesión no existe","Sesión no existe",IF(COUNTIFS(Matrículas!$A$2:$A$201,B1173,Matrículas!$B$2:$B$201,D1173)=0,"No está matriculado en ese grupo",IF(COUNTIFS($A$2:$A$3001,A1173,$B$2:$B$3001,B1173)&gt;1,"Registro repetido",""))))</f>
        <v/>
      </c>
    </row>
    <row r="1174" customFormat="false" ht="15" hidden="false" customHeight="false" outlineLevel="0" collapsed="false">
      <c r="D1174" s="0" t="str">
        <f aca="false">IF(A1174="","",IFERROR(INDEX(Sesiones!$B$2:$B$401,MATCH(A1174,Sesiones!$A$2:$A$401,0)),"Sesión no existe"))</f>
        <v/>
      </c>
      <c r="E1174" s="41" t="str">
        <f aca="false">IF(A1174="","",IFERROR(INDEX(Sesiones!$C$2:$C$401,MATCH(A1174,Sesiones!$A$2:$A$401,0)),""))</f>
        <v/>
      </c>
      <c r="F1174" s="0" t="str">
        <f aca="false">IF(A1174="","",IF(D1174="Sesión no existe","Sesión no existe",IF(COUNTIFS(Matrículas!$A$2:$A$201,B1174,Matrículas!$B$2:$B$201,D1174)=0,"No está matriculado en ese grupo",IF(COUNTIFS($A$2:$A$3001,A1174,$B$2:$B$3001,B1174)&gt;1,"Registro repetido",""))))</f>
        <v/>
      </c>
    </row>
    <row r="1175" customFormat="false" ht="15" hidden="false" customHeight="false" outlineLevel="0" collapsed="false">
      <c r="D1175" s="0" t="str">
        <f aca="false">IF(A1175="","",IFERROR(INDEX(Sesiones!$B$2:$B$401,MATCH(A1175,Sesiones!$A$2:$A$401,0)),"Sesión no existe"))</f>
        <v/>
      </c>
      <c r="E1175" s="41" t="str">
        <f aca="false">IF(A1175="","",IFERROR(INDEX(Sesiones!$C$2:$C$401,MATCH(A1175,Sesiones!$A$2:$A$401,0)),""))</f>
        <v/>
      </c>
      <c r="F1175" s="0" t="str">
        <f aca="false">IF(A1175="","",IF(D1175="Sesión no existe","Sesión no existe",IF(COUNTIFS(Matrículas!$A$2:$A$201,B1175,Matrículas!$B$2:$B$201,D1175)=0,"No está matriculado en ese grupo",IF(COUNTIFS($A$2:$A$3001,A1175,$B$2:$B$3001,B1175)&gt;1,"Registro repetido",""))))</f>
        <v/>
      </c>
    </row>
    <row r="1176" customFormat="false" ht="15" hidden="false" customHeight="false" outlineLevel="0" collapsed="false">
      <c r="D1176" s="0" t="str">
        <f aca="false">IF(A1176="","",IFERROR(INDEX(Sesiones!$B$2:$B$401,MATCH(A1176,Sesiones!$A$2:$A$401,0)),"Sesión no existe"))</f>
        <v/>
      </c>
      <c r="E1176" s="41" t="str">
        <f aca="false">IF(A1176="","",IFERROR(INDEX(Sesiones!$C$2:$C$401,MATCH(A1176,Sesiones!$A$2:$A$401,0)),""))</f>
        <v/>
      </c>
      <c r="F1176" s="0" t="str">
        <f aca="false">IF(A1176="","",IF(D1176="Sesión no existe","Sesión no existe",IF(COUNTIFS(Matrículas!$A$2:$A$201,B1176,Matrículas!$B$2:$B$201,D1176)=0,"No está matriculado en ese grupo",IF(COUNTIFS($A$2:$A$3001,A1176,$B$2:$B$3001,B1176)&gt;1,"Registro repetido",""))))</f>
        <v/>
      </c>
    </row>
    <row r="1177" customFormat="false" ht="15" hidden="false" customHeight="false" outlineLevel="0" collapsed="false">
      <c r="D1177" s="0" t="str">
        <f aca="false">IF(A1177="","",IFERROR(INDEX(Sesiones!$B$2:$B$401,MATCH(A1177,Sesiones!$A$2:$A$401,0)),"Sesión no existe"))</f>
        <v/>
      </c>
      <c r="E1177" s="41" t="str">
        <f aca="false">IF(A1177="","",IFERROR(INDEX(Sesiones!$C$2:$C$401,MATCH(A1177,Sesiones!$A$2:$A$401,0)),""))</f>
        <v/>
      </c>
      <c r="F1177" s="0" t="str">
        <f aca="false">IF(A1177="","",IF(D1177="Sesión no existe","Sesión no existe",IF(COUNTIFS(Matrículas!$A$2:$A$201,B1177,Matrículas!$B$2:$B$201,D1177)=0,"No está matriculado en ese grupo",IF(COUNTIFS($A$2:$A$3001,A1177,$B$2:$B$3001,B1177)&gt;1,"Registro repetido",""))))</f>
        <v/>
      </c>
    </row>
    <row r="1178" customFormat="false" ht="15" hidden="false" customHeight="false" outlineLevel="0" collapsed="false">
      <c r="D1178" s="0" t="str">
        <f aca="false">IF(A1178="","",IFERROR(INDEX(Sesiones!$B$2:$B$401,MATCH(A1178,Sesiones!$A$2:$A$401,0)),"Sesión no existe"))</f>
        <v/>
      </c>
      <c r="E1178" s="41" t="str">
        <f aca="false">IF(A1178="","",IFERROR(INDEX(Sesiones!$C$2:$C$401,MATCH(A1178,Sesiones!$A$2:$A$401,0)),""))</f>
        <v/>
      </c>
      <c r="F1178" s="0" t="str">
        <f aca="false">IF(A1178="","",IF(D1178="Sesión no existe","Sesión no existe",IF(COUNTIFS(Matrículas!$A$2:$A$201,B1178,Matrículas!$B$2:$B$201,D1178)=0,"No está matriculado en ese grupo",IF(COUNTIFS($A$2:$A$3001,A1178,$B$2:$B$3001,B1178)&gt;1,"Registro repetido",""))))</f>
        <v/>
      </c>
    </row>
    <row r="1179" customFormat="false" ht="15" hidden="false" customHeight="false" outlineLevel="0" collapsed="false">
      <c r="D1179" s="0" t="str">
        <f aca="false">IF(A1179="","",IFERROR(INDEX(Sesiones!$B$2:$B$401,MATCH(A1179,Sesiones!$A$2:$A$401,0)),"Sesión no existe"))</f>
        <v/>
      </c>
      <c r="E1179" s="41" t="str">
        <f aca="false">IF(A1179="","",IFERROR(INDEX(Sesiones!$C$2:$C$401,MATCH(A1179,Sesiones!$A$2:$A$401,0)),""))</f>
        <v/>
      </c>
      <c r="F1179" s="0" t="str">
        <f aca="false">IF(A1179="","",IF(D1179="Sesión no existe","Sesión no existe",IF(COUNTIFS(Matrículas!$A$2:$A$201,B1179,Matrículas!$B$2:$B$201,D1179)=0,"No está matriculado en ese grupo",IF(COUNTIFS($A$2:$A$3001,A1179,$B$2:$B$3001,B1179)&gt;1,"Registro repetido",""))))</f>
        <v/>
      </c>
    </row>
    <row r="1180" customFormat="false" ht="15" hidden="false" customHeight="false" outlineLevel="0" collapsed="false">
      <c r="D1180" s="0" t="str">
        <f aca="false">IF(A1180="","",IFERROR(INDEX(Sesiones!$B$2:$B$401,MATCH(A1180,Sesiones!$A$2:$A$401,0)),"Sesión no existe"))</f>
        <v/>
      </c>
      <c r="E1180" s="41" t="str">
        <f aca="false">IF(A1180="","",IFERROR(INDEX(Sesiones!$C$2:$C$401,MATCH(A1180,Sesiones!$A$2:$A$401,0)),""))</f>
        <v/>
      </c>
      <c r="F1180" s="0" t="str">
        <f aca="false">IF(A1180="","",IF(D1180="Sesión no existe","Sesión no existe",IF(COUNTIFS(Matrículas!$A$2:$A$201,B1180,Matrículas!$B$2:$B$201,D1180)=0,"No está matriculado en ese grupo",IF(COUNTIFS($A$2:$A$3001,A1180,$B$2:$B$3001,B1180)&gt;1,"Registro repetido",""))))</f>
        <v/>
      </c>
    </row>
    <row r="1181" customFormat="false" ht="15" hidden="false" customHeight="false" outlineLevel="0" collapsed="false">
      <c r="D1181" s="0" t="str">
        <f aca="false">IF(A1181="","",IFERROR(INDEX(Sesiones!$B$2:$B$401,MATCH(A1181,Sesiones!$A$2:$A$401,0)),"Sesión no existe"))</f>
        <v/>
      </c>
      <c r="E1181" s="41" t="str">
        <f aca="false">IF(A1181="","",IFERROR(INDEX(Sesiones!$C$2:$C$401,MATCH(A1181,Sesiones!$A$2:$A$401,0)),""))</f>
        <v/>
      </c>
      <c r="F1181" s="0" t="str">
        <f aca="false">IF(A1181="","",IF(D1181="Sesión no existe","Sesión no existe",IF(COUNTIFS(Matrículas!$A$2:$A$201,B1181,Matrículas!$B$2:$B$201,D1181)=0,"No está matriculado en ese grupo",IF(COUNTIFS($A$2:$A$3001,A1181,$B$2:$B$3001,B1181)&gt;1,"Registro repetido",""))))</f>
        <v/>
      </c>
    </row>
    <row r="1182" customFormat="false" ht="15" hidden="false" customHeight="false" outlineLevel="0" collapsed="false">
      <c r="D1182" s="0" t="str">
        <f aca="false">IF(A1182="","",IFERROR(INDEX(Sesiones!$B$2:$B$401,MATCH(A1182,Sesiones!$A$2:$A$401,0)),"Sesión no existe"))</f>
        <v/>
      </c>
      <c r="E1182" s="41" t="str">
        <f aca="false">IF(A1182="","",IFERROR(INDEX(Sesiones!$C$2:$C$401,MATCH(A1182,Sesiones!$A$2:$A$401,0)),""))</f>
        <v/>
      </c>
      <c r="F1182" s="0" t="str">
        <f aca="false">IF(A1182="","",IF(D1182="Sesión no existe","Sesión no existe",IF(COUNTIFS(Matrículas!$A$2:$A$201,B1182,Matrículas!$B$2:$B$201,D1182)=0,"No está matriculado en ese grupo",IF(COUNTIFS($A$2:$A$3001,A1182,$B$2:$B$3001,B1182)&gt;1,"Registro repetido",""))))</f>
        <v/>
      </c>
    </row>
    <row r="1183" customFormat="false" ht="15" hidden="false" customHeight="false" outlineLevel="0" collapsed="false">
      <c r="D1183" s="0" t="str">
        <f aca="false">IF(A1183="","",IFERROR(INDEX(Sesiones!$B$2:$B$401,MATCH(A1183,Sesiones!$A$2:$A$401,0)),"Sesión no existe"))</f>
        <v/>
      </c>
      <c r="E1183" s="41" t="str">
        <f aca="false">IF(A1183="","",IFERROR(INDEX(Sesiones!$C$2:$C$401,MATCH(A1183,Sesiones!$A$2:$A$401,0)),""))</f>
        <v/>
      </c>
      <c r="F1183" s="0" t="str">
        <f aca="false">IF(A1183="","",IF(D1183="Sesión no existe","Sesión no existe",IF(COUNTIFS(Matrículas!$A$2:$A$201,B1183,Matrículas!$B$2:$B$201,D1183)=0,"No está matriculado en ese grupo",IF(COUNTIFS($A$2:$A$3001,A1183,$B$2:$B$3001,B1183)&gt;1,"Registro repetido",""))))</f>
        <v/>
      </c>
    </row>
    <row r="1184" customFormat="false" ht="15" hidden="false" customHeight="false" outlineLevel="0" collapsed="false">
      <c r="D1184" s="0" t="str">
        <f aca="false">IF(A1184="","",IFERROR(INDEX(Sesiones!$B$2:$B$401,MATCH(A1184,Sesiones!$A$2:$A$401,0)),"Sesión no existe"))</f>
        <v/>
      </c>
      <c r="E1184" s="41" t="str">
        <f aca="false">IF(A1184="","",IFERROR(INDEX(Sesiones!$C$2:$C$401,MATCH(A1184,Sesiones!$A$2:$A$401,0)),""))</f>
        <v/>
      </c>
      <c r="F1184" s="0" t="str">
        <f aca="false">IF(A1184="","",IF(D1184="Sesión no existe","Sesión no existe",IF(COUNTIFS(Matrículas!$A$2:$A$201,B1184,Matrículas!$B$2:$B$201,D1184)=0,"No está matriculado en ese grupo",IF(COUNTIFS($A$2:$A$3001,A1184,$B$2:$B$3001,B1184)&gt;1,"Registro repetido",""))))</f>
        <v/>
      </c>
    </row>
    <row r="1185" customFormat="false" ht="15" hidden="false" customHeight="false" outlineLevel="0" collapsed="false">
      <c r="D1185" s="0" t="str">
        <f aca="false">IF(A1185="","",IFERROR(INDEX(Sesiones!$B$2:$B$401,MATCH(A1185,Sesiones!$A$2:$A$401,0)),"Sesión no existe"))</f>
        <v/>
      </c>
      <c r="E1185" s="41" t="str">
        <f aca="false">IF(A1185="","",IFERROR(INDEX(Sesiones!$C$2:$C$401,MATCH(A1185,Sesiones!$A$2:$A$401,0)),""))</f>
        <v/>
      </c>
      <c r="F1185" s="0" t="str">
        <f aca="false">IF(A1185="","",IF(D1185="Sesión no existe","Sesión no existe",IF(COUNTIFS(Matrículas!$A$2:$A$201,B1185,Matrículas!$B$2:$B$201,D1185)=0,"No está matriculado en ese grupo",IF(COUNTIFS($A$2:$A$3001,A1185,$B$2:$B$3001,B1185)&gt;1,"Registro repetido",""))))</f>
        <v/>
      </c>
    </row>
    <row r="1186" customFormat="false" ht="15" hidden="false" customHeight="false" outlineLevel="0" collapsed="false">
      <c r="D1186" s="0" t="str">
        <f aca="false">IF(A1186="","",IFERROR(INDEX(Sesiones!$B$2:$B$401,MATCH(A1186,Sesiones!$A$2:$A$401,0)),"Sesión no existe"))</f>
        <v/>
      </c>
      <c r="E1186" s="41" t="str">
        <f aca="false">IF(A1186="","",IFERROR(INDEX(Sesiones!$C$2:$C$401,MATCH(A1186,Sesiones!$A$2:$A$401,0)),""))</f>
        <v/>
      </c>
      <c r="F1186" s="0" t="str">
        <f aca="false">IF(A1186="","",IF(D1186="Sesión no existe","Sesión no existe",IF(COUNTIFS(Matrículas!$A$2:$A$201,B1186,Matrículas!$B$2:$B$201,D1186)=0,"No está matriculado en ese grupo",IF(COUNTIFS($A$2:$A$3001,A1186,$B$2:$B$3001,B1186)&gt;1,"Registro repetido",""))))</f>
        <v/>
      </c>
    </row>
    <row r="1187" customFormat="false" ht="15" hidden="false" customHeight="false" outlineLevel="0" collapsed="false">
      <c r="D1187" s="0" t="str">
        <f aca="false">IF(A1187="","",IFERROR(INDEX(Sesiones!$B$2:$B$401,MATCH(A1187,Sesiones!$A$2:$A$401,0)),"Sesión no existe"))</f>
        <v/>
      </c>
      <c r="E1187" s="41" t="str">
        <f aca="false">IF(A1187="","",IFERROR(INDEX(Sesiones!$C$2:$C$401,MATCH(A1187,Sesiones!$A$2:$A$401,0)),""))</f>
        <v/>
      </c>
      <c r="F1187" s="0" t="str">
        <f aca="false">IF(A1187="","",IF(D1187="Sesión no existe","Sesión no existe",IF(COUNTIFS(Matrículas!$A$2:$A$201,B1187,Matrículas!$B$2:$B$201,D1187)=0,"No está matriculado en ese grupo",IF(COUNTIFS($A$2:$A$3001,A1187,$B$2:$B$3001,B1187)&gt;1,"Registro repetido",""))))</f>
        <v/>
      </c>
    </row>
    <row r="1188" customFormat="false" ht="15" hidden="false" customHeight="false" outlineLevel="0" collapsed="false">
      <c r="D1188" s="0" t="str">
        <f aca="false">IF(A1188="","",IFERROR(INDEX(Sesiones!$B$2:$B$401,MATCH(A1188,Sesiones!$A$2:$A$401,0)),"Sesión no existe"))</f>
        <v/>
      </c>
      <c r="E1188" s="41" t="str">
        <f aca="false">IF(A1188="","",IFERROR(INDEX(Sesiones!$C$2:$C$401,MATCH(A1188,Sesiones!$A$2:$A$401,0)),""))</f>
        <v/>
      </c>
      <c r="F1188" s="0" t="str">
        <f aca="false">IF(A1188="","",IF(D1188="Sesión no existe","Sesión no existe",IF(COUNTIFS(Matrículas!$A$2:$A$201,B1188,Matrículas!$B$2:$B$201,D1188)=0,"No está matriculado en ese grupo",IF(COUNTIFS($A$2:$A$3001,A1188,$B$2:$B$3001,B1188)&gt;1,"Registro repetido",""))))</f>
        <v/>
      </c>
    </row>
    <row r="1189" customFormat="false" ht="15" hidden="false" customHeight="false" outlineLevel="0" collapsed="false">
      <c r="D1189" s="0" t="str">
        <f aca="false">IF(A1189="","",IFERROR(INDEX(Sesiones!$B$2:$B$401,MATCH(A1189,Sesiones!$A$2:$A$401,0)),"Sesión no existe"))</f>
        <v/>
      </c>
      <c r="E1189" s="41" t="str">
        <f aca="false">IF(A1189="","",IFERROR(INDEX(Sesiones!$C$2:$C$401,MATCH(A1189,Sesiones!$A$2:$A$401,0)),""))</f>
        <v/>
      </c>
      <c r="F1189" s="0" t="str">
        <f aca="false">IF(A1189="","",IF(D1189="Sesión no existe","Sesión no existe",IF(COUNTIFS(Matrículas!$A$2:$A$201,B1189,Matrículas!$B$2:$B$201,D1189)=0,"No está matriculado en ese grupo",IF(COUNTIFS($A$2:$A$3001,A1189,$B$2:$B$3001,B1189)&gt;1,"Registro repetido",""))))</f>
        <v/>
      </c>
    </row>
    <row r="1190" customFormat="false" ht="15" hidden="false" customHeight="false" outlineLevel="0" collapsed="false">
      <c r="D1190" s="0" t="str">
        <f aca="false">IF(A1190="","",IFERROR(INDEX(Sesiones!$B$2:$B$401,MATCH(A1190,Sesiones!$A$2:$A$401,0)),"Sesión no existe"))</f>
        <v/>
      </c>
      <c r="E1190" s="41" t="str">
        <f aca="false">IF(A1190="","",IFERROR(INDEX(Sesiones!$C$2:$C$401,MATCH(A1190,Sesiones!$A$2:$A$401,0)),""))</f>
        <v/>
      </c>
      <c r="F1190" s="0" t="str">
        <f aca="false">IF(A1190="","",IF(D1190="Sesión no existe","Sesión no existe",IF(COUNTIFS(Matrículas!$A$2:$A$201,B1190,Matrículas!$B$2:$B$201,D1190)=0,"No está matriculado en ese grupo",IF(COUNTIFS($A$2:$A$3001,A1190,$B$2:$B$3001,B1190)&gt;1,"Registro repetido",""))))</f>
        <v/>
      </c>
    </row>
    <row r="1191" customFormat="false" ht="15" hidden="false" customHeight="false" outlineLevel="0" collapsed="false">
      <c r="D1191" s="0" t="str">
        <f aca="false">IF(A1191="","",IFERROR(INDEX(Sesiones!$B$2:$B$401,MATCH(A1191,Sesiones!$A$2:$A$401,0)),"Sesión no existe"))</f>
        <v/>
      </c>
      <c r="E1191" s="41" t="str">
        <f aca="false">IF(A1191="","",IFERROR(INDEX(Sesiones!$C$2:$C$401,MATCH(A1191,Sesiones!$A$2:$A$401,0)),""))</f>
        <v/>
      </c>
      <c r="F1191" s="0" t="str">
        <f aca="false">IF(A1191="","",IF(D1191="Sesión no existe","Sesión no existe",IF(COUNTIFS(Matrículas!$A$2:$A$201,B1191,Matrículas!$B$2:$B$201,D1191)=0,"No está matriculado en ese grupo",IF(COUNTIFS($A$2:$A$3001,A1191,$B$2:$B$3001,B1191)&gt;1,"Registro repetido",""))))</f>
        <v/>
      </c>
    </row>
    <row r="1192" customFormat="false" ht="15" hidden="false" customHeight="false" outlineLevel="0" collapsed="false">
      <c r="D1192" s="0" t="str">
        <f aca="false">IF(A1192="","",IFERROR(INDEX(Sesiones!$B$2:$B$401,MATCH(A1192,Sesiones!$A$2:$A$401,0)),"Sesión no existe"))</f>
        <v/>
      </c>
      <c r="E1192" s="41" t="str">
        <f aca="false">IF(A1192="","",IFERROR(INDEX(Sesiones!$C$2:$C$401,MATCH(A1192,Sesiones!$A$2:$A$401,0)),""))</f>
        <v/>
      </c>
      <c r="F1192" s="0" t="str">
        <f aca="false">IF(A1192="","",IF(D1192="Sesión no existe","Sesión no existe",IF(COUNTIFS(Matrículas!$A$2:$A$201,B1192,Matrículas!$B$2:$B$201,D1192)=0,"No está matriculado en ese grupo",IF(COUNTIFS($A$2:$A$3001,A1192,$B$2:$B$3001,B1192)&gt;1,"Registro repetido",""))))</f>
        <v/>
      </c>
    </row>
    <row r="1193" customFormat="false" ht="15" hidden="false" customHeight="false" outlineLevel="0" collapsed="false">
      <c r="D1193" s="0" t="str">
        <f aca="false">IF(A1193="","",IFERROR(INDEX(Sesiones!$B$2:$B$401,MATCH(A1193,Sesiones!$A$2:$A$401,0)),"Sesión no existe"))</f>
        <v/>
      </c>
      <c r="E1193" s="41" t="str">
        <f aca="false">IF(A1193="","",IFERROR(INDEX(Sesiones!$C$2:$C$401,MATCH(A1193,Sesiones!$A$2:$A$401,0)),""))</f>
        <v/>
      </c>
      <c r="F1193" s="0" t="str">
        <f aca="false">IF(A1193="","",IF(D1193="Sesión no existe","Sesión no existe",IF(COUNTIFS(Matrículas!$A$2:$A$201,B1193,Matrículas!$B$2:$B$201,D1193)=0,"No está matriculado en ese grupo",IF(COUNTIFS($A$2:$A$3001,A1193,$B$2:$B$3001,B1193)&gt;1,"Registro repetido",""))))</f>
        <v/>
      </c>
    </row>
    <row r="1194" customFormat="false" ht="15" hidden="false" customHeight="false" outlineLevel="0" collapsed="false">
      <c r="D1194" s="0" t="str">
        <f aca="false">IF(A1194="","",IFERROR(INDEX(Sesiones!$B$2:$B$401,MATCH(A1194,Sesiones!$A$2:$A$401,0)),"Sesión no existe"))</f>
        <v/>
      </c>
      <c r="E1194" s="41" t="str">
        <f aca="false">IF(A1194="","",IFERROR(INDEX(Sesiones!$C$2:$C$401,MATCH(A1194,Sesiones!$A$2:$A$401,0)),""))</f>
        <v/>
      </c>
      <c r="F1194" s="0" t="str">
        <f aca="false">IF(A1194="","",IF(D1194="Sesión no existe","Sesión no existe",IF(COUNTIFS(Matrículas!$A$2:$A$201,B1194,Matrículas!$B$2:$B$201,D1194)=0,"No está matriculado en ese grupo",IF(COUNTIFS($A$2:$A$3001,A1194,$B$2:$B$3001,B1194)&gt;1,"Registro repetido",""))))</f>
        <v/>
      </c>
    </row>
    <row r="1195" customFormat="false" ht="15" hidden="false" customHeight="false" outlineLevel="0" collapsed="false">
      <c r="D1195" s="0" t="str">
        <f aca="false">IF(A1195="","",IFERROR(INDEX(Sesiones!$B$2:$B$401,MATCH(A1195,Sesiones!$A$2:$A$401,0)),"Sesión no existe"))</f>
        <v/>
      </c>
      <c r="E1195" s="41" t="str">
        <f aca="false">IF(A1195="","",IFERROR(INDEX(Sesiones!$C$2:$C$401,MATCH(A1195,Sesiones!$A$2:$A$401,0)),""))</f>
        <v/>
      </c>
      <c r="F1195" s="0" t="str">
        <f aca="false">IF(A1195="","",IF(D1195="Sesión no existe","Sesión no existe",IF(COUNTIFS(Matrículas!$A$2:$A$201,B1195,Matrículas!$B$2:$B$201,D1195)=0,"No está matriculado en ese grupo",IF(COUNTIFS($A$2:$A$3001,A1195,$B$2:$B$3001,B1195)&gt;1,"Registro repetido",""))))</f>
        <v/>
      </c>
    </row>
    <row r="1196" customFormat="false" ht="15" hidden="false" customHeight="false" outlineLevel="0" collapsed="false">
      <c r="D1196" s="0" t="str">
        <f aca="false">IF(A1196="","",IFERROR(INDEX(Sesiones!$B$2:$B$401,MATCH(A1196,Sesiones!$A$2:$A$401,0)),"Sesión no existe"))</f>
        <v/>
      </c>
      <c r="E1196" s="41" t="str">
        <f aca="false">IF(A1196="","",IFERROR(INDEX(Sesiones!$C$2:$C$401,MATCH(A1196,Sesiones!$A$2:$A$401,0)),""))</f>
        <v/>
      </c>
      <c r="F1196" s="0" t="str">
        <f aca="false">IF(A1196="","",IF(D1196="Sesión no existe","Sesión no existe",IF(COUNTIFS(Matrículas!$A$2:$A$201,B1196,Matrículas!$B$2:$B$201,D1196)=0,"No está matriculado en ese grupo",IF(COUNTIFS($A$2:$A$3001,A1196,$B$2:$B$3001,B1196)&gt;1,"Registro repetido",""))))</f>
        <v/>
      </c>
    </row>
    <row r="1197" customFormat="false" ht="15" hidden="false" customHeight="false" outlineLevel="0" collapsed="false">
      <c r="D1197" s="0" t="str">
        <f aca="false">IF(A1197="","",IFERROR(INDEX(Sesiones!$B$2:$B$401,MATCH(A1197,Sesiones!$A$2:$A$401,0)),"Sesión no existe"))</f>
        <v/>
      </c>
      <c r="E1197" s="41" t="str">
        <f aca="false">IF(A1197="","",IFERROR(INDEX(Sesiones!$C$2:$C$401,MATCH(A1197,Sesiones!$A$2:$A$401,0)),""))</f>
        <v/>
      </c>
      <c r="F1197" s="0" t="str">
        <f aca="false">IF(A1197="","",IF(D1197="Sesión no existe","Sesión no existe",IF(COUNTIFS(Matrículas!$A$2:$A$201,B1197,Matrículas!$B$2:$B$201,D1197)=0,"No está matriculado en ese grupo",IF(COUNTIFS($A$2:$A$3001,A1197,$B$2:$B$3001,B1197)&gt;1,"Registro repetido",""))))</f>
        <v/>
      </c>
    </row>
    <row r="1198" customFormat="false" ht="15" hidden="false" customHeight="false" outlineLevel="0" collapsed="false">
      <c r="D1198" s="0" t="str">
        <f aca="false">IF(A1198="","",IFERROR(INDEX(Sesiones!$B$2:$B$401,MATCH(A1198,Sesiones!$A$2:$A$401,0)),"Sesión no existe"))</f>
        <v/>
      </c>
      <c r="E1198" s="41" t="str">
        <f aca="false">IF(A1198="","",IFERROR(INDEX(Sesiones!$C$2:$C$401,MATCH(A1198,Sesiones!$A$2:$A$401,0)),""))</f>
        <v/>
      </c>
      <c r="F1198" s="0" t="str">
        <f aca="false">IF(A1198="","",IF(D1198="Sesión no existe","Sesión no existe",IF(COUNTIFS(Matrículas!$A$2:$A$201,B1198,Matrículas!$B$2:$B$201,D1198)=0,"No está matriculado en ese grupo",IF(COUNTIFS($A$2:$A$3001,A1198,$B$2:$B$3001,B1198)&gt;1,"Registro repetido",""))))</f>
        <v/>
      </c>
    </row>
    <row r="1199" customFormat="false" ht="15" hidden="false" customHeight="false" outlineLevel="0" collapsed="false">
      <c r="D1199" s="0" t="str">
        <f aca="false">IF(A1199="","",IFERROR(INDEX(Sesiones!$B$2:$B$401,MATCH(A1199,Sesiones!$A$2:$A$401,0)),"Sesión no existe"))</f>
        <v/>
      </c>
      <c r="E1199" s="41" t="str">
        <f aca="false">IF(A1199="","",IFERROR(INDEX(Sesiones!$C$2:$C$401,MATCH(A1199,Sesiones!$A$2:$A$401,0)),""))</f>
        <v/>
      </c>
      <c r="F1199" s="0" t="str">
        <f aca="false">IF(A1199="","",IF(D1199="Sesión no existe","Sesión no existe",IF(COUNTIFS(Matrículas!$A$2:$A$201,B1199,Matrículas!$B$2:$B$201,D1199)=0,"No está matriculado en ese grupo",IF(COUNTIFS($A$2:$A$3001,A1199,$B$2:$B$3001,B1199)&gt;1,"Registro repetido",""))))</f>
        <v/>
      </c>
    </row>
    <row r="1200" customFormat="false" ht="15" hidden="false" customHeight="false" outlineLevel="0" collapsed="false">
      <c r="D1200" s="0" t="str">
        <f aca="false">IF(A1200="","",IFERROR(INDEX(Sesiones!$B$2:$B$401,MATCH(A1200,Sesiones!$A$2:$A$401,0)),"Sesión no existe"))</f>
        <v/>
      </c>
      <c r="E1200" s="41" t="str">
        <f aca="false">IF(A1200="","",IFERROR(INDEX(Sesiones!$C$2:$C$401,MATCH(A1200,Sesiones!$A$2:$A$401,0)),""))</f>
        <v/>
      </c>
      <c r="F1200" s="0" t="str">
        <f aca="false">IF(A1200="","",IF(D1200="Sesión no existe","Sesión no existe",IF(COUNTIFS(Matrículas!$A$2:$A$201,B1200,Matrículas!$B$2:$B$201,D1200)=0,"No está matriculado en ese grupo",IF(COUNTIFS($A$2:$A$3001,A1200,$B$2:$B$3001,B1200)&gt;1,"Registro repetido",""))))</f>
        <v/>
      </c>
    </row>
    <row r="1201" customFormat="false" ht="15" hidden="false" customHeight="false" outlineLevel="0" collapsed="false">
      <c r="D1201" s="0" t="str">
        <f aca="false">IF(A1201="","",IFERROR(INDEX(Sesiones!$B$2:$B$401,MATCH(A1201,Sesiones!$A$2:$A$401,0)),"Sesión no existe"))</f>
        <v/>
      </c>
      <c r="E1201" s="41" t="str">
        <f aca="false">IF(A1201="","",IFERROR(INDEX(Sesiones!$C$2:$C$401,MATCH(A1201,Sesiones!$A$2:$A$401,0)),""))</f>
        <v/>
      </c>
      <c r="F1201" s="0" t="str">
        <f aca="false">IF(A1201="","",IF(D1201="Sesión no existe","Sesión no existe",IF(COUNTIFS(Matrículas!$A$2:$A$201,B1201,Matrículas!$B$2:$B$201,D1201)=0,"No está matriculado en ese grupo",IF(COUNTIFS($A$2:$A$3001,A1201,$B$2:$B$3001,B1201)&gt;1,"Registro repetido",""))))</f>
        <v/>
      </c>
    </row>
    <row r="1202" customFormat="false" ht="15" hidden="false" customHeight="false" outlineLevel="0" collapsed="false">
      <c r="D1202" s="0" t="str">
        <f aca="false">IF(A1202="","",IFERROR(INDEX(Sesiones!$B$2:$B$401,MATCH(A1202,Sesiones!$A$2:$A$401,0)),"Sesión no existe"))</f>
        <v/>
      </c>
      <c r="E1202" s="41" t="str">
        <f aca="false">IF(A1202="","",IFERROR(INDEX(Sesiones!$C$2:$C$401,MATCH(A1202,Sesiones!$A$2:$A$401,0)),""))</f>
        <v/>
      </c>
      <c r="F1202" s="0" t="str">
        <f aca="false">IF(A1202="","",IF(D1202="Sesión no existe","Sesión no existe",IF(COUNTIFS(Matrículas!$A$2:$A$201,B1202,Matrículas!$B$2:$B$201,D1202)=0,"No está matriculado en ese grupo",IF(COUNTIFS($A$2:$A$3001,A1202,$B$2:$B$3001,B1202)&gt;1,"Registro repetido",""))))</f>
        <v/>
      </c>
    </row>
    <row r="1203" customFormat="false" ht="15" hidden="false" customHeight="false" outlineLevel="0" collapsed="false">
      <c r="D1203" s="0" t="str">
        <f aca="false">IF(A1203="","",IFERROR(INDEX(Sesiones!$B$2:$B$401,MATCH(A1203,Sesiones!$A$2:$A$401,0)),"Sesión no existe"))</f>
        <v/>
      </c>
      <c r="E1203" s="41" t="str">
        <f aca="false">IF(A1203="","",IFERROR(INDEX(Sesiones!$C$2:$C$401,MATCH(A1203,Sesiones!$A$2:$A$401,0)),""))</f>
        <v/>
      </c>
      <c r="F1203" s="0" t="str">
        <f aca="false">IF(A1203="","",IF(D1203="Sesión no existe","Sesión no existe",IF(COUNTIFS(Matrículas!$A$2:$A$201,B1203,Matrículas!$B$2:$B$201,D1203)=0,"No está matriculado en ese grupo",IF(COUNTIFS($A$2:$A$3001,A1203,$B$2:$B$3001,B1203)&gt;1,"Registro repetido",""))))</f>
        <v/>
      </c>
    </row>
    <row r="1204" customFormat="false" ht="15" hidden="false" customHeight="false" outlineLevel="0" collapsed="false">
      <c r="D1204" s="0" t="str">
        <f aca="false">IF(A1204="","",IFERROR(INDEX(Sesiones!$B$2:$B$401,MATCH(A1204,Sesiones!$A$2:$A$401,0)),"Sesión no existe"))</f>
        <v/>
      </c>
      <c r="E1204" s="41" t="str">
        <f aca="false">IF(A1204="","",IFERROR(INDEX(Sesiones!$C$2:$C$401,MATCH(A1204,Sesiones!$A$2:$A$401,0)),""))</f>
        <v/>
      </c>
      <c r="F1204" s="0" t="str">
        <f aca="false">IF(A1204="","",IF(D1204="Sesión no existe","Sesión no existe",IF(COUNTIFS(Matrículas!$A$2:$A$201,B1204,Matrículas!$B$2:$B$201,D1204)=0,"No está matriculado en ese grupo",IF(COUNTIFS($A$2:$A$3001,A1204,$B$2:$B$3001,B1204)&gt;1,"Registro repetido",""))))</f>
        <v/>
      </c>
    </row>
    <row r="1205" customFormat="false" ht="15" hidden="false" customHeight="false" outlineLevel="0" collapsed="false">
      <c r="D1205" s="0" t="str">
        <f aca="false">IF(A1205="","",IFERROR(INDEX(Sesiones!$B$2:$B$401,MATCH(A1205,Sesiones!$A$2:$A$401,0)),"Sesión no existe"))</f>
        <v/>
      </c>
      <c r="E1205" s="41" t="str">
        <f aca="false">IF(A1205="","",IFERROR(INDEX(Sesiones!$C$2:$C$401,MATCH(A1205,Sesiones!$A$2:$A$401,0)),""))</f>
        <v/>
      </c>
      <c r="F1205" s="0" t="str">
        <f aca="false">IF(A1205="","",IF(D1205="Sesión no existe","Sesión no existe",IF(COUNTIFS(Matrículas!$A$2:$A$201,B1205,Matrículas!$B$2:$B$201,D1205)=0,"No está matriculado en ese grupo",IF(COUNTIFS($A$2:$A$3001,A1205,$B$2:$B$3001,B1205)&gt;1,"Registro repetido",""))))</f>
        <v/>
      </c>
    </row>
    <row r="1206" customFormat="false" ht="15" hidden="false" customHeight="false" outlineLevel="0" collapsed="false">
      <c r="D1206" s="0" t="str">
        <f aca="false">IF(A1206="","",IFERROR(INDEX(Sesiones!$B$2:$B$401,MATCH(A1206,Sesiones!$A$2:$A$401,0)),"Sesión no existe"))</f>
        <v/>
      </c>
      <c r="E1206" s="41" t="str">
        <f aca="false">IF(A1206="","",IFERROR(INDEX(Sesiones!$C$2:$C$401,MATCH(A1206,Sesiones!$A$2:$A$401,0)),""))</f>
        <v/>
      </c>
      <c r="F1206" s="0" t="str">
        <f aca="false">IF(A1206="","",IF(D1206="Sesión no existe","Sesión no existe",IF(COUNTIFS(Matrículas!$A$2:$A$201,B1206,Matrículas!$B$2:$B$201,D1206)=0,"No está matriculado en ese grupo",IF(COUNTIFS($A$2:$A$3001,A1206,$B$2:$B$3001,B1206)&gt;1,"Registro repetido",""))))</f>
        <v/>
      </c>
    </row>
    <row r="1207" customFormat="false" ht="15" hidden="false" customHeight="false" outlineLevel="0" collapsed="false">
      <c r="D1207" s="0" t="str">
        <f aca="false">IF(A1207="","",IFERROR(INDEX(Sesiones!$B$2:$B$401,MATCH(A1207,Sesiones!$A$2:$A$401,0)),"Sesión no existe"))</f>
        <v/>
      </c>
      <c r="E1207" s="41" t="str">
        <f aca="false">IF(A1207="","",IFERROR(INDEX(Sesiones!$C$2:$C$401,MATCH(A1207,Sesiones!$A$2:$A$401,0)),""))</f>
        <v/>
      </c>
      <c r="F1207" s="0" t="str">
        <f aca="false">IF(A1207="","",IF(D1207="Sesión no existe","Sesión no existe",IF(COUNTIFS(Matrículas!$A$2:$A$201,B1207,Matrículas!$B$2:$B$201,D1207)=0,"No está matriculado en ese grupo",IF(COUNTIFS($A$2:$A$3001,A1207,$B$2:$B$3001,B1207)&gt;1,"Registro repetido",""))))</f>
        <v/>
      </c>
    </row>
    <row r="1208" customFormat="false" ht="15" hidden="false" customHeight="false" outlineLevel="0" collapsed="false">
      <c r="D1208" s="0" t="str">
        <f aca="false">IF(A1208="","",IFERROR(INDEX(Sesiones!$B$2:$B$401,MATCH(A1208,Sesiones!$A$2:$A$401,0)),"Sesión no existe"))</f>
        <v/>
      </c>
      <c r="E1208" s="41" t="str">
        <f aca="false">IF(A1208="","",IFERROR(INDEX(Sesiones!$C$2:$C$401,MATCH(A1208,Sesiones!$A$2:$A$401,0)),""))</f>
        <v/>
      </c>
      <c r="F1208" s="0" t="str">
        <f aca="false">IF(A1208="","",IF(D1208="Sesión no existe","Sesión no existe",IF(COUNTIFS(Matrículas!$A$2:$A$201,B1208,Matrículas!$B$2:$B$201,D1208)=0,"No está matriculado en ese grupo",IF(COUNTIFS($A$2:$A$3001,A1208,$B$2:$B$3001,B1208)&gt;1,"Registro repetido",""))))</f>
        <v/>
      </c>
    </row>
    <row r="1209" customFormat="false" ht="15" hidden="false" customHeight="false" outlineLevel="0" collapsed="false">
      <c r="D1209" s="0" t="str">
        <f aca="false">IF(A1209="","",IFERROR(INDEX(Sesiones!$B$2:$B$401,MATCH(A1209,Sesiones!$A$2:$A$401,0)),"Sesión no existe"))</f>
        <v/>
      </c>
      <c r="E1209" s="41" t="str">
        <f aca="false">IF(A1209="","",IFERROR(INDEX(Sesiones!$C$2:$C$401,MATCH(A1209,Sesiones!$A$2:$A$401,0)),""))</f>
        <v/>
      </c>
      <c r="F1209" s="0" t="str">
        <f aca="false">IF(A1209="","",IF(D1209="Sesión no existe","Sesión no existe",IF(COUNTIFS(Matrículas!$A$2:$A$201,B1209,Matrículas!$B$2:$B$201,D1209)=0,"No está matriculado en ese grupo",IF(COUNTIFS($A$2:$A$3001,A1209,$B$2:$B$3001,B1209)&gt;1,"Registro repetido",""))))</f>
        <v/>
      </c>
    </row>
    <row r="1210" customFormat="false" ht="15" hidden="false" customHeight="false" outlineLevel="0" collapsed="false">
      <c r="D1210" s="0" t="str">
        <f aca="false">IF(A1210="","",IFERROR(INDEX(Sesiones!$B$2:$B$401,MATCH(A1210,Sesiones!$A$2:$A$401,0)),"Sesión no existe"))</f>
        <v/>
      </c>
      <c r="E1210" s="41" t="str">
        <f aca="false">IF(A1210="","",IFERROR(INDEX(Sesiones!$C$2:$C$401,MATCH(A1210,Sesiones!$A$2:$A$401,0)),""))</f>
        <v/>
      </c>
      <c r="F1210" s="0" t="str">
        <f aca="false">IF(A1210="","",IF(D1210="Sesión no existe","Sesión no existe",IF(COUNTIFS(Matrículas!$A$2:$A$201,B1210,Matrículas!$B$2:$B$201,D1210)=0,"No está matriculado en ese grupo",IF(COUNTIFS($A$2:$A$3001,A1210,$B$2:$B$3001,B1210)&gt;1,"Registro repetido",""))))</f>
        <v/>
      </c>
    </row>
    <row r="1211" customFormat="false" ht="15" hidden="false" customHeight="false" outlineLevel="0" collapsed="false">
      <c r="D1211" s="0" t="str">
        <f aca="false">IF(A1211="","",IFERROR(INDEX(Sesiones!$B$2:$B$401,MATCH(A1211,Sesiones!$A$2:$A$401,0)),"Sesión no existe"))</f>
        <v/>
      </c>
      <c r="E1211" s="41" t="str">
        <f aca="false">IF(A1211="","",IFERROR(INDEX(Sesiones!$C$2:$C$401,MATCH(A1211,Sesiones!$A$2:$A$401,0)),""))</f>
        <v/>
      </c>
      <c r="F1211" s="0" t="str">
        <f aca="false">IF(A1211="","",IF(D1211="Sesión no existe","Sesión no existe",IF(COUNTIFS(Matrículas!$A$2:$A$201,B1211,Matrículas!$B$2:$B$201,D1211)=0,"No está matriculado en ese grupo",IF(COUNTIFS($A$2:$A$3001,A1211,$B$2:$B$3001,B1211)&gt;1,"Registro repetido",""))))</f>
        <v/>
      </c>
    </row>
    <row r="1212" customFormat="false" ht="15" hidden="false" customHeight="false" outlineLevel="0" collapsed="false">
      <c r="D1212" s="0" t="str">
        <f aca="false">IF(A1212="","",IFERROR(INDEX(Sesiones!$B$2:$B$401,MATCH(A1212,Sesiones!$A$2:$A$401,0)),"Sesión no existe"))</f>
        <v/>
      </c>
      <c r="E1212" s="41" t="str">
        <f aca="false">IF(A1212="","",IFERROR(INDEX(Sesiones!$C$2:$C$401,MATCH(A1212,Sesiones!$A$2:$A$401,0)),""))</f>
        <v/>
      </c>
      <c r="F1212" s="0" t="str">
        <f aca="false">IF(A1212="","",IF(D1212="Sesión no existe","Sesión no existe",IF(COUNTIFS(Matrículas!$A$2:$A$201,B1212,Matrículas!$B$2:$B$201,D1212)=0,"No está matriculado en ese grupo",IF(COUNTIFS($A$2:$A$3001,A1212,$B$2:$B$3001,B1212)&gt;1,"Registro repetido",""))))</f>
        <v/>
      </c>
    </row>
    <row r="1213" customFormat="false" ht="15" hidden="false" customHeight="false" outlineLevel="0" collapsed="false">
      <c r="D1213" s="0" t="str">
        <f aca="false">IF(A1213="","",IFERROR(INDEX(Sesiones!$B$2:$B$401,MATCH(A1213,Sesiones!$A$2:$A$401,0)),"Sesión no existe"))</f>
        <v/>
      </c>
      <c r="E1213" s="41" t="str">
        <f aca="false">IF(A1213="","",IFERROR(INDEX(Sesiones!$C$2:$C$401,MATCH(A1213,Sesiones!$A$2:$A$401,0)),""))</f>
        <v/>
      </c>
      <c r="F1213" s="0" t="str">
        <f aca="false">IF(A1213="","",IF(D1213="Sesión no existe","Sesión no existe",IF(COUNTIFS(Matrículas!$A$2:$A$201,B1213,Matrículas!$B$2:$B$201,D1213)=0,"No está matriculado en ese grupo",IF(COUNTIFS($A$2:$A$3001,A1213,$B$2:$B$3001,B1213)&gt;1,"Registro repetido",""))))</f>
        <v/>
      </c>
    </row>
    <row r="1214" customFormat="false" ht="15" hidden="false" customHeight="false" outlineLevel="0" collapsed="false">
      <c r="D1214" s="0" t="str">
        <f aca="false">IF(A1214="","",IFERROR(INDEX(Sesiones!$B$2:$B$401,MATCH(A1214,Sesiones!$A$2:$A$401,0)),"Sesión no existe"))</f>
        <v/>
      </c>
      <c r="E1214" s="41" t="str">
        <f aca="false">IF(A1214="","",IFERROR(INDEX(Sesiones!$C$2:$C$401,MATCH(A1214,Sesiones!$A$2:$A$401,0)),""))</f>
        <v/>
      </c>
      <c r="F1214" s="0" t="str">
        <f aca="false">IF(A1214="","",IF(D1214="Sesión no existe","Sesión no existe",IF(COUNTIFS(Matrículas!$A$2:$A$201,B1214,Matrículas!$B$2:$B$201,D1214)=0,"No está matriculado en ese grupo",IF(COUNTIFS($A$2:$A$3001,A1214,$B$2:$B$3001,B1214)&gt;1,"Registro repetido",""))))</f>
        <v/>
      </c>
    </row>
    <row r="1215" customFormat="false" ht="15" hidden="false" customHeight="false" outlineLevel="0" collapsed="false">
      <c r="D1215" s="0" t="str">
        <f aca="false">IF(A1215="","",IFERROR(INDEX(Sesiones!$B$2:$B$401,MATCH(A1215,Sesiones!$A$2:$A$401,0)),"Sesión no existe"))</f>
        <v/>
      </c>
      <c r="E1215" s="41" t="str">
        <f aca="false">IF(A1215="","",IFERROR(INDEX(Sesiones!$C$2:$C$401,MATCH(A1215,Sesiones!$A$2:$A$401,0)),""))</f>
        <v/>
      </c>
      <c r="F1215" s="0" t="str">
        <f aca="false">IF(A1215="","",IF(D1215="Sesión no existe","Sesión no existe",IF(COUNTIFS(Matrículas!$A$2:$A$201,B1215,Matrículas!$B$2:$B$201,D1215)=0,"No está matriculado en ese grupo",IF(COUNTIFS($A$2:$A$3001,A1215,$B$2:$B$3001,B1215)&gt;1,"Registro repetido",""))))</f>
        <v/>
      </c>
    </row>
    <row r="1216" customFormat="false" ht="15" hidden="false" customHeight="false" outlineLevel="0" collapsed="false">
      <c r="D1216" s="0" t="str">
        <f aca="false">IF(A1216="","",IFERROR(INDEX(Sesiones!$B$2:$B$401,MATCH(A1216,Sesiones!$A$2:$A$401,0)),"Sesión no existe"))</f>
        <v/>
      </c>
      <c r="E1216" s="41" t="str">
        <f aca="false">IF(A1216="","",IFERROR(INDEX(Sesiones!$C$2:$C$401,MATCH(A1216,Sesiones!$A$2:$A$401,0)),""))</f>
        <v/>
      </c>
      <c r="F1216" s="0" t="str">
        <f aca="false">IF(A1216="","",IF(D1216="Sesión no existe","Sesión no existe",IF(COUNTIFS(Matrículas!$A$2:$A$201,B1216,Matrículas!$B$2:$B$201,D1216)=0,"No está matriculado en ese grupo",IF(COUNTIFS($A$2:$A$3001,A1216,$B$2:$B$3001,B1216)&gt;1,"Registro repetido",""))))</f>
        <v/>
      </c>
    </row>
    <row r="1217" customFormat="false" ht="15" hidden="false" customHeight="false" outlineLevel="0" collapsed="false">
      <c r="D1217" s="0" t="str">
        <f aca="false">IF(A1217="","",IFERROR(INDEX(Sesiones!$B$2:$B$401,MATCH(A1217,Sesiones!$A$2:$A$401,0)),"Sesión no existe"))</f>
        <v/>
      </c>
      <c r="E1217" s="41" t="str">
        <f aca="false">IF(A1217="","",IFERROR(INDEX(Sesiones!$C$2:$C$401,MATCH(A1217,Sesiones!$A$2:$A$401,0)),""))</f>
        <v/>
      </c>
      <c r="F1217" s="0" t="str">
        <f aca="false">IF(A1217="","",IF(D1217="Sesión no existe","Sesión no existe",IF(COUNTIFS(Matrículas!$A$2:$A$201,B1217,Matrículas!$B$2:$B$201,D1217)=0,"No está matriculado en ese grupo",IF(COUNTIFS($A$2:$A$3001,A1217,$B$2:$B$3001,B1217)&gt;1,"Registro repetido",""))))</f>
        <v/>
      </c>
    </row>
    <row r="1218" customFormat="false" ht="15" hidden="false" customHeight="false" outlineLevel="0" collapsed="false">
      <c r="D1218" s="0" t="str">
        <f aca="false">IF(A1218="","",IFERROR(INDEX(Sesiones!$B$2:$B$401,MATCH(A1218,Sesiones!$A$2:$A$401,0)),"Sesión no existe"))</f>
        <v/>
      </c>
      <c r="E1218" s="41" t="str">
        <f aca="false">IF(A1218="","",IFERROR(INDEX(Sesiones!$C$2:$C$401,MATCH(A1218,Sesiones!$A$2:$A$401,0)),""))</f>
        <v/>
      </c>
      <c r="F1218" s="0" t="str">
        <f aca="false">IF(A1218="","",IF(D1218="Sesión no existe","Sesión no existe",IF(COUNTIFS(Matrículas!$A$2:$A$201,B1218,Matrículas!$B$2:$B$201,D1218)=0,"No está matriculado en ese grupo",IF(COUNTIFS($A$2:$A$3001,A1218,$B$2:$B$3001,B1218)&gt;1,"Registro repetido",""))))</f>
        <v/>
      </c>
    </row>
    <row r="1219" customFormat="false" ht="15" hidden="false" customHeight="false" outlineLevel="0" collapsed="false">
      <c r="D1219" s="0" t="str">
        <f aca="false">IF(A1219="","",IFERROR(INDEX(Sesiones!$B$2:$B$401,MATCH(A1219,Sesiones!$A$2:$A$401,0)),"Sesión no existe"))</f>
        <v/>
      </c>
      <c r="E1219" s="41" t="str">
        <f aca="false">IF(A1219="","",IFERROR(INDEX(Sesiones!$C$2:$C$401,MATCH(A1219,Sesiones!$A$2:$A$401,0)),""))</f>
        <v/>
      </c>
      <c r="F1219" s="0" t="str">
        <f aca="false">IF(A1219="","",IF(D1219="Sesión no existe","Sesión no existe",IF(COUNTIFS(Matrículas!$A$2:$A$201,B1219,Matrículas!$B$2:$B$201,D1219)=0,"No está matriculado en ese grupo",IF(COUNTIFS($A$2:$A$3001,A1219,$B$2:$B$3001,B1219)&gt;1,"Registro repetido",""))))</f>
        <v/>
      </c>
    </row>
    <row r="1220" customFormat="false" ht="15" hidden="false" customHeight="false" outlineLevel="0" collapsed="false">
      <c r="D1220" s="0" t="str">
        <f aca="false">IF(A1220="","",IFERROR(INDEX(Sesiones!$B$2:$B$401,MATCH(A1220,Sesiones!$A$2:$A$401,0)),"Sesión no existe"))</f>
        <v/>
      </c>
      <c r="E1220" s="41" t="str">
        <f aca="false">IF(A1220="","",IFERROR(INDEX(Sesiones!$C$2:$C$401,MATCH(A1220,Sesiones!$A$2:$A$401,0)),""))</f>
        <v/>
      </c>
      <c r="F1220" s="0" t="str">
        <f aca="false">IF(A1220="","",IF(D1220="Sesión no existe","Sesión no existe",IF(COUNTIFS(Matrículas!$A$2:$A$201,B1220,Matrículas!$B$2:$B$201,D1220)=0,"No está matriculado en ese grupo",IF(COUNTIFS($A$2:$A$3001,A1220,$B$2:$B$3001,B1220)&gt;1,"Registro repetido",""))))</f>
        <v/>
      </c>
    </row>
    <row r="1221" customFormat="false" ht="15" hidden="false" customHeight="false" outlineLevel="0" collapsed="false">
      <c r="D1221" s="0" t="str">
        <f aca="false">IF(A1221="","",IFERROR(INDEX(Sesiones!$B$2:$B$401,MATCH(A1221,Sesiones!$A$2:$A$401,0)),"Sesión no existe"))</f>
        <v/>
      </c>
      <c r="E1221" s="41" t="str">
        <f aca="false">IF(A1221="","",IFERROR(INDEX(Sesiones!$C$2:$C$401,MATCH(A1221,Sesiones!$A$2:$A$401,0)),""))</f>
        <v/>
      </c>
      <c r="F1221" s="0" t="str">
        <f aca="false">IF(A1221="","",IF(D1221="Sesión no existe","Sesión no existe",IF(COUNTIFS(Matrículas!$A$2:$A$201,B1221,Matrículas!$B$2:$B$201,D1221)=0,"No está matriculado en ese grupo",IF(COUNTIFS($A$2:$A$3001,A1221,$B$2:$B$3001,B1221)&gt;1,"Registro repetido",""))))</f>
        <v/>
      </c>
    </row>
    <row r="1222" customFormat="false" ht="15" hidden="false" customHeight="false" outlineLevel="0" collapsed="false">
      <c r="D1222" s="0" t="str">
        <f aca="false">IF(A1222="","",IFERROR(INDEX(Sesiones!$B$2:$B$401,MATCH(A1222,Sesiones!$A$2:$A$401,0)),"Sesión no existe"))</f>
        <v/>
      </c>
      <c r="E1222" s="41" t="str">
        <f aca="false">IF(A1222="","",IFERROR(INDEX(Sesiones!$C$2:$C$401,MATCH(A1222,Sesiones!$A$2:$A$401,0)),""))</f>
        <v/>
      </c>
      <c r="F1222" s="0" t="str">
        <f aca="false">IF(A1222="","",IF(D1222="Sesión no existe","Sesión no existe",IF(COUNTIFS(Matrículas!$A$2:$A$201,B1222,Matrículas!$B$2:$B$201,D1222)=0,"No está matriculado en ese grupo",IF(COUNTIFS($A$2:$A$3001,A1222,$B$2:$B$3001,B1222)&gt;1,"Registro repetido",""))))</f>
        <v/>
      </c>
    </row>
    <row r="1223" customFormat="false" ht="15" hidden="false" customHeight="false" outlineLevel="0" collapsed="false">
      <c r="D1223" s="0" t="str">
        <f aca="false">IF(A1223="","",IFERROR(INDEX(Sesiones!$B$2:$B$401,MATCH(A1223,Sesiones!$A$2:$A$401,0)),"Sesión no existe"))</f>
        <v/>
      </c>
      <c r="E1223" s="41" t="str">
        <f aca="false">IF(A1223="","",IFERROR(INDEX(Sesiones!$C$2:$C$401,MATCH(A1223,Sesiones!$A$2:$A$401,0)),""))</f>
        <v/>
      </c>
      <c r="F1223" s="0" t="str">
        <f aca="false">IF(A1223="","",IF(D1223="Sesión no existe","Sesión no existe",IF(COUNTIFS(Matrículas!$A$2:$A$201,B1223,Matrículas!$B$2:$B$201,D1223)=0,"No está matriculado en ese grupo",IF(COUNTIFS($A$2:$A$3001,A1223,$B$2:$B$3001,B1223)&gt;1,"Registro repetido",""))))</f>
        <v/>
      </c>
    </row>
    <row r="1224" customFormat="false" ht="15" hidden="false" customHeight="false" outlineLevel="0" collapsed="false">
      <c r="D1224" s="0" t="str">
        <f aca="false">IF(A1224="","",IFERROR(INDEX(Sesiones!$B$2:$B$401,MATCH(A1224,Sesiones!$A$2:$A$401,0)),"Sesión no existe"))</f>
        <v/>
      </c>
      <c r="E1224" s="41" t="str">
        <f aca="false">IF(A1224="","",IFERROR(INDEX(Sesiones!$C$2:$C$401,MATCH(A1224,Sesiones!$A$2:$A$401,0)),""))</f>
        <v/>
      </c>
      <c r="F1224" s="0" t="str">
        <f aca="false">IF(A1224="","",IF(D1224="Sesión no existe","Sesión no existe",IF(COUNTIFS(Matrículas!$A$2:$A$201,B1224,Matrículas!$B$2:$B$201,D1224)=0,"No está matriculado en ese grupo",IF(COUNTIFS($A$2:$A$3001,A1224,$B$2:$B$3001,B1224)&gt;1,"Registro repetido",""))))</f>
        <v/>
      </c>
    </row>
    <row r="1225" customFormat="false" ht="15" hidden="false" customHeight="false" outlineLevel="0" collapsed="false">
      <c r="D1225" s="0" t="str">
        <f aca="false">IF(A1225="","",IFERROR(INDEX(Sesiones!$B$2:$B$401,MATCH(A1225,Sesiones!$A$2:$A$401,0)),"Sesión no existe"))</f>
        <v/>
      </c>
      <c r="E1225" s="41" t="str">
        <f aca="false">IF(A1225="","",IFERROR(INDEX(Sesiones!$C$2:$C$401,MATCH(A1225,Sesiones!$A$2:$A$401,0)),""))</f>
        <v/>
      </c>
      <c r="F1225" s="0" t="str">
        <f aca="false">IF(A1225="","",IF(D1225="Sesión no existe","Sesión no existe",IF(COUNTIFS(Matrículas!$A$2:$A$201,B1225,Matrículas!$B$2:$B$201,D1225)=0,"No está matriculado en ese grupo",IF(COUNTIFS($A$2:$A$3001,A1225,$B$2:$B$3001,B1225)&gt;1,"Registro repetido",""))))</f>
        <v/>
      </c>
    </row>
    <row r="1226" customFormat="false" ht="15" hidden="false" customHeight="false" outlineLevel="0" collapsed="false">
      <c r="D1226" s="0" t="str">
        <f aca="false">IF(A1226="","",IFERROR(INDEX(Sesiones!$B$2:$B$401,MATCH(A1226,Sesiones!$A$2:$A$401,0)),"Sesión no existe"))</f>
        <v/>
      </c>
      <c r="E1226" s="41" t="str">
        <f aca="false">IF(A1226="","",IFERROR(INDEX(Sesiones!$C$2:$C$401,MATCH(A1226,Sesiones!$A$2:$A$401,0)),""))</f>
        <v/>
      </c>
      <c r="F1226" s="0" t="str">
        <f aca="false">IF(A1226="","",IF(D1226="Sesión no existe","Sesión no existe",IF(COUNTIFS(Matrículas!$A$2:$A$201,B1226,Matrículas!$B$2:$B$201,D1226)=0,"No está matriculado en ese grupo",IF(COUNTIFS($A$2:$A$3001,A1226,$B$2:$B$3001,B1226)&gt;1,"Registro repetido",""))))</f>
        <v/>
      </c>
    </row>
    <row r="1227" customFormat="false" ht="15" hidden="false" customHeight="false" outlineLevel="0" collapsed="false">
      <c r="D1227" s="0" t="str">
        <f aca="false">IF(A1227="","",IFERROR(INDEX(Sesiones!$B$2:$B$401,MATCH(A1227,Sesiones!$A$2:$A$401,0)),"Sesión no existe"))</f>
        <v/>
      </c>
      <c r="E1227" s="41" t="str">
        <f aca="false">IF(A1227="","",IFERROR(INDEX(Sesiones!$C$2:$C$401,MATCH(A1227,Sesiones!$A$2:$A$401,0)),""))</f>
        <v/>
      </c>
      <c r="F1227" s="0" t="str">
        <f aca="false">IF(A1227="","",IF(D1227="Sesión no existe","Sesión no existe",IF(COUNTIFS(Matrículas!$A$2:$A$201,B1227,Matrículas!$B$2:$B$201,D1227)=0,"No está matriculado en ese grupo",IF(COUNTIFS($A$2:$A$3001,A1227,$B$2:$B$3001,B1227)&gt;1,"Registro repetido",""))))</f>
        <v/>
      </c>
    </row>
    <row r="1228" customFormat="false" ht="15" hidden="false" customHeight="false" outlineLevel="0" collapsed="false">
      <c r="D1228" s="0" t="str">
        <f aca="false">IF(A1228="","",IFERROR(INDEX(Sesiones!$B$2:$B$401,MATCH(A1228,Sesiones!$A$2:$A$401,0)),"Sesión no existe"))</f>
        <v/>
      </c>
      <c r="E1228" s="41" t="str">
        <f aca="false">IF(A1228="","",IFERROR(INDEX(Sesiones!$C$2:$C$401,MATCH(A1228,Sesiones!$A$2:$A$401,0)),""))</f>
        <v/>
      </c>
      <c r="F1228" s="0" t="str">
        <f aca="false">IF(A1228="","",IF(D1228="Sesión no existe","Sesión no existe",IF(COUNTIFS(Matrículas!$A$2:$A$201,B1228,Matrículas!$B$2:$B$201,D1228)=0,"No está matriculado en ese grupo",IF(COUNTIFS($A$2:$A$3001,A1228,$B$2:$B$3001,B1228)&gt;1,"Registro repetido",""))))</f>
        <v/>
      </c>
    </row>
    <row r="1229" customFormat="false" ht="15" hidden="false" customHeight="false" outlineLevel="0" collapsed="false">
      <c r="D1229" s="0" t="str">
        <f aca="false">IF(A1229="","",IFERROR(INDEX(Sesiones!$B$2:$B$401,MATCH(A1229,Sesiones!$A$2:$A$401,0)),"Sesión no existe"))</f>
        <v/>
      </c>
      <c r="E1229" s="41" t="str">
        <f aca="false">IF(A1229="","",IFERROR(INDEX(Sesiones!$C$2:$C$401,MATCH(A1229,Sesiones!$A$2:$A$401,0)),""))</f>
        <v/>
      </c>
      <c r="F1229" s="0" t="str">
        <f aca="false">IF(A1229="","",IF(D1229="Sesión no existe","Sesión no existe",IF(COUNTIFS(Matrículas!$A$2:$A$201,B1229,Matrículas!$B$2:$B$201,D1229)=0,"No está matriculado en ese grupo",IF(COUNTIFS($A$2:$A$3001,A1229,$B$2:$B$3001,B1229)&gt;1,"Registro repetido",""))))</f>
        <v/>
      </c>
    </row>
    <row r="1230" customFormat="false" ht="15" hidden="false" customHeight="false" outlineLevel="0" collapsed="false">
      <c r="D1230" s="0" t="str">
        <f aca="false">IF(A1230="","",IFERROR(INDEX(Sesiones!$B$2:$B$401,MATCH(A1230,Sesiones!$A$2:$A$401,0)),"Sesión no existe"))</f>
        <v/>
      </c>
      <c r="E1230" s="41" t="str">
        <f aca="false">IF(A1230="","",IFERROR(INDEX(Sesiones!$C$2:$C$401,MATCH(A1230,Sesiones!$A$2:$A$401,0)),""))</f>
        <v/>
      </c>
      <c r="F1230" s="0" t="str">
        <f aca="false">IF(A1230="","",IF(D1230="Sesión no existe","Sesión no existe",IF(COUNTIFS(Matrículas!$A$2:$A$201,B1230,Matrículas!$B$2:$B$201,D1230)=0,"No está matriculado en ese grupo",IF(COUNTIFS($A$2:$A$3001,A1230,$B$2:$B$3001,B1230)&gt;1,"Registro repetido",""))))</f>
        <v/>
      </c>
    </row>
    <row r="1231" customFormat="false" ht="15" hidden="false" customHeight="false" outlineLevel="0" collapsed="false">
      <c r="D1231" s="0" t="str">
        <f aca="false">IF(A1231="","",IFERROR(INDEX(Sesiones!$B$2:$B$401,MATCH(A1231,Sesiones!$A$2:$A$401,0)),"Sesión no existe"))</f>
        <v/>
      </c>
      <c r="E1231" s="41" t="str">
        <f aca="false">IF(A1231="","",IFERROR(INDEX(Sesiones!$C$2:$C$401,MATCH(A1231,Sesiones!$A$2:$A$401,0)),""))</f>
        <v/>
      </c>
      <c r="F1231" s="0" t="str">
        <f aca="false">IF(A1231="","",IF(D1231="Sesión no existe","Sesión no existe",IF(COUNTIFS(Matrículas!$A$2:$A$201,B1231,Matrículas!$B$2:$B$201,D1231)=0,"No está matriculado en ese grupo",IF(COUNTIFS($A$2:$A$3001,A1231,$B$2:$B$3001,B1231)&gt;1,"Registro repetido",""))))</f>
        <v/>
      </c>
    </row>
    <row r="1232" customFormat="false" ht="15" hidden="false" customHeight="false" outlineLevel="0" collapsed="false">
      <c r="D1232" s="0" t="str">
        <f aca="false">IF(A1232="","",IFERROR(INDEX(Sesiones!$B$2:$B$401,MATCH(A1232,Sesiones!$A$2:$A$401,0)),"Sesión no existe"))</f>
        <v/>
      </c>
      <c r="E1232" s="41" t="str">
        <f aca="false">IF(A1232="","",IFERROR(INDEX(Sesiones!$C$2:$C$401,MATCH(A1232,Sesiones!$A$2:$A$401,0)),""))</f>
        <v/>
      </c>
      <c r="F1232" s="0" t="str">
        <f aca="false">IF(A1232="","",IF(D1232="Sesión no existe","Sesión no existe",IF(COUNTIFS(Matrículas!$A$2:$A$201,B1232,Matrículas!$B$2:$B$201,D1232)=0,"No está matriculado en ese grupo",IF(COUNTIFS($A$2:$A$3001,A1232,$B$2:$B$3001,B1232)&gt;1,"Registro repetido",""))))</f>
        <v/>
      </c>
    </row>
    <row r="1233" customFormat="false" ht="15" hidden="false" customHeight="false" outlineLevel="0" collapsed="false">
      <c r="D1233" s="0" t="str">
        <f aca="false">IF(A1233="","",IFERROR(INDEX(Sesiones!$B$2:$B$401,MATCH(A1233,Sesiones!$A$2:$A$401,0)),"Sesión no existe"))</f>
        <v/>
      </c>
      <c r="E1233" s="41" t="str">
        <f aca="false">IF(A1233="","",IFERROR(INDEX(Sesiones!$C$2:$C$401,MATCH(A1233,Sesiones!$A$2:$A$401,0)),""))</f>
        <v/>
      </c>
      <c r="F1233" s="0" t="str">
        <f aca="false">IF(A1233="","",IF(D1233="Sesión no existe","Sesión no existe",IF(COUNTIFS(Matrículas!$A$2:$A$201,B1233,Matrículas!$B$2:$B$201,D1233)=0,"No está matriculado en ese grupo",IF(COUNTIFS($A$2:$A$3001,A1233,$B$2:$B$3001,B1233)&gt;1,"Registro repetido",""))))</f>
        <v/>
      </c>
    </row>
    <row r="1234" customFormat="false" ht="15" hidden="false" customHeight="false" outlineLevel="0" collapsed="false">
      <c r="D1234" s="0" t="str">
        <f aca="false">IF(A1234="","",IFERROR(INDEX(Sesiones!$B$2:$B$401,MATCH(A1234,Sesiones!$A$2:$A$401,0)),"Sesión no existe"))</f>
        <v/>
      </c>
      <c r="E1234" s="41" t="str">
        <f aca="false">IF(A1234="","",IFERROR(INDEX(Sesiones!$C$2:$C$401,MATCH(A1234,Sesiones!$A$2:$A$401,0)),""))</f>
        <v/>
      </c>
      <c r="F1234" s="0" t="str">
        <f aca="false">IF(A1234="","",IF(D1234="Sesión no existe","Sesión no existe",IF(COUNTIFS(Matrículas!$A$2:$A$201,B1234,Matrículas!$B$2:$B$201,D1234)=0,"No está matriculado en ese grupo",IF(COUNTIFS($A$2:$A$3001,A1234,$B$2:$B$3001,B1234)&gt;1,"Registro repetido",""))))</f>
        <v/>
      </c>
    </row>
    <row r="1235" customFormat="false" ht="15" hidden="false" customHeight="false" outlineLevel="0" collapsed="false">
      <c r="D1235" s="0" t="str">
        <f aca="false">IF(A1235="","",IFERROR(INDEX(Sesiones!$B$2:$B$401,MATCH(A1235,Sesiones!$A$2:$A$401,0)),"Sesión no existe"))</f>
        <v/>
      </c>
      <c r="E1235" s="41" t="str">
        <f aca="false">IF(A1235="","",IFERROR(INDEX(Sesiones!$C$2:$C$401,MATCH(A1235,Sesiones!$A$2:$A$401,0)),""))</f>
        <v/>
      </c>
      <c r="F1235" s="0" t="str">
        <f aca="false">IF(A1235="","",IF(D1235="Sesión no existe","Sesión no existe",IF(COUNTIFS(Matrículas!$A$2:$A$201,B1235,Matrículas!$B$2:$B$201,D1235)=0,"No está matriculado en ese grupo",IF(COUNTIFS($A$2:$A$3001,A1235,$B$2:$B$3001,B1235)&gt;1,"Registro repetido",""))))</f>
        <v/>
      </c>
    </row>
    <row r="1236" customFormat="false" ht="15" hidden="false" customHeight="false" outlineLevel="0" collapsed="false">
      <c r="D1236" s="0" t="str">
        <f aca="false">IF(A1236="","",IFERROR(INDEX(Sesiones!$B$2:$B$401,MATCH(A1236,Sesiones!$A$2:$A$401,0)),"Sesión no existe"))</f>
        <v/>
      </c>
      <c r="E1236" s="41" t="str">
        <f aca="false">IF(A1236="","",IFERROR(INDEX(Sesiones!$C$2:$C$401,MATCH(A1236,Sesiones!$A$2:$A$401,0)),""))</f>
        <v/>
      </c>
      <c r="F1236" s="0" t="str">
        <f aca="false">IF(A1236="","",IF(D1236="Sesión no existe","Sesión no existe",IF(COUNTIFS(Matrículas!$A$2:$A$201,B1236,Matrículas!$B$2:$B$201,D1236)=0,"No está matriculado en ese grupo",IF(COUNTIFS($A$2:$A$3001,A1236,$B$2:$B$3001,B1236)&gt;1,"Registro repetido",""))))</f>
        <v/>
      </c>
    </row>
    <row r="1237" customFormat="false" ht="15" hidden="false" customHeight="false" outlineLevel="0" collapsed="false">
      <c r="D1237" s="0" t="str">
        <f aca="false">IF(A1237="","",IFERROR(INDEX(Sesiones!$B$2:$B$401,MATCH(A1237,Sesiones!$A$2:$A$401,0)),"Sesión no existe"))</f>
        <v/>
      </c>
      <c r="E1237" s="41" t="str">
        <f aca="false">IF(A1237="","",IFERROR(INDEX(Sesiones!$C$2:$C$401,MATCH(A1237,Sesiones!$A$2:$A$401,0)),""))</f>
        <v/>
      </c>
      <c r="F1237" s="0" t="str">
        <f aca="false">IF(A1237="","",IF(D1237="Sesión no existe","Sesión no existe",IF(COUNTIFS(Matrículas!$A$2:$A$201,B1237,Matrículas!$B$2:$B$201,D1237)=0,"No está matriculado en ese grupo",IF(COUNTIFS($A$2:$A$3001,A1237,$B$2:$B$3001,B1237)&gt;1,"Registro repetido",""))))</f>
        <v/>
      </c>
    </row>
    <row r="1238" customFormat="false" ht="15" hidden="false" customHeight="false" outlineLevel="0" collapsed="false">
      <c r="D1238" s="0" t="str">
        <f aca="false">IF(A1238="","",IFERROR(INDEX(Sesiones!$B$2:$B$401,MATCH(A1238,Sesiones!$A$2:$A$401,0)),"Sesión no existe"))</f>
        <v/>
      </c>
      <c r="E1238" s="41" t="str">
        <f aca="false">IF(A1238="","",IFERROR(INDEX(Sesiones!$C$2:$C$401,MATCH(A1238,Sesiones!$A$2:$A$401,0)),""))</f>
        <v/>
      </c>
      <c r="F1238" s="0" t="str">
        <f aca="false">IF(A1238="","",IF(D1238="Sesión no existe","Sesión no existe",IF(COUNTIFS(Matrículas!$A$2:$A$201,B1238,Matrículas!$B$2:$B$201,D1238)=0,"No está matriculado en ese grupo",IF(COUNTIFS($A$2:$A$3001,A1238,$B$2:$B$3001,B1238)&gt;1,"Registro repetido",""))))</f>
        <v/>
      </c>
    </row>
    <row r="1239" customFormat="false" ht="15" hidden="false" customHeight="false" outlineLevel="0" collapsed="false">
      <c r="D1239" s="0" t="str">
        <f aca="false">IF(A1239="","",IFERROR(INDEX(Sesiones!$B$2:$B$401,MATCH(A1239,Sesiones!$A$2:$A$401,0)),"Sesión no existe"))</f>
        <v/>
      </c>
      <c r="E1239" s="41" t="str">
        <f aca="false">IF(A1239="","",IFERROR(INDEX(Sesiones!$C$2:$C$401,MATCH(A1239,Sesiones!$A$2:$A$401,0)),""))</f>
        <v/>
      </c>
      <c r="F1239" s="0" t="str">
        <f aca="false">IF(A1239="","",IF(D1239="Sesión no existe","Sesión no existe",IF(COUNTIFS(Matrículas!$A$2:$A$201,B1239,Matrículas!$B$2:$B$201,D1239)=0,"No está matriculado en ese grupo",IF(COUNTIFS($A$2:$A$3001,A1239,$B$2:$B$3001,B1239)&gt;1,"Registro repetido",""))))</f>
        <v/>
      </c>
    </row>
    <row r="1240" customFormat="false" ht="15" hidden="false" customHeight="false" outlineLevel="0" collapsed="false">
      <c r="D1240" s="0" t="str">
        <f aca="false">IF(A1240="","",IFERROR(INDEX(Sesiones!$B$2:$B$401,MATCH(A1240,Sesiones!$A$2:$A$401,0)),"Sesión no existe"))</f>
        <v/>
      </c>
      <c r="E1240" s="41" t="str">
        <f aca="false">IF(A1240="","",IFERROR(INDEX(Sesiones!$C$2:$C$401,MATCH(A1240,Sesiones!$A$2:$A$401,0)),""))</f>
        <v/>
      </c>
      <c r="F1240" s="0" t="str">
        <f aca="false">IF(A1240="","",IF(D1240="Sesión no existe","Sesión no existe",IF(COUNTIFS(Matrículas!$A$2:$A$201,B1240,Matrículas!$B$2:$B$201,D1240)=0,"No está matriculado en ese grupo",IF(COUNTIFS($A$2:$A$3001,A1240,$B$2:$B$3001,B1240)&gt;1,"Registro repetido",""))))</f>
        <v/>
      </c>
    </row>
    <row r="1241" customFormat="false" ht="15" hidden="false" customHeight="false" outlineLevel="0" collapsed="false">
      <c r="D1241" s="0" t="str">
        <f aca="false">IF(A1241="","",IFERROR(INDEX(Sesiones!$B$2:$B$401,MATCH(A1241,Sesiones!$A$2:$A$401,0)),"Sesión no existe"))</f>
        <v/>
      </c>
      <c r="E1241" s="41" t="str">
        <f aca="false">IF(A1241="","",IFERROR(INDEX(Sesiones!$C$2:$C$401,MATCH(A1241,Sesiones!$A$2:$A$401,0)),""))</f>
        <v/>
      </c>
      <c r="F1241" s="0" t="str">
        <f aca="false">IF(A1241="","",IF(D1241="Sesión no existe","Sesión no existe",IF(COUNTIFS(Matrículas!$A$2:$A$201,B1241,Matrículas!$B$2:$B$201,D1241)=0,"No está matriculado en ese grupo",IF(COUNTIFS($A$2:$A$3001,A1241,$B$2:$B$3001,B1241)&gt;1,"Registro repetido",""))))</f>
        <v/>
      </c>
    </row>
    <row r="1242" customFormat="false" ht="15" hidden="false" customHeight="false" outlineLevel="0" collapsed="false">
      <c r="D1242" s="0" t="str">
        <f aca="false">IF(A1242="","",IFERROR(INDEX(Sesiones!$B$2:$B$401,MATCH(A1242,Sesiones!$A$2:$A$401,0)),"Sesión no existe"))</f>
        <v/>
      </c>
      <c r="E1242" s="41" t="str">
        <f aca="false">IF(A1242="","",IFERROR(INDEX(Sesiones!$C$2:$C$401,MATCH(A1242,Sesiones!$A$2:$A$401,0)),""))</f>
        <v/>
      </c>
      <c r="F1242" s="0" t="str">
        <f aca="false">IF(A1242="","",IF(D1242="Sesión no existe","Sesión no existe",IF(COUNTIFS(Matrículas!$A$2:$A$201,B1242,Matrículas!$B$2:$B$201,D1242)=0,"No está matriculado en ese grupo",IF(COUNTIFS($A$2:$A$3001,A1242,$B$2:$B$3001,B1242)&gt;1,"Registro repetido",""))))</f>
        <v/>
      </c>
    </row>
    <row r="1243" customFormat="false" ht="15" hidden="false" customHeight="false" outlineLevel="0" collapsed="false">
      <c r="D1243" s="0" t="str">
        <f aca="false">IF(A1243="","",IFERROR(INDEX(Sesiones!$B$2:$B$401,MATCH(A1243,Sesiones!$A$2:$A$401,0)),"Sesión no existe"))</f>
        <v/>
      </c>
      <c r="E1243" s="41" t="str">
        <f aca="false">IF(A1243="","",IFERROR(INDEX(Sesiones!$C$2:$C$401,MATCH(A1243,Sesiones!$A$2:$A$401,0)),""))</f>
        <v/>
      </c>
      <c r="F1243" s="0" t="str">
        <f aca="false">IF(A1243="","",IF(D1243="Sesión no existe","Sesión no existe",IF(COUNTIFS(Matrículas!$A$2:$A$201,B1243,Matrículas!$B$2:$B$201,D1243)=0,"No está matriculado en ese grupo",IF(COUNTIFS($A$2:$A$3001,A1243,$B$2:$B$3001,B1243)&gt;1,"Registro repetido",""))))</f>
        <v/>
      </c>
    </row>
    <row r="1244" customFormat="false" ht="15" hidden="false" customHeight="false" outlineLevel="0" collapsed="false">
      <c r="D1244" s="0" t="str">
        <f aca="false">IF(A1244="","",IFERROR(INDEX(Sesiones!$B$2:$B$401,MATCH(A1244,Sesiones!$A$2:$A$401,0)),"Sesión no existe"))</f>
        <v/>
      </c>
      <c r="E1244" s="41" t="str">
        <f aca="false">IF(A1244="","",IFERROR(INDEX(Sesiones!$C$2:$C$401,MATCH(A1244,Sesiones!$A$2:$A$401,0)),""))</f>
        <v/>
      </c>
      <c r="F1244" s="0" t="str">
        <f aca="false">IF(A1244="","",IF(D1244="Sesión no existe","Sesión no existe",IF(COUNTIFS(Matrículas!$A$2:$A$201,B1244,Matrículas!$B$2:$B$201,D1244)=0,"No está matriculado en ese grupo",IF(COUNTIFS($A$2:$A$3001,A1244,$B$2:$B$3001,B1244)&gt;1,"Registro repetido",""))))</f>
        <v/>
      </c>
    </row>
    <row r="1245" customFormat="false" ht="15" hidden="false" customHeight="false" outlineLevel="0" collapsed="false">
      <c r="D1245" s="0" t="str">
        <f aca="false">IF(A1245="","",IFERROR(INDEX(Sesiones!$B$2:$B$401,MATCH(A1245,Sesiones!$A$2:$A$401,0)),"Sesión no existe"))</f>
        <v/>
      </c>
      <c r="E1245" s="41" t="str">
        <f aca="false">IF(A1245="","",IFERROR(INDEX(Sesiones!$C$2:$C$401,MATCH(A1245,Sesiones!$A$2:$A$401,0)),""))</f>
        <v/>
      </c>
      <c r="F1245" s="0" t="str">
        <f aca="false">IF(A1245="","",IF(D1245="Sesión no existe","Sesión no existe",IF(COUNTIFS(Matrículas!$A$2:$A$201,B1245,Matrículas!$B$2:$B$201,D1245)=0,"No está matriculado en ese grupo",IF(COUNTIFS($A$2:$A$3001,A1245,$B$2:$B$3001,B1245)&gt;1,"Registro repetido",""))))</f>
        <v/>
      </c>
    </row>
    <row r="1246" customFormat="false" ht="15" hidden="false" customHeight="false" outlineLevel="0" collapsed="false">
      <c r="D1246" s="0" t="str">
        <f aca="false">IF(A1246="","",IFERROR(INDEX(Sesiones!$B$2:$B$401,MATCH(A1246,Sesiones!$A$2:$A$401,0)),"Sesión no existe"))</f>
        <v/>
      </c>
      <c r="E1246" s="41" t="str">
        <f aca="false">IF(A1246="","",IFERROR(INDEX(Sesiones!$C$2:$C$401,MATCH(A1246,Sesiones!$A$2:$A$401,0)),""))</f>
        <v/>
      </c>
      <c r="F1246" s="0" t="str">
        <f aca="false">IF(A1246="","",IF(D1246="Sesión no existe","Sesión no existe",IF(COUNTIFS(Matrículas!$A$2:$A$201,B1246,Matrículas!$B$2:$B$201,D1246)=0,"No está matriculado en ese grupo",IF(COUNTIFS($A$2:$A$3001,A1246,$B$2:$B$3001,B1246)&gt;1,"Registro repetido",""))))</f>
        <v/>
      </c>
    </row>
    <row r="1247" customFormat="false" ht="15" hidden="false" customHeight="false" outlineLevel="0" collapsed="false">
      <c r="D1247" s="0" t="str">
        <f aca="false">IF(A1247="","",IFERROR(INDEX(Sesiones!$B$2:$B$401,MATCH(A1247,Sesiones!$A$2:$A$401,0)),"Sesión no existe"))</f>
        <v/>
      </c>
      <c r="E1247" s="41" t="str">
        <f aca="false">IF(A1247="","",IFERROR(INDEX(Sesiones!$C$2:$C$401,MATCH(A1247,Sesiones!$A$2:$A$401,0)),""))</f>
        <v/>
      </c>
      <c r="F1247" s="0" t="str">
        <f aca="false">IF(A1247="","",IF(D1247="Sesión no existe","Sesión no existe",IF(COUNTIFS(Matrículas!$A$2:$A$201,B1247,Matrículas!$B$2:$B$201,D1247)=0,"No está matriculado en ese grupo",IF(COUNTIFS($A$2:$A$3001,A1247,$B$2:$B$3001,B1247)&gt;1,"Registro repetido",""))))</f>
        <v/>
      </c>
    </row>
    <row r="1248" customFormat="false" ht="15" hidden="false" customHeight="false" outlineLevel="0" collapsed="false">
      <c r="D1248" s="0" t="str">
        <f aca="false">IF(A1248="","",IFERROR(INDEX(Sesiones!$B$2:$B$401,MATCH(A1248,Sesiones!$A$2:$A$401,0)),"Sesión no existe"))</f>
        <v/>
      </c>
      <c r="E1248" s="41" t="str">
        <f aca="false">IF(A1248="","",IFERROR(INDEX(Sesiones!$C$2:$C$401,MATCH(A1248,Sesiones!$A$2:$A$401,0)),""))</f>
        <v/>
      </c>
      <c r="F1248" s="0" t="str">
        <f aca="false">IF(A1248="","",IF(D1248="Sesión no existe","Sesión no existe",IF(COUNTIFS(Matrículas!$A$2:$A$201,B1248,Matrículas!$B$2:$B$201,D1248)=0,"No está matriculado en ese grupo",IF(COUNTIFS($A$2:$A$3001,A1248,$B$2:$B$3001,B1248)&gt;1,"Registro repetido",""))))</f>
        <v/>
      </c>
    </row>
    <row r="1249" customFormat="false" ht="15" hidden="false" customHeight="false" outlineLevel="0" collapsed="false">
      <c r="D1249" s="0" t="str">
        <f aca="false">IF(A1249="","",IFERROR(INDEX(Sesiones!$B$2:$B$401,MATCH(A1249,Sesiones!$A$2:$A$401,0)),"Sesión no existe"))</f>
        <v/>
      </c>
      <c r="E1249" s="41" t="str">
        <f aca="false">IF(A1249="","",IFERROR(INDEX(Sesiones!$C$2:$C$401,MATCH(A1249,Sesiones!$A$2:$A$401,0)),""))</f>
        <v/>
      </c>
      <c r="F1249" s="0" t="str">
        <f aca="false">IF(A1249="","",IF(D1249="Sesión no existe","Sesión no existe",IF(COUNTIFS(Matrículas!$A$2:$A$201,B1249,Matrículas!$B$2:$B$201,D1249)=0,"No está matriculado en ese grupo",IF(COUNTIFS($A$2:$A$3001,A1249,$B$2:$B$3001,B1249)&gt;1,"Registro repetido",""))))</f>
        <v/>
      </c>
    </row>
    <row r="1250" customFormat="false" ht="15" hidden="false" customHeight="false" outlineLevel="0" collapsed="false">
      <c r="D1250" s="0" t="str">
        <f aca="false">IF(A1250="","",IFERROR(INDEX(Sesiones!$B$2:$B$401,MATCH(A1250,Sesiones!$A$2:$A$401,0)),"Sesión no existe"))</f>
        <v/>
      </c>
      <c r="E1250" s="41" t="str">
        <f aca="false">IF(A1250="","",IFERROR(INDEX(Sesiones!$C$2:$C$401,MATCH(A1250,Sesiones!$A$2:$A$401,0)),""))</f>
        <v/>
      </c>
      <c r="F1250" s="0" t="str">
        <f aca="false">IF(A1250="","",IF(D1250="Sesión no existe","Sesión no existe",IF(COUNTIFS(Matrículas!$A$2:$A$201,B1250,Matrículas!$B$2:$B$201,D1250)=0,"No está matriculado en ese grupo",IF(COUNTIFS($A$2:$A$3001,A1250,$B$2:$B$3001,B1250)&gt;1,"Registro repetido",""))))</f>
        <v/>
      </c>
    </row>
    <row r="1251" customFormat="false" ht="15" hidden="false" customHeight="false" outlineLevel="0" collapsed="false">
      <c r="D1251" s="0" t="str">
        <f aca="false">IF(A1251="","",IFERROR(INDEX(Sesiones!$B$2:$B$401,MATCH(A1251,Sesiones!$A$2:$A$401,0)),"Sesión no existe"))</f>
        <v/>
      </c>
      <c r="E1251" s="41" t="str">
        <f aca="false">IF(A1251="","",IFERROR(INDEX(Sesiones!$C$2:$C$401,MATCH(A1251,Sesiones!$A$2:$A$401,0)),""))</f>
        <v/>
      </c>
      <c r="F1251" s="0" t="str">
        <f aca="false">IF(A1251="","",IF(D1251="Sesión no existe","Sesión no existe",IF(COUNTIFS(Matrículas!$A$2:$A$201,B1251,Matrículas!$B$2:$B$201,D1251)=0,"No está matriculado en ese grupo",IF(COUNTIFS($A$2:$A$3001,A1251,$B$2:$B$3001,B1251)&gt;1,"Registro repetido",""))))</f>
        <v/>
      </c>
    </row>
    <row r="1252" customFormat="false" ht="15" hidden="false" customHeight="false" outlineLevel="0" collapsed="false">
      <c r="D1252" s="0" t="str">
        <f aca="false">IF(A1252="","",IFERROR(INDEX(Sesiones!$B$2:$B$401,MATCH(A1252,Sesiones!$A$2:$A$401,0)),"Sesión no existe"))</f>
        <v/>
      </c>
      <c r="E1252" s="41" t="str">
        <f aca="false">IF(A1252="","",IFERROR(INDEX(Sesiones!$C$2:$C$401,MATCH(A1252,Sesiones!$A$2:$A$401,0)),""))</f>
        <v/>
      </c>
      <c r="F1252" s="0" t="str">
        <f aca="false">IF(A1252="","",IF(D1252="Sesión no existe","Sesión no existe",IF(COUNTIFS(Matrículas!$A$2:$A$201,B1252,Matrículas!$B$2:$B$201,D1252)=0,"No está matriculado en ese grupo",IF(COUNTIFS($A$2:$A$3001,A1252,$B$2:$B$3001,B1252)&gt;1,"Registro repetido",""))))</f>
        <v/>
      </c>
    </row>
    <row r="1253" customFormat="false" ht="15" hidden="false" customHeight="false" outlineLevel="0" collapsed="false">
      <c r="D1253" s="0" t="str">
        <f aca="false">IF(A1253="","",IFERROR(INDEX(Sesiones!$B$2:$B$401,MATCH(A1253,Sesiones!$A$2:$A$401,0)),"Sesión no existe"))</f>
        <v/>
      </c>
      <c r="E1253" s="41" t="str">
        <f aca="false">IF(A1253="","",IFERROR(INDEX(Sesiones!$C$2:$C$401,MATCH(A1253,Sesiones!$A$2:$A$401,0)),""))</f>
        <v/>
      </c>
      <c r="F1253" s="0" t="str">
        <f aca="false">IF(A1253="","",IF(D1253="Sesión no existe","Sesión no existe",IF(COUNTIFS(Matrículas!$A$2:$A$201,B1253,Matrículas!$B$2:$B$201,D1253)=0,"No está matriculado en ese grupo",IF(COUNTIFS($A$2:$A$3001,A1253,$B$2:$B$3001,B1253)&gt;1,"Registro repetido",""))))</f>
        <v/>
      </c>
    </row>
    <row r="1254" customFormat="false" ht="15" hidden="false" customHeight="false" outlineLevel="0" collapsed="false">
      <c r="D1254" s="0" t="str">
        <f aca="false">IF(A1254="","",IFERROR(INDEX(Sesiones!$B$2:$B$401,MATCH(A1254,Sesiones!$A$2:$A$401,0)),"Sesión no existe"))</f>
        <v/>
      </c>
      <c r="E1254" s="41" t="str">
        <f aca="false">IF(A1254="","",IFERROR(INDEX(Sesiones!$C$2:$C$401,MATCH(A1254,Sesiones!$A$2:$A$401,0)),""))</f>
        <v/>
      </c>
      <c r="F1254" s="0" t="str">
        <f aca="false">IF(A1254="","",IF(D1254="Sesión no existe","Sesión no existe",IF(COUNTIFS(Matrículas!$A$2:$A$201,B1254,Matrículas!$B$2:$B$201,D1254)=0,"No está matriculado en ese grupo",IF(COUNTIFS($A$2:$A$3001,A1254,$B$2:$B$3001,B1254)&gt;1,"Registro repetido",""))))</f>
        <v/>
      </c>
    </row>
    <row r="1255" customFormat="false" ht="15" hidden="false" customHeight="false" outlineLevel="0" collapsed="false">
      <c r="D1255" s="0" t="str">
        <f aca="false">IF(A1255="","",IFERROR(INDEX(Sesiones!$B$2:$B$401,MATCH(A1255,Sesiones!$A$2:$A$401,0)),"Sesión no existe"))</f>
        <v/>
      </c>
      <c r="E1255" s="41" t="str">
        <f aca="false">IF(A1255="","",IFERROR(INDEX(Sesiones!$C$2:$C$401,MATCH(A1255,Sesiones!$A$2:$A$401,0)),""))</f>
        <v/>
      </c>
      <c r="F1255" s="0" t="str">
        <f aca="false">IF(A1255="","",IF(D1255="Sesión no existe","Sesión no existe",IF(COUNTIFS(Matrículas!$A$2:$A$201,B1255,Matrículas!$B$2:$B$201,D1255)=0,"No está matriculado en ese grupo",IF(COUNTIFS($A$2:$A$3001,A1255,$B$2:$B$3001,B1255)&gt;1,"Registro repetido",""))))</f>
        <v/>
      </c>
    </row>
    <row r="1256" customFormat="false" ht="15" hidden="false" customHeight="false" outlineLevel="0" collapsed="false">
      <c r="D1256" s="0" t="str">
        <f aca="false">IF(A1256="","",IFERROR(INDEX(Sesiones!$B$2:$B$401,MATCH(A1256,Sesiones!$A$2:$A$401,0)),"Sesión no existe"))</f>
        <v/>
      </c>
      <c r="E1256" s="41" t="str">
        <f aca="false">IF(A1256="","",IFERROR(INDEX(Sesiones!$C$2:$C$401,MATCH(A1256,Sesiones!$A$2:$A$401,0)),""))</f>
        <v/>
      </c>
      <c r="F1256" s="0" t="str">
        <f aca="false">IF(A1256="","",IF(D1256="Sesión no existe","Sesión no existe",IF(COUNTIFS(Matrículas!$A$2:$A$201,B1256,Matrículas!$B$2:$B$201,D1256)=0,"No está matriculado en ese grupo",IF(COUNTIFS($A$2:$A$3001,A1256,$B$2:$B$3001,B1256)&gt;1,"Registro repetido",""))))</f>
        <v/>
      </c>
    </row>
    <row r="1257" customFormat="false" ht="15" hidden="false" customHeight="false" outlineLevel="0" collapsed="false">
      <c r="D1257" s="0" t="str">
        <f aca="false">IF(A1257="","",IFERROR(INDEX(Sesiones!$B$2:$B$401,MATCH(A1257,Sesiones!$A$2:$A$401,0)),"Sesión no existe"))</f>
        <v/>
      </c>
      <c r="E1257" s="41" t="str">
        <f aca="false">IF(A1257="","",IFERROR(INDEX(Sesiones!$C$2:$C$401,MATCH(A1257,Sesiones!$A$2:$A$401,0)),""))</f>
        <v/>
      </c>
      <c r="F1257" s="0" t="str">
        <f aca="false">IF(A1257="","",IF(D1257="Sesión no existe","Sesión no existe",IF(COUNTIFS(Matrículas!$A$2:$A$201,B1257,Matrículas!$B$2:$B$201,D1257)=0,"No está matriculado en ese grupo",IF(COUNTIFS($A$2:$A$3001,A1257,$B$2:$B$3001,B1257)&gt;1,"Registro repetido",""))))</f>
        <v/>
      </c>
    </row>
    <row r="1258" customFormat="false" ht="15" hidden="false" customHeight="false" outlineLevel="0" collapsed="false">
      <c r="D1258" s="0" t="str">
        <f aca="false">IF(A1258="","",IFERROR(INDEX(Sesiones!$B$2:$B$401,MATCH(A1258,Sesiones!$A$2:$A$401,0)),"Sesión no existe"))</f>
        <v/>
      </c>
      <c r="E1258" s="41" t="str">
        <f aca="false">IF(A1258="","",IFERROR(INDEX(Sesiones!$C$2:$C$401,MATCH(A1258,Sesiones!$A$2:$A$401,0)),""))</f>
        <v/>
      </c>
      <c r="F1258" s="0" t="str">
        <f aca="false">IF(A1258="","",IF(D1258="Sesión no existe","Sesión no existe",IF(COUNTIFS(Matrículas!$A$2:$A$201,B1258,Matrículas!$B$2:$B$201,D1258)=0,"No está matriculado en ese grupo",IF(COUNTIFS($A$2:$A$3001,A1258,$B$2:$B$3001,B1258)&gt;1,"Registro repetido",""))))</f>
        <v/>
      </c>
    </row>
    <row r="1259" customFormat="false" ht="15" hidden="false" customHeight="false" outlineLevel="0" collapsed="false">
      <c r="D1259" s="0" t="str">
        <f aca="false">IF(A1259="","",IFERROR(INDEX(Sesiones!$B$2:$B$401,MATCH(A1259,Sesiones!$A$2:$A$401,0)),"Sesión no existe"))</f>
        <v/>
      </c>
      <c r="E1259" s="41" t="str">
        <f aca="false">IF(A1259="","",IFERROR(INDEX(Sesiones!$C$2:$C$401,MATCH(A1259,Sesiones!$A$2:$A$401,0)),""))</f>
        <v/>
      </c>
      <c r="F1259" s="0" t="str">
        <f aca="false">IF(A1259="","",IF(D1259="Sesión no existe","Sesión no existe",IF(COUNTIFS(Matrículas!$A$2:$A$201,B1259,Matrículas!$B$2:$B$201,D1259)=0,"No está matriculado en ese grupo",IF(COUNTIFS($A$2:$A$3001,A1259,$B$2:$B$3001,B1259)&gt;1,"Registro repetido",""))))</f>
        <v/>
      </c>
    </row>
    <row r="1260" customFormat="false" ht="15" hidden="false" customHeight="false" outlineLevel="0" collapsed="false">
      <c r="D1260" s="0" t="str">
        <f aca="false">IF(A1260="","",IFERROR(INDEX(Sesiones!$B$2:$B$401,MATCH(A1260,Sesiones!$A$2:$A$401,0)),"Sesión no existe"))</f>
        <v/>
      </c>
      <c r="E1260" s="41" t="str">
        <f aca="false">IF(A1260="","",IFERROR(INDEX(Sesiones!$C$2:$C$401,MATCH(A1260,Sesiones!$A$2:$A$401,0)),""))</f>
        <v/>
      </c>
      <c r="F1260" s="0" t="str">
        <f aca="false">IF(A1260="","",IF(D1260="Sesión no existe","Sesión no existe",IF(COUNTIFS(Matrículas!$A$2:$A$201,B1260,Matrículas!$B$2:$B$201,D1260)=0,"No está matriculado en ese grupo",IF(COUNTIFS($A$2:$A$3001,A1260,$B$2:$B$3001,B1260)&gt;1,"Registro repetido",""))))</f>
        <v/>
      </c>
    </row>
    <row r="1261" customFormat="false" ht="15" hidden="false" customHeight="false" outlineLevel="0" collapsed="false">
      <c r="D1261" s="0" t="str">
        <f aca="false">IF(A1261="","",IFERROR(INDEX(Sesiones!$B$2:$B$401,MATCH(A1261,Sesiones!$A$2:$A$401,0)),"Sesión no existe"))</f>
        <v/>
      </c>
      <c r="E1261" s="41" t="str">
        <f aca="false">IF(A1261="","",IFERROR(INDEX(Sesiones!$C$2:$C$401,MATCH(A1261,Sesiones!$A$2:$A$401,0)),""))</f>
        <v/>
      </c>
      <c r="F1261" s="0" t="str">
        <f aca="false">IF(A1261="","",IF(D1261="Sesión no existe","Sesión no existe",IF(COUNTIFS(Matrículas!$A$2:$A$201,B1261,Matrículas!$B$2:$B$201,D1261)=0,"No está matriculado en ese grupo",IF(COUNTIFS($A$2:$A$3001,A1261,$B$2:$B$3001,B1261)&gt;1,"Registro repetido",""))))</f>
        <v/>
      </c>
    </row>
    <row r="1262" customFormat="false" ht="15" hidden="false" customHeight="false" outlineLevel="0" collapsed="false">
      <c r="D1262" s="0" t="str">
        <f aca="false">IF(A1262="","",IFERROR(INDEX(Sesiones!$B$2:$B$401,MATCH(A1262,Sesiones!$A$2:$A$401,0)),"Sesión no existe"))</f>
        <v/>
      </c>
      <c r="E1262" s="41" t="str">
        <f aca="false">IF(A1262="","",IFERROR(INDEX(Sesiones!$C$2:$C$401,MATCH(A1262,Sesiones!$A$2:$A$401,0)),""))</f>
        <v/>
      </c>
      <c r="F1262" s="0" t="str">
        <f aca="false">IF(A1262="","",IF(D1262="Sesión no existe","Sesión no existe",IF(COUNTIFS(Matrículas!$A$2:$A$201,B1262,Matrículas!$B$2:$B$201,D1262)=0,"No está matriculado en ese grupo",IF(COUNTIFS($A$2:$A$3001,A1262,$B$2:$B$3001,B1262)&gt;1,"Registro repetido",""))))</f>
        <v/>
      </c>
    </row>
    <row r="1263" customFormat="false" ht="15" hidden="false" customHeight="false" outlineLevel="0" collapsed="false">
      <c r="D1263" s="0" t="str">
        <f aca="false">IF(A1263="","",IFERROR(INDEX(Sesiones!$B$2:$B$401,MATCH(A1263,Sesiones!$A$2:$A$401,0)),"Sesión no existe"))</f>
        <v/>
      </c>
      <c r="E1263" s="41" t="str">
        <f aca="false">IF(A1263="","",IFERROR(INDEX(Sesiones!$C$2:$C$401,MATCH(A1263,Sesiones!$A$2:$A$401,0)),""))</f>
        <v/>
      </c>
      <c r="F1263" s="0" t="str">
        <f aca="false">IF(A1263="","",IF(D1263="Sesión no existe","Sesión no existe",IF(COUNTIFS(Matrículas!$A$2:$A$201,B1263,Matrículas!$B$2:$B$201,D1263)=0,"No está matriculado en ese grupo",IF(COUNTIFS($A$2:$A$3001,A1263,$B$2:$B$3001,B1263)&gt;1,"Registro repetido",""))))</f>
        <v/>
      </c>
    </row>
    <row r="1264" customFormat="false" ht="15" hidden="false" customHeight="false" outlineLevel="0" collapsed="false">
      <c r="D1264" s="0" t="str">
        <f aca="false">IF(A1264="","",IFERROR(INDEX(Sesiones!$B$2:$B$401,MATCH(A1264,Sesiones!$A$2:$A$401,0)),"Sesión no existe"))</f>
        <v/>
      </c>
      <c r="E1264" s="41" t="str">
        <f aca="false">IF(A1264="","",IFERROR(INDEX(Sesiones!$C$2:$C$401,MATCH(A1264,Sesiones!$A$2:$A$401,0)),""))</f>
        <v/>
      </c>
      <c r="F1264" s="0" t="str">
        <f aca="false">IF(A1264="","",IF(D1264="Sesión no existe","Sesión no existe",IF(COUNTIFS(Matrículas!$A$2:$A$201,B1264,Matrículas!$B$2:$B$201,D1264)=0,"No está matriculado en ese grupo",IF(COUNTIFS($A$2:$A$3001,A1264,$B$2:$B$3001,B1264)&gt;1,"Registro repetido",""))))</f>
        <v/>
      </c>
    </row>
    <row r="1265" customFormat="false" ht="15" hidden="false" customHeight="false" outlineLevel="0" collapsed="false">
      <c r="D1265" s="0" t="str">
        <f aca="false">IF(A1265="","",IFERROR(INDEX(Sesiones!$B$2:$B$401,MATCH(A1265,Sesiones!$A$2:$A$401,0)),"Sesión no existe"))</f>
        <v/>
      </c>
      <c r="E1265" s="41" t="str">
        <f aca="false">IF(A1265="","",IFERROR(INDEX(Sesiones!$C$2:$C$401,MATCH(A1265,Sesiones!$A$2:$A$401,0)),""))</f>
        <v/>
      </c>
      <c r="F1265" s="0" t="str">
        <f aca="false">IF(A1265="","",IF(D1265="Sesión no existe","Sesión no existe",IF(COUNTIFS(Matrículas!$A$2:$A$201,B1265,Matrículas!$B$2:$B$201,D1265)=0,"No está matriculado en ese grupo",IF(COUNTIFS($A$2:$A$3001,A1265,$B$2:$B$3001,B1265)&gt;1,"Registro repetido",""))))</f>
        <v/>
      </c>
    </row>
    <row r="1266" customFormat="false" ht="15" hidden="false" customHeight="false" outlineLevel="0" collapsed="false">
      <c r="D1266" s="0" t="str">
        <f aca="false">IF(A1266="","",IFERROR(INDEX(Sesiones!$B$2:$B$401,MATCH(A1266,Sesiones!$A$2:$A$401,0)),"Sesión no existe"))</f>
        <v/>
      </c>
      <c r="E1266" s="41" t="str">
        <f aca="false">IF(A1266="","",IFERROR(INDEX(Sesiones!$C$2:$C$401,MATCH(A1266,Sesiones!$A$2:$A$401,0)),""))</f>
        <v/>
      </c>
      <c r="F1266" s="0" t="str">
        <f aca="false">IF(A1266="","",IF(D1266="Sesión no existe","Sesión no existe",IF(COUNTIFS(Matrículas!$A$2:$A$201,B1266,Matrículas!$B$2:$B$201,D1266)=0,"No está matriculado en ese grupo",IF(COUNTIFS($A$2:$A$3001,A1266,$B$2:$B$3001,B1266)&gt;1,"Registro repetido",""))))</f>
        <v/>
      </c>
    </row>
    <row r="1267" customFormat="false" ht="15" hidden="false" customHeight="false" outlineLevel="0" collapsed="false">
      <c r="D1267" s="0" t="str">
        <f aca="false">IF(A1267="","",IFERROR(INDEX(Sesiones!$B$2:$B$401,MATCH(A1267,Sesiones!$A$2:$A$401,0)),"Sesión no existe"))</f>
        <v/>
      </c>
      <c r="E1267" s="41" t="str">
        <f aca="false">IF(A1267="","",IFERROR(INDEX(Sesiones!$C$2:$C$401,MATCH(A1267,Sesiones!$A$2:$A$401,0)),""))</f>
        <v/>
      </c>
      <c r="F1267" s="0" t="str">
        <f aca="false">IF(A1267="","",IF(D1267="Sesión no existe","Sesión no existe",IF(COUNTIFS(Matrículas!$A$2:$A$201,B1267,Matrículas!$B$2:$B$201,D1267)=0,"No está matriculado en ese grupo",IF(COUNTIFS($A$2:$A$3001,A1267,$B$2:$B$3001,B1267)&gt;1,"Registro repetido",""))))</f>
        <v/>
      </c>
    </row>
    <row r="1268" customFormat="false" ht="15" hidden="false" customHeight="false" outlineLevel="0" collapsed="false">
      <c r="D1268" s="0" t="str">
        <f aca="false">IF(A1268="","",IFERROR(INDEX(Sesiones!$B$2:$B$401,MATCH(A1268,Sesiones!$A$2:$A$401,0)),"Sesión no existe"))</f>
        <v/>
      </c>
      <c r="E1268" s="41" t="str">
        <f aca="false">IF(A1268="","",IFERROR(INDEX(Sesiones!$C$2:$C$401,MATCH(A1268,Sesiones!$A$2:$A$401,0)),""))</f>
        <v/>
      </c>
      <c r="F1268" s="0" t="str">
        <f aca="false">IF(A1268="","",IF(D1268="Sesión no existe","Sesión no existe",IF(COUNTIFS(Matrículas!$A$2:$A$201,B1268,Matrículas!$B$2:$B$201,D1268)=0,"No está matriculado en ese grupo",IF(COUNTIFS($A$2:$A$3001,A1268,$B$2:$B$3001,B1268)&gt;1,"Registro repetido",""))))</f>
        <v/>
      </c>
    </row>
    <row r="1269" customFormat="false" ht="15" hidden="false" customHeight="false" outlineLevel="0" collapsed="false">
      <c r="D1269" s="0" t="str">
        <f aca="false">IF(A1269="","",IFERROR(INDEX(Sesiones!$B$2:$B$401,MATCH(A1269,Sesiones!$A$2:$A$401,0)),"Sesión no existe"))</f>
        <v/>
      </c>
      <c r="E1269" s="41" t="str">
        <f aca="false">IF(A1269="","",IFERROR(INDEX(Sesiones!$C$2:$C$401,MATCH(A1269,Sesiones!$A$2:$A$401,0)),""))</f>
        <v/>
      </c>
      <c r="F1269" s="0" t="str">
        <f aca="false">IF(A1269="","",IF(D1269="Sesión no existe","Sesión no existe",IF(COUNTIFS(Matrículas!$A$2:$A$201,B1269,Matrículas!$B$2:$B$201,D1269)=0,"No está matriculado en ese grupo",IF(COUNTIFS($A$2:$A$3001,A1269,$B$2:$B$3001,B1269)&gt;1,"Registro repetido",""))))</f>
        <v/>
      </c>
    </row>
    <row r="1270" customFormat="false" ht="15" hidden="false" customHeight="false" outlineLevel="0" collapsed="false">
      <c r="D1270" s="0" t="str">
        <f aca="false">IF(A1270="","",IFERROR(INDEX(Sesiones!$B$2:$B$401,MATCH(A1270,Sesiones!$A$2:$A$401,0)),"Sesión no existe"))</f>
        <v/>
      </c>
      <c r="E1270" s="41" t="str">
        <f aca="false">IF(A1270="","",IFERROR(INDEX(Sesiones!$C$2:$C$401,MATCH(A1270,Sesiones!$A$2:$A$401,0)),""))</f>
        <v/>
      </c>
      <c r="F1270" s="0" t="str">
        <f aca="false">IF(A1270="","",IF(D1270="Sesión no existe","Sesión no existe",IF(COUNTIFS(Matrículas!$A$2:$A$201,B1270,Matrículas!$B$2:$B$201,D1270)=0,"No está matriculado en ese grupo",IF(COUNTIFS($A$2:$A$3001,A1270,$B$2:$B$3001,B1270)&gt;1,"Registro repetido",""))))</f>
        <v/>
      </c>
    </row>
    <row r="1271" customFormat="false" ht="15" hidden="false" customHeight="false" outlineLevel="0" collapsed="false">
      <c r="D1271" s="0" t="str">
        <f aca="false">IF(A1271="","",IFERROR(INDEX(Sesiones!$B$2:$B$401,MATCH(A1271,Sesiones!$A$2:$A$401,0)),"Sesión no existe"))</f>
        <v/>
      </c>
      <c r="E1271" s="41" t="str">
        <f aca="false">IF(A1271="","",IFERROR(INDEX(Sesiones!$C$2:$C$401,MATCH(A1271,Sesiones!$A$2:$A$401,0)),""))</f>
        <v/>
      </c>
      <c r="F1271" s="0" t="str">
        <f aca="false">IF(A1271="","",IF(D1271="Sesión no existe","Sesión no existe",IF(COUNTIFS(Matrículas!$A$2:$A$201,B1271,Matrículas!$B$2:$B$201,D1271)=0,"No está matriculado en ese grupo",IF(COUNTIFS($A$2:$A$3001,A1271,$B$2:$B$3001,B1271)&gt;1,"Registro repetido",""))))</f>
        <v/>
      </c>
    </row>
    <row r="1272" customFormat="false" ht="15" hidden="false" customHeight="false" outlineLevel="0" collapsed="false">
      <c r="D1272" s="0" t="str">
        <f aca="false">IF(A1272="","",IFERROR(INDEX(Sesiones!$B$2:$B$401,MATCH(A1272,Sesiones!$A$2:$A$401,0)),"Sesión no existe"))</f>
        <v/>
      </c>
      <c r="E1272" s="41" t="str">
        <f aca="false">IF(A1272="","",IFERROR(INDEX(Sesiones!$C$2:$C$401,MATCH(A1272,Sesiones!$A$2:$A$401,0)),""))</f>
        <v/>
      </c>
      <c r="F1272" s="0" t="str">
        <f aca="false">IF(A1272="","",IF(D1272="Sesión no existe","Sesión no existe",IF(COUNTIFS(Matrículas!$A$2:$A$201,B1272,Matrículas!$B$2:$B$201,D1272)=0,"No está matriculado en ese grupo",IF(COUNTIFS($A$2:$A$3001,A1272,$B$2:$B$3001,B1272)&gt;1,"Registro repetido",""))))</f>
        <v/>
      </c>
    </row>
    <row r="1273" customFormat="false" ht="15" hidden="false" customHeight="false" outlineLevel="0" collapsed="false">
      <c r="D1273" s="0" t="str">
        <f aca="false">IF(A1273="","",IFERROR(INDEX(Sesiones!$B$2:$B$401,MATCH(A1273,Sesiones!$A$2:$A$401,0)),"Sesión no existe"))</f>
        <v/>
      </c>
      <c r="E1273" s="41" t="str">
        <f aca="false">IF(A1273="","",IFERROR(INDEX(Sesiones!$C$2:$C$401,MATCH(A1273,Sesiones!$A$2:$A$401,0)),""))</f>
        <v/>
      </c>
      <c r="F1273" s="0" t="str">
        <f aca="false">IF(A1273="","",IF(D1273="Sesión no existe","Sesión no existe",IF(COUNTIFS(Matrículas!$A$2:$A$201,B1273,Matrículas!$B$2:$B$201,D1273)=0,"No está matriculado en ese grupo",IF(COUNTIFS($A$2:$A$3001,A1273,$B$2:$B$3001,B1273)&gt;1,"Registro repetido",""))))</f>
        <v/>
      </c>
    </row>
    <row r="1274" customFormat="false" ht="15" hidden="false" customHeight="false" outlineLevel="0" collapsed="false">
      <c r="D1274" s="0" t="str">
        <f aca="false">IF(A1274="","",IFERROR(INDEX(Sesiones!$B$2:$B$401,MATCH(A1274,Sesiones!$A$2:$A$401,0)),"Sesión no existe"))</f>
        <v/>
      </c>
      <c r="E1274" s="41" t="str">
        <f aca="false">IF(A1274="","",IFERROR(INDEX(Sesiones!$C$2:$C$401,MATCH(A1274,Sesiones!$A$2:$A$401,0)),""))</f>
        <v/>
      </c>
      <c r="F1274" s="0" t="str">
        <f aca="false">IF(A1274="","",IF(D1274="Sesión no existe","Sesión no existe",IF(COUNTIFS(Matrículas!$A$2:$A$201,B1274,Matrículas!$B$2:$B$201,D1274)=0,"No está matriculado en ese grupo",IF(COUNTIFS($A$2:$A$3001,A1274,$B$2:$B$3001,B1274)&gt;1,"Registro repetido",""))))</f>
        <v/>
      </c>
    </row>
    <row r="1275" customFormat="false" ht="15" hidden="false" customHeight="false" outlineLevel="0" collapsed="false">
      <c r="D1275" s="0" t="str">
        <f aca="false">IF(A1275="","",IFERROR(INDEX(Sesiones!$B$2:$B$401,MATCH(A1275,Sesiones!$A$2:$A$401,0)),"Sesión no existe"))</f>
        <v/>
      </c>
      <c r="E1275" s="41" t="str">
        <f aca="false">IF(A1275="","",IFERROR(INDEX(Sesiones!$C$2:$C$401,MATCH(A1275,Sesiones!$A$2:$A$401,0)),""))</f>
        <v/>
      </c>
      <c r="F1275" s="0" t="str">
        <f aca="false">IF(A1275="","",IF(D1275="Sesión no existe","Sesión no existe",IF(COUNTIFS(Matrículas!$A$2:$A$201,B1275,Matrículas!$B$2:$B$201,D1275)=0,"No está matriculado en ese grupo",IF(COUNTIFS($A$2:$A$3001,A1275,$B$2:$B$3001,B1275)&gt;1,"Registro repetido",""))))</f>
        <v/>
      </c>
    </row>
    <row r="1276" customFormat="false" ht="15" hidden="false" customHeight="false" outlineLevel="0" collapsed="false">
      <c r="D1276" s="0" t="str">
        <f aca="false">IF(A1276="","",IFERROR(INDEX(Sesiones!$B$2:$B$401,MATCH(A1276,Sesiones!$A$2:$A$401,0)),"Sesión no existe"))</f>
        <v/>
      </c>
      <c r="E1276" s="41" t="str">
        <f aca="false">IF(A1276="","",IFERROR(INDEX(Sesiones!$C$2:$C$401,MATCH(A1276,Sesiones!$A$2:$A$401,0)),""))</f>
        <v/>
      </c>
      <c r="F1276" s="0" t="str">
        <f aca="false">IF(A1276="","",IF(D1276="Sesión no existe","Sesión no existe",IF(COUNTIFS(Matrículas!$A$2:$A$201,B1276,Matrículas!$B$2:$B$201,D1276)=0,"No está matriculado en ese grupo",IF(COUNTIFS($A$2:$A$3001,A1276,$B$2:$B$3001,B1276)&gt;1,"Registro repetido",""))))</f>
        <v/>
      </c>
    </row>
    <row r="1277" customFormat="false" ht="15" hidden="false" customHeight="false" outlineLevel="0" collapsed="false">
      <c r="D1277" s="0" t="str">
        <f aca="false">IF(A1277="","",IFERROR(INDEX(Sesiones!$B$2:$B$401,MATCH(A1277,Sesiones!$A$2:$A$401,0)),"Sesión no existe"))</f>
        <v/>
      </c>
      <c r="E1277" s="41" t="str">
        <f aca="false">IF(A1277="","",IFERROR(INDEX(Sesiones!$C$2:$C$401,MATCH(A1277,Sesiones!$A$2:$A$401,0)),""))</f>
        <v/>
      </c>
      <c r="F1277" s="0" t="str">
        <f aca="false">IF(A1277="","",IF(D1277="Sesión no existe","Sesión no existe",IF(COUNTIFS(Matrículas!$A$2:$A$201,B1277,Matrículas!$B$2:$B$201,D1277)=0,"No está matriculado en ese grupo",IF(COUNTIFS($A$2:$A$3001,A1277,$B$2:$B$3001,B1277)&gt;1,"Registro repetido",""))))</f>
        <v/>
      </c>
    </row>
    <row r="1278" customFormat="false" ht="15" hidden="false" customHeight="false" outlineLevel="0" collapsed="false">
      <c r="D1278" s="0" t="str">
        <f aca="false">IF(A1278="","",IFERROR(INDEX(Sesiones!$B$2:$B$401,MATCH(A1278,Sesiones!$A$2:$A$401,0)),"Sesión no existe"))</f>
        <v/>
      </c>
      <c r="E1278" s="41" t="str">
        <f aca="false">IF(A1278="","",IFERROR(INDEX(Sesiones!$C$2:$C$401,MATCH(A1278,Sesiones!$A$2:$A$401,0)),""))</f>
        <v/>
      </c>
      <c r="F1278" s="0" t="str">
        <f aca="false">IF(A1278="","",IF(D1278="Sesión no existe","Sesión no existe",IF(COUNTIFS(Matrículas!$A$2:$A$201,B1278,Matrículas!$B$2:$B$201,D1278)=0,"No está matriculado en ese grupo",IF(COUNTIFS($A$2:$A$3001,A1278,$B$2:$B$3001,B1278)&gt;1,"Registro repetido",""))))</f>
        <v/>
      </c>
    </row>
    <row r="1279" customFormat="false" ht="15" hidden="false" customHeight="false" outlineLevel="0" collapsed="false">
      <c r="D1279" s="0" t="str">
        <f aca="false">IF(A1279="","",IFERROR(INDEX(Sesiones!$B$2:$B$401,MATCH(A1279,Sesiones!$A$2:$A$401,0)),"Sesión no existe"))</f>
        <v/>
      </c>
      <c r="E1279" s="41" t="str">
        <f aca="false">IF(A1279="","",IFERROR(INDEX(Sesiones!$C$2:$C$401,MATCH(A1279,Sesiones!$A$2:$A$401,0)),""))</f>
        <v/>
      </c>
      <c r="F1279" s="0" t="str">
        <f aca="false">IF(A1279="","",IF(D1279="Sesión no existe","Sesión no existe",IF(COUNTIFS(Matrículas!$A$2:$A$201,B1279,Matrículas!$B$2:$B$201,D1279)=0,"No está matriculado en ese grupo",IF(COUNTIFS($A$2:$A$3001,A1279,$B$2:$B$3001,B1279)&gt;1,"Registro repetido",""))))</f>
        <v/>
      </c>
    </row>
    <row r="1280" customFormat="false" ht="15" hidden="false" customHeight="false" outlineLevel="0" collapsed="false">
      <c r="D1280" s="0" t="str">
        <f aca="false">IF(A1280="","",IFERROR(INDEX(Sesiones!$B$2:$B$401,MATCH(A1280,Sesiones!$A$2:$A$401,0)),"Sesión no existe"))</f>
        <v/>
      </c>
      <c r="E1280" s="41" t="str">
        <f aca="false">IF(A1280="","",IFERROR(INDEX(Sesiones!$C$2:$C$401,MATCH(A1280,Sesiones!$A$2:$A$401,0)),""))</f>
        <v/>
      </c>
      <c r="F1280" s="0" t="str">
        <f aca="false">IF(A1280="","",IF(D1280="Sesión no existe","Sesión no existe",IF(COUNTIFS(Matrículas!$A$2:$A$201,B1280,Matrículas!$B$2:$B$201,D1280)=0,"No está matriculado en ese grupo",IF(COUNTIFS($A$2:$A$3001,A1280,$B$2:$B$3001,B1280)&gt;1,"Registro repetido",""))))</f>
        <v/>
      </c>
    </row>
    <row r="1281" customFormat="false" ht="15" hidden="false" customHeight="false" outlineLevel="0" collapsed="false">
      <c r="D1281" s="0" t="str">
        <f aca="false">IF(A1281="","",IFERROR(INDEX(Sesiones!$B$2:$B$401,MATCH(A1281,Sesiones!$A$2:$A$401,0)),"Sesión no existe"))</f>
        <v/>
      </c>
      <c r="E1281" s="41" t="str">
        <f aca="false">IF(A1281="","",IFERROR(INDEX(Sesiones!$C$2:$C$401,MATCH(A1281,Sesiones!$A$2:$A$401,0)),""))</f>
        <v/>
      </c>
      <c r="F1281" s="0" t="str">
        <f aca="false">IF(A1281="","",IF(D1281="Sesión no existe","Sesión no existe",IF(COUNTIFS(Matrículas!$A$2:$A$201,B1281,Matrículas!$B$2:$B$201,D1281)=0,"No está matriculado en ese grupo",IF(COUNTIFS($A$2:$A$3001,A1281,$B$2:$B$3001,B1281)&gt;1,"Registro repetido",""))))</f>
        <v/>
      </c>
    </row>
    <row r="1282" customFormat="false" ht="15" hidden="false" customHeight="false" outlineLevel="0" collapsed="false">
      <c r="D1282" s="0" t="str">
        <f aca="false">IF(A1282="","",IFERROR(INDEX(Sesiones!$B$2:$B$401,MATCH(A1282,Sesiones!$A$2:$A$401,0)),"Sesión no existe"))</f>
        <v/>
      </c>
      <c r="E1282" s="41" t="str">
        <f aca="false">IF(A1282="","",IFERROR(INDEX(Sesiones!$C$2:$C$401,MATCH(A1282,Sesiones!$A$2:$A$401,0)),""))</f>
        <v/>
      </c>
      <c r="F1282" s="0" t="str">
        <f aca="false">IF(A1282="","",IF(D1282="Sesión no existe","Sesión no existe",IF(COUNTIFS(Matrículas!$A$2:$A$201,B1282,Matrículas!$B$2:$B$201,D1282)=0,"No está matriculado en ese grupo",IF(COUNTIFS($A$2:$A$3001,A1282,$B$2:$B$3001,B1282)&gt;1,"Registro repetido",""))))</f>
        <v/>
      </c>
    </row>
    <row r="1283" customFormat="false" ht="15" hidden="false" customHeight="false" outlineLevel="0" collapsed="false">
      <c r="D1283" s="0" t="str">
        <f aca="false">IF(A1283="","",IFERROR(INDEX(Sesiones!$B$2:$B$401,MATCH(A1283,Sesiones!$A$2:$A$401,0)),"Sesión no existe"))</f>
        <v/>
      </c>
      <c r="E1283" s="41" t="str">
        <f aca="false">IF(A1283="","",IFERROR(INDEX(Sesiones!$C$2:$C$401,MATCH(A1283,Sesiones!$A$2:$A$401,0)),""))</f>
        <v/>
      </c>
      <c r="F1283" s="0" t="str">
        <f aca="false">IF(A1283="","",IF(D1283="Sesión no existe","Sesión no existe",IF(COUNTIFS(Matrículas!$A$2:$A$201,B1283,Matrículas!$B$2:$B$201,D1283)=0,"No está matriculado en ese grupo",IF(COUNTIFS($A$2:$A$3001,A1283,$B$2:$B$3001,B1283)&gt;1,"Registro repetido",""))))</f>
        <v/>
      </c>
    </row>
    <row r="1284" customFormat="false" ht="15" hidden="false" customHeight="false" outlineLevel="0" collapsed="false">
      <c r="D1284" s="0" t="str">
        <f aca="false">IF(A1284="","",IFERROR(INDEX(Sesiones!$B$2:$B$401,MATCH(A1284,Sesiones!$A$2:$A$401,0)),"Sesión no existe"))</f>
        <v/>
      </c>
      <c r="E1284" s="41" t="str">
        <f aca="false">IF(A1284="","",IFERROR(INDEX(Sesiones!$C$2:$C$401,MATCH(A1284,Sesiones!$A$2:$A$401,0)),""))</f>
        <v/>
      </c>
      <c r="F1284" s="0" t="str">
        <f aca="false">IF(A1284="","",IF(D1284="Sesión no existe","Sesión no existe",IF(COUNTIFS(Matrículas!$A$2:$A$201,B1284,Matrículas!$B$2:$B$201,D1284)=0,"No está matriculado en ese grupo",IF(COUNTIFS($A$2:$A$3001,A1284,$B$2:$B$3001,B1284)&gt;1,"Registro repetido",""))))</f>
        <v/>
      </c>
    </row>
    <row r="1285" customFormat="false" ht="15" hidden="false" customHeight="false" outlineLevel="0" collapsed="false">
      <c r="D1285" s="0" t="str">
        <f aca="false">IF(A1285="","",IFERROR(INDEX(Sesiones!$B$2:$B$401,MATCH(A1285,Sesiones!$A$2:$A$401,0)),"Sesión no existe"))</f>
        <v/>
      </c>
      <c r="E1285" s="41" t="str">
        <f aca="false">IF(A1285="","",IFERROR(INDEX(Sesiones!$C$2:$C$401,MATCH(A1285,Sesiones!$A$2:$A$401,0)),""))</f>
        <v/>
      </c>
      <c r="F1285" s="0" t="str">
        <f aca="false">IF(A1285="","",IF(D1285="Sesión no existe","Sesión no existe",IF(COUNTIFS(Matrículas!$A$2:$A$201,B1285,Matrículas!$B$2:$B$201,D1285)=0,"No está matriculado en ese grupo",IF(COUNTIFS($A$2:$A$3001,A1285,$B$2:$B$3001,B1285)&gt;1,"Registro repetido",""))))</f>
        <v/>
      </c>
    </row>
    <row r="1286" customFormat="false" ht="15" hidden="false" customHeight="false" outlineLevel="0" collapsed="false">
      <c r="D1286" s="0" t="str">
        <f aca="false">IF(A1286="","",IFERROR(INDEX(Sesiones!$B$2:$B$401,MATCH(A1286,Sesiones!$A$2:$A$401,0)),"Sesión no existe"))</f>
        <v/>
      </c>
      <c r="E1286" s="41" t="str">
        <f aca="false">IF(A1286="","",IFERROR(INDEX(Sesiones!$C$2:$C$401,MATCH(A1286,Sesiones!$A$2:$A$401,0)),""))</f>
        <v/>
      </c>
      <c r="F1286" s="0" t="str">
        <f aca="false">IF(A1286="","",IF(D1286="Sesión no existe","Sesión no existe",IF(COUNTIFS(Matrículas!$A$2:$A$201,B1286,Matrículas!$B$2:$B$201,D1286)=0,"No está matriculado en ese grupo",IF(COUNTIFS($A$2:$A$3001,A1286,$B$2:$B$3001,B1286)&gt;1,"Registro repetido",""))))</f>
        <v/>
      </c>
    </row>
    <row r="1287" customFormat="false" ht="15" hidden="false" customHeight="false" outlineLevel="0" collapsed="false">
      <c r="D1287" s="0" t="str">
        <f aca="false">IF(A1287="","",IFERROR(INDEX(Sesiones!$B$2:$B$401,MATCH(A1287,Sesiones!$A$2:$A$401,0)),"Sesión no existe"))</f>
        <v/>
      </c>
      <c r="E1287" s="41" t="str">
        <f aca="false">IF(A1287="","",IFERROR(INDEX(Sesiones!$C$2:$C$401,MATCH(A1287,Sesiones!$A$2:$A$401,0)),""))</f>
        <v/>
      </c>
      <c r="F1287" s="0" t="str">
        <f aca="false">IF(A1287="","",IF(D1287="Sesión no existe","Sesión no existe",IF(COUNTIFS(Matrículas!$A$2:$A$201,B1287,Matrículas!$B$2:$B$201,D1287)=0,"No está matriculado en ese grupo",IF(COUNTIFS($A$2:$A$3001,A1287,$B$2:$B$3001,B1287)&gt;1,"Registro repetido",""))))</f>
        <v/>
      </c>
    </row>
    <row r="1288" customFormat="false" ht="15" hidden="false" customHeight="false" outlineLevel="0" collapsed="false">
      <c r="D1288" s="0" t="str">
        <f aca="false">IF(A1288="","",IFERROR(INDEX(Sesiones!$B$2:$B$401,MATCH(A1288,Sesiones!$A$2:$A$401,0)),"Sesión no existe"))</f>
        <v/>
      </c>
      <c r="E1288" s="41" t="str">
        <f aca="false">IF(A1288="","",IFERROR(INDEX(Sesiones!$C$2:$C$401,MATCH(A1288,Sesiones!$A$2:$A$401,0)),""))</f>
        <v/>
      </c>
      <c r="F1288" s="0" t="str">
        <f aca="false">IF(A1288="","",IF(D1288="Sesión no existe","Sesión no existe",IF(COUNTIFS(Matrículas!$A$2:$A$201,B1288,Matrículas!$B$2:$B$201,D1288)=0,"No está matriculado en ese grupo",IF(COUNTIFS($A$2:$A$3001,A1288,$B$2:$B$3001,B1288)&gt;1,"Registro repetido",""))))</f>
        <v/>
      </c>
    </row>
    <row r="1289" customFormat="false" ht="15" hidden="false" customHeight="false" outlineLevel="0" collapsed="false">
      <c r="D1289" s="0" t="str">
        <f aca="false">IF(A1289="","",IFERROR(INDEX(Sesiones!$B$2:$B$401,MATCH(A1289,Sesiones!$A$2:$A$401,0)),"Sesión no existe"))</f>
        <v/>
      </c>
      <c r="E1289" s="41" t="str">
        <f aca="false">IF(A1289="","",IFERROR(INDEX(Sesiones!$C$2:$C$401,MATCH(A1289,Sesiones!$A$2:$A$401,0)),""))</f>
        <v/>
      </c>
      <c r="F1289" s="0" t="str">
        <f aca="false">IF(A1289="","",IF(D1289="Sesión no existe","Sesión no existe",IF(COUNTIFS(Matrículas!$A$2:$A$201,B1289,Matrículas!$B$2:$B$201,D1289)=0,"No está matriculado en ese grupo",IF(COUNTIFS($A$2:$A$3001,A1289,$B$2:$B$3001,B1289)&gt;1,"Registro repetido",""))))</f>
        <v/>
      </c>
    </row>
    <row r="1290" customFormat="false" ht="15" hidden="false" customHeight="false" outlineLevel="0" collapsed="false">
      <c r="D1290" s="0" t="str">
        <f aca="false">IF(A1290="","",IFERROR(INDEX(Sesiones!$B$2:$B$401,MATCH(A1290,Sesiones!$A$2:$A$401,0)),"Sesión no existe"))</f>
        <v/>
      </c>
      <c r="E1290" s="41" t="str">
        <f aca="false">IF(A1290="","",IFERROR(INDEX(Sesiones!$C$2:$C$401,MATCH(A1290,Sesiones!$A$2:$A$401,0)),""))</f>
        <v/>
      </c>
      <c r="F1290" s="0" t="str">
        <f aca="false">IF(A1290="","",IF(D1290="Sesión no existe","Sesión no existe",IF(COUNTIFS(Matrículas!$A$2:$A$201,B1290,Matrículas!$B$2:$B$201,D1290)=0,"No está matriculado en ese grupo",IF(COUNTIFS($A$2:$A$3001,A1290,$B$2:$B$3001,B1290)&gt;1,"Registro repetido",""))))</f>
        <v/>
      </c>
    </row>
    <row r="1291" customFormat="false" ht="15" hidden="false" customHeight="false" outlineLevel="0" collapsed="false">
      <c r="D1291" s="0" t="str">
        <f aca="false">IF(A1291="","",IFERROR(INDEX(Sesiones!$B$2:$B$401,MATCH(A1291,Sesiones!$A$2:$A$401,0)),"Sesión no existe"))</f>
        <v/>
      </c>
      <c r="E1291" s="41" t="str">
        <f aca="false">IF(A1291="","",IFERROR(INDEX(Sesiones!$C$2:$C$401,MATCH(A1291,Sesiones!$A$2:$A$401,0)),""))</f>
        <v/>
      </c>
      <c r="F1291" s="0" t="str">
        <f aca="false">IF(A1291="","",IF(D1291="Sesión no existe","Sesión no existe",IF(COUNTIFS(Matrículas!$A$2:$A$201,B1291,Matrículas!$B$2:$B$201,D1291)=0,"No está matriculado en ese grupo",IF(COUNTIFS($A$2:$A$3001,A1291,$B$2:$B$3001,B1291)&gt;1,"Registro repetido",""))))</f>
        <v/>
      </c>
    </row>
    <row r="1292" customFormat="false" ht="15" hidden="false" customHeight="false" outlineLevel="0" collapsed="false">
      <c r="D1292" s="0" t="str">
        <f aca="false">IF(A1292="","",IFERROR(INDEX(Sesiones!$B$2:$B$401,MATCH(A1292,Sesiones!$A$2:$A$401,0)),"Sesión no existe"))</f>
        <v/>
      </c>
      <c r="E1292" s="41" t="str">
        <f aca="false">IF(A1292="","",IFERROR(INDEX(Sesiones!$C$2:$C$401,MATCH(A1292,Sesiones!$A$2:$A$401,0)),""))</f>
        <v/>
      </c>
      <c r="F1292" s="0" t="str">
        <f aca="false">IF(A1292="","",IF(D1292="Sesión no existe","Sesión no existe",IF(COUNTIFS(Matrículas!$A$2:$A$201,B1292,Matrículas!$B$2:$B$201,D1292)=0,"No está matriculado en ese grupo",IF(COUNTIFS($A$2:$A$3001,A1292,$B$2:$B$3001,B1292)&gt;1,"Registro repetido",""))))</f>
        <v/>
      </c>
    </row>
    <row r="1293" customFormat="false" ht="15" hidden="false" customHeight="false" outlineLevel="0" collapsed="false">
      <c r="D1293" s="0" t="str">
        <f aca="false">IF(A1293="","",IFERROR(INDEX(Sesiones!$B$2:$B$401,MATCH(A1293,Sesiones!$A$2:$A$401,0)),"Sesión no existe"))</f>
        <v/>
      </c>
      <c r="E1293" s="41" t="str">
        <f aca="false">IF(A1293="","",IFERROR(INDEX(Sesiones!$C$2:$C$401,MATCH(A1293,Sesiones!$A$2:$A$401,0)),""))</f>
        <v/>
      </c>
      <c r="F1293" s="0" t="str">
        <f aca="false">IF(A1293="","",IF(D1293="Sesión no existe","Sesión no existe",IF(COUNTIFS(Matrículas!$A$2:$A$201,B1293,Matrículas!$B$2:$B$201,D1293)=0,"No está matriculado en ese grupo",IF(COUNTIFS($A$2:$A$3001,A1293,$B$2:$B$3001,B1293)&gt;1,"Registro repetido",""))))</f>
        <v/>
      </c>
    </row>
    <row r="1294" customFormat="false" ht="15" hidden="false" customHeight="false" outlineLevel="0" collapsed="false">
      <c r="D1294" s="0" t="str">
        <f aca="false">IF(A1294="","",IFERROR(INDEX(Sesiones!$B$2:$B$401,MATCH(A1294,Sesiones!$A$2:$A$401,0)),"Sesión no existe"))</f>
        <v/>
      </c>
      <c r="E1294" s="41" t="str">
        <f aca="false">IF(A1294="","",IFERROR(INDEX(Sesiones!$C$2:$C$401,MATCH(A1294,Sesiones!$A$2:$A$401,0)),""))</f>
        <v/>
      </c>
      <c r="F1294" s="0" t="str">
        <f aca="false">IF(A1294="","",IF(D1294="Sesión no existe","Sesión no existe",IF(COUNTIFS(Matrículas!$A$2:$A$201,B1294,Matrículas!$B$2:$B$201,D1294)=0,"No está matriculado en ese grupo",IF(COUNTIFS($A$2:$A$3001,A1294,$B$2:$B$3001,B1294)&gt;1,"Registro repetido",""))))</f>
        <v/>
      </c>
    </row>
    <row r="1295" customFormat="false" ht="15" hidden="false" customHeight="false" outlineLevel="0" collapsed="false">
      <c r="D1295" s="0" t="str">
        <f aca="false">IF(A1295="","",IFERROR(INDEX(Sesiones!$B$2:$B$401,MATCH(A1295,Sesiones!$A$2:$A$401,0)),"Sesión no existe"))</f>
        <v/>
      </c>
      <c r="E1295" s="41" t="str">
        <f aca="false">IF(A1295="","",IFERROR(INDEX(Sesiones!$C$2:$C$401,MATCH(A1295,Sesiones!$A$2:$A$401,0)),""))</f>
        <v/>
      </c>
      <c r="F1295" s="0" t="str">
        <f aca="false">IF(A1295="","",IF(D1295="Sesión no existe","Sesión no existe",IF(COUNTIFS(Matrículas!$A$2:$A$201,B1295,Matrículas!$B$2:$B$201,D1295)=0,"No está matriculado en ese grupo",IF(COUNTIFS($A$2:$A$3001,A1295,$B$2:$B$3001,B1295)&gt;1,"Registro repetido",""))))</f>
        <v/>
      </c>
    </row>
    <row r="1296" customFormat="false" ht="15" hidden="false" customHeight="false" outlineLevel="0" collapsed="false">
      <c r="D1296" s="0" t="str">
        <f aca="false">IF(A1296="","",IFERROR(INDEX(Sesiones!$B$2:$B$401,MATCH(A1296,Sesiones!$A$2:$A$401,0)),"Sesión no existe"))</f>
        <v/>
      </c>
      <c r="E1296" s="41" t="str">
        <f aca="false">IF(A1296="","",IFERROR(INDEX(Sesiones!$C$2:$C$401,MATCH(A1296,Sesiones!$A$2:$A$401,0)),""))</f>
        <v/>
      </c>
      <c r="F1296" s="0" t="str">
        <f aca="false">IF(A1296="","",IF(D1296="Sesión no existe","Sesión no existe",IF(COUNTIFS(Matrículas!$A$2:$A$201,B1296,Matrículas!$B$2:$B$201,D1296)=0,"No está matriculado en ese grupo",IF(COUNTIFS($A$2:$A$3001,A1296,$B$2:$B$3001,B1296)&gt;1,"Registro repetido",""))))</f>
        <v/>
      </c>
    </row>
    <row r="1297" customFormat="false" ht="15" hidden="false" customHeight="false" outlineLevel="0" collapsed="false">
      <c r="D1297" s="0" t="str">
        <f aca="false">IF(A1297="","",IFERROR(INDEX(Sesiones!$B$2:$B$401,MATCH(A1297,Sesiones!$A$2:$A$401,0)),"Sesión no existe"))</f>
        <v/>
      </c>
      <c r="E1297" s="41" t="str">
        <f aca="false">IF(A1297="","",IFERROR(INDEX(Sesiones!$C$2:$C$401,MATCH(A1297,Sesiones!$A$2:$A$401,0)),""))</f>
        <v/>
      </c>
      <c r="F1297" s="0" t="str">
        <f aca="false">IF(A1297="","",IF(D1297="Sesión no existe","Sesión no existe",IF(COUNTIFS(Matrículas!$A$2:$A$201,B1297,Matrículas!$B$2:$B$201,D1297)=0,"No está matriculado en ese grupo",IF(COUNTIFS($A$2:$A$3001,A1297,$B$2:$B$3001,B1297)&gt;1,"Registro repetido",""))))</f>
        <v/>
      </c>
    </row>
    <row r="1298" customFormat="false" ht="15" hidden="false" customHeight="false" outlineLevel="0" collapsed="false">
      <c r="D1298" s="0" t="str">
        <f aca="false">IF(A1298="","",IFERROR(INDEX(Sesiones!$B$2:$B$401,MATCH(A1298,Sesiones!$A$2:$A$401,0)),"Sesión no existe"))</f>
        <v/>
      </c>
      <c r="E1298" s="41" t="str">
        <f aca="false">IF(A1298="","",IFERROR(INDEX(Sesiones!$C$2:$C$401,MATCH(A1298,Sesiones!$A$2:$A$401,0)),""))</f>
        <v/>
      </c>
      <c r="F1298" s="0" t="str">
        <f aca="false">IF(A1298="","",IF(D1298="Sesión no existe","Sesión no existe",IF(COUNTIFS(Matrículas!$A$2:$A$201,B1298,Matrículas!$B$2:$B$201,D1298)=0,"No está matriculado en ese grupo",IF(COUNTIFS($A$2:$A$3001,A1298,$B$2:$B$3001,B1298)&gt;1,"Registro repetido",""))))</f>
        <v/>
      </c>
    </row>
    <row r="1299" customFormat="false" ht="15" hidden="false" customHeight="false" outlineLevel="0" collapsed="false">
      <c r="D1299" s="0" t="str">
        <f aca="false">IF(A1299="","",IFERROR(INDEX(Sesiones!$B$2:$B$401,MATCH(A1299,Sesiones!$A$2:$A$401,0)),"Sesión no existe"))</f>
        <v/>
      </c>
      <c r="E1299" s="41" t="str">
        <f aca="false">IF(A1299="","",IFERROR(INDEX(Sesiones!$C$2:$C$401,MATCH(A1299,Sesiones!$A$2:$A$401,0)),""))</f>
        <v/>
      </c>
      <c r="F1299" s="0" t="str">
        <f aca="false">IF(A1299="","",IF(D1299="Sesión no existe","Sesión no existe",IF(COUNTIFS(Matrículas!$A$2:$A$201,B1299,Matrículas!$B$2:$B$201,D1299)=0,"No está matriculado en ese grupo",IF(COUNTIFS($A$2:$A$3001,A1299,$B$2:$B$3001,B1299)&gt;1,"Registro repetido",""))))</f>
        <v/>
      </c>
    </row>
    <row r="1300" customFormat="false" ht="15" hidden="false" customHeight="false" outlineLevel="0" collapsed="false">
      <c r="D1300" s="0" t="str">
        <f aca="false">IF(A1300="","",IFERROR(INDEX(Sesiones!$B$2:$B$401,MATCH(A1300,Sesiones!$A$2:$A$401,0)),"Sesión no existe"))</f>
        <v/>
      </c>
      <c r="E1300" s="41" t="str">
        <f aca="false">IF(A1300="","",IFERROR(INDEX(Sesiones!$C$2:$C$401,MATCH(A1300,Sesiones!$A$2:$A$401,0)),""))</f>
        <v/>
      </c>
      <c r="F1300" s="0" t="str">
        <f aca="false">IF(A1300="","",IF(D1300="Sesión no existe","Sesión no existe",IF(COUNTIFS(Matrículas!$A$2:$A$201,B1300,Matrículas!$B$2:$B$201,D1300)=0,"No está matriculado en ese grupo",IF(COUNTIFS($A$2:$A$3001,A1300,$B$2:$B$3001,B1300)&gt;1,"Registro repetido",""))))</f>
        <v/>
      </c>
    </row>
    <row r="1301" customFormat="false" ht="15" hidden="false" customHeight="false" outlineLevel="0" collapsed="false">
      <c r="D1301" s="0" t="str">
        <f aca="false">IF(A1301="","",IFERROR(INDEX(Sesiones!$B$2:$B$401,MATCH(A1301,Sesiones!$A$2:$A$401,0)),"Sesión no existe"))</f>
        <v/>
      </c>
      <c r="E1301" s="41" t="str">
        <f aca="false">IF(A1301="","",IFERROR(INDEX(Sesiones!$C$2:$C$401,MATCH(A1301,Sesiones!$A$2:$A$401,0)),""))</f>
        <v/>
      </c>
      <c r="F1301" s="0" t="str">
        <f aca="false">IF(A1301="","",IF(D1301="Sesión no existe","Sesión no existe",IF(COUNTIFS(Matrículas!$A$2:$A$201,B1301,Matrículas!$B$2:$B$201,D1301)=0,"No está matriculado en ese grupo",IF(COUNTIFS($A$2:$A$3001,A1301,$B$2:$B$3001,B1301)&gt;1,"Registro repetido",""))))</f>
        <v/>
      </c>
    </row>
    <row r="1302" customFormat="false" ht="15" hidden="false" customHeight="false" outlineLevel="0" collapsed="false">
      <c r="D1302" s="0" t="str">
        <f aca="false">IF(A1302="","",IFERROR(INDEX(Sesiones!$B$2:$B$401,MATCH(A1302,Sesiones!$A$2:$A$401,0)),"Sesión no existe"))</f>
        <v/>
      </c>
      <c r="E1302" s="41" t="str">
        <f aca="false">IF(A1302="","",IFERROR(INDEX(Sesiones!$C$2:$C$401,MATCH(A1302,Sesiones!$A$2:$A$401,0)),""))</f>
        <v/>
      </c>
      <c r="F1302" s="0" t="str">
        <f aca="false">IF(A1302="","",IF(D1302="Sesión no existe","Sesión no existe",IF(COUNTIFS(Matrículas!$A$2:$A$201,B1302,Matrículas!$B$2:$B$201,D1302)=0,"No está matriculado en ese grupo",IF(COUNTIFS($A$2:$A$3001,A1302,$B$2:$B$3001,B1302)&gt;1,"Registro repetido",""))))</f>
        <v/>
      </c>
    </row>
    <row r="1303" customFormat="false" ht="15" hidden="false" customHeight="false" outlineLevel="0" collapsed="false">
      <c r="D1303" s="0" t="str">
        <f aca="false">IF(A1303="","",IFERROR(INDEX(Sesiones!$B$2:$B$401,MATCH(A1303,Sesiones!$A$2:$A$401,0)),"Sesión no existe"))</f>
        <v/>
      </c>
      <c r="E1303" s="41" t="str">
        <f aca="false">IF(A1303="","",IFERROR(INDEX(Sesiones!$C$2:$C$401,MATCH(A1303,Sesiones!$A$2:$A$401,0)),""))</f>
        <v/>
      </c>
      <c r="F1303" s="0" t="str">
        <f aca="false">IF(A1303="","",IF(D1303="Sesión no existe","Sesión no existe",IF(COUNTIFS(Matrículas!$A$2:$A$201,B1303,Matrículas!$B$2:$B$201,D1303)=0,"No está matriculado en ese grupo",IF(COUNTIFS($A$2:$A$3001,A1303,$B$2:$B$3001,B1303)&gt;1,"Registro repetido",""))))</f>
        <v/>
      </c>
    </row>
    <row r="1304" customFormat="false" ht="15" hidden="false" customHeight="false" outlineLevel="0" collapsed="false">
      <c r="D1304" s="0" t="str">
        <f aca="false">IF(A1304="","",IFERROR(INDEX(Sesiones!$B$2:$B$401,MATCH(A1304,Sesiones!$A$2:$A$401,0)),"Sesión no existe"))</f>
        <v/>
      </c>
      <c r="E1304" s="41" t="str">
        <f aca="false">IF(A1304="","",IFERROR(INDEX(Sesiones!$C$2:$C$401,MATCH(A1304,Sesiones!$A$2:$A$401,0)),""))</f>
        <v/>
      </c>
      <c r="F1304" s="0" t="str">
        <f aca="false">IF(A1304="","",IF(D1304="Sesión no existe","Sesión no existe",IF(COUNTIFS(Matrículas!$A$2:$A$201,B1304,Matrículas!$B$2:$B$201,D1304)=0,"No está matriculado en ese grupo",IF(COUNTIFS($A$2:$A$3001,A1304,$B$2:$B$3001,B1304)&gt;1,"Registro repetido",""))))</f>
        <v/>
      </c>
    </row>
    <row r="1305" customFormat="false" ht="15" hidden="false" customHeight="false" outlineLevel="0" collapsed="false">
      <c r="D1305" s="0" t="str">
        <f aca="false">IF(A1305="","",IFERROR(INDEX(Sesiones!$B$2:$B$401,MATCH(A1305,Sesiones!$A$2:$A$401,0)),"Sesión no existe"))</f>
        <v/>
      </c>
      <c r="E1305" s="41" t="str">
        <f aca="false">IF(A1305="","",IFERROR(INDEX(Sesiones!$C$2:$C$401,MATCH(A1305,Sesiones!$A$2:$A$401,0)),""))</f>
        <v/>
      </c>
      <c r="F1305" s="0" t="str">
        <f aca="false">IF(A1305="","",IF(D1305="Sesión no existe","Sesión no existe",IF(COUNTIFS(Matrículas!$A$2:$A$201,B1305,Matrículas!$B$2:$B$201,D1305)=0,"No está matriculado en ese grupo",IF(COUNTIFS($A$2:$A$3001,A1305,$B$2:$B$3001,B1305)&gt;1,"Registro repetido",""))))</f>
        <v/>
      </c>
    </row>
    <row r="1306" customFormat="false" ht="15" hidden="false" customHeight="false" outlineLevel="0" collapsed="false">
      <c r="D1306" s="0" t="str">
        <f aca="false">IF(A1306="","",IFERROR(INDEX(Sesiones!$B$2:$B$401,MATCH(A1306,Sesiones!$A$2:$A$401,0)),"Sesión no existe"))</f>
        <v/>
      </c>
      <c r="E1306" s="41" t="str">
        <f aca="false">IF(A1306="","",IFERROR(INDEX(Sesiones!$C$2:$C$401,MATCH(A1306,Sesiones!$A$2:$A$401,0)),""))</f>
        <v/>
      </c>
      <c r="F1306" s="0" t="str">
        <f aca="false">IF(A1306="","",IF(D1306="Sesión no existe","Sesión no existe",IF(COUNTIFS(Matrículas!$A$2:$A$201,B1306,Matrículas!$B$2:$B$201,D1306)=0,"No está matriculado en ese grupo",IF(COUNTIFS($A$2:$A$3001,A1306,$B$2:$B$3001,B1306)&gt;1,"Registro repetido",""))))</f>
        <v/>
      </c>
    </row>
    <row r="1307" customFormat="false" ht="15" hidden="false" customHeight="false" outlineLevel="0" collapsed="false">
      <c r="D1307" s="0" t="str">
        <f aca="false">IF(A1307="","",IFERROR(INDEX(Sesiones!$B$2:$B$401,MATCH(A1307,Sesiones!$A$2:$A$401,0)),"Sesión no existe"))</f>
        <v/>
      </c>
      <c r="E1307" s="41" t="str">
        <f aca="false">IF(A1307="","",IFERROR(INDEX(Sesiones!$C$2:$C$401,MATCH(A1307,Sesiones!$A$2:$A$401,0)),""))</f>
        <v/>
      </c>
      <c r="F1307" s="0" t="str">
        <f aca="false">IF(A1307="","",IF(D1307="Sesión no existe","Sesión no existe",IF(COUNTIFS(Matrículas!$A$2:$A$201,B1307,Matrículas!$B$2:$B$201,D1307)=0,"No está matriculado en ese grupo",IF(COUNTIFS($A$2:$A$3001,A1307,$B$2:$B$3001,B1307)&gt;1,"Registro repetido",""))))</f>
        <v/>
      </c>
    </row>
    <row r="1308" customFormat="false" ht="15" hidden="false" customHeight="false" outlineLevel="0" collapsed="false">
      <c r="D1308" s="0" t="str">
        <f aca="false">IF(A1308="","",IFERROR(INDEX(Sesiones!$B$2:$B$401,MATCH(A1308,Sesiones!$A$2:$A$401,0)),"Sesión no existe"))</f>
        <v/>
      </c>
      <c r="E1308" s="41" t="str">
        <f aca="false">IF(A1308="","",IFERROR(INDEX(Sesiones!$C$2:$C$401,MATCH(A1308,Sesiones!$A$2:$A$401,0)),""))</f>
        <v/>
      </c>
      <c r="F1308" s="0" t="str">
        <f aca="false">IF(A1308="","",IF(D1308="Sesión no existe","Sesión no existe",IF(COUNTIFS(Matrículas!$A$2:$A$201,B1308,Matrículas!$B$2:$B$201,D1308)=0,"No está matriculado en ese grupo",IF(COUNTIFS($A$2:$A$3001,A1308,$B$2:$B$3001,B1308)&gt;1,"Registro repetido",""))))</f>
        <v/>
      </c>
    </row>
    <row r="1309" customFormat="false" ht="15" hidden="false" customHeight="false" outlineLevel="0" collapsed="false">
      <c r="D1309" s="0" t="str">
        <f aca="false">IF(A1309="","",IFERROR(INDEX(Sesiones!$B$2:$B$401,MATCH(A1309,Sesiones!$A$2:$A$401,0)),"Sesión no existe"))</f>
        <v/>
      </c>
      <c r="E1309" s="41" t="str">
        <f aca="false">IF(A1309="","",IFERROR(INDEX(Sesiones!$C$2:$C$401,MATCH(A1309,Sesiones!$A$2:$A$401,0)),""))</f>
        <v/>
      </c>
      <c r="F1309" s="0" t="str">
        <f aca="false">IF(A1309="","",IF(D1309="Sesión no existe","Sesión no existe",IF(COUNTIFS(Matrículas!$A$2:$A$201,B1309,Matrículas!$B$2:$B$201,D1309)=0,"No está matriculado en ese grupo",IF(COUNTIFS($A$2:$A$3001,A1309,$B$2:$B$3001,B1309)&gt;1,"Registro repetido",""))))</f>
        <v/>
      </c>
    </row>
    <row r="1310" customFormat="false" ht="15" hidden="false" customHeight="false" outlineLevel="0" collapsed="false">
      <c r="D1310" s="0" t="str">
        <f aca="false">IF(A1310="","",IFERROR(INDEX(Sesiones!$B$2:$B$401,MATCH(A1310,Sesiones!$A$2:$A$401,0)),"Sesión no existe"))</f>
        <v/>
      </c>
      <c r="E1310" s="41" t="str">
        <f aca="false">IF(A1310="","",IFERROR(INDEX(Sesiones!$C$2:$C$401,MATCH(A1310,Sesiones!$A$2:$A$401,0)),""))</f>
        <v/>
      </c>
      <c r="F1310" s="0" t="str">
        <f aca="false">IF(A1310="","",IF(D1310="Sesión no existe","Sesión no existe",IF(COUNTIFS(Matrículas!$A$2:$A$201,B1310,Matrículas!$B$2:$B$201,D1310)=0,"No está matriculado en ese grupo",IF(COUNTIFS($A$2:$A$3001,A1310,$B$2:$B$3001,B1310)&gt;1,"Registro repetido",""))))</f>
        <v/>
      </c>
    </row>
    <row r="1311" customFormat="false" ht="15" hidden="false" customHeight="false" outlineLevel="0" collapsed="false">
      <c r="D1311" s="0" t="str">
        <f aca="false">IF(A1311="","",IFERROR(INDEX(Sesiones!$B$2:$B$401,MATCH(A1311,Sesiones!$A$2:$A$401,0)),"Sesión no existe"))</f>
        <v/>
      </c>
      <c r="E1311" s="41" t="str">
        <f aca="false">IF(A1311="","",IFERROR(INDEX(Sesiones!$C$2:$C$401,MATCH(A1311,Sesiones!$A$2:$A$401,0)),""))</f>
        <v/>
      </c>
      <c r="F1311" s="0" t="str">
        <f aca="false">IF(A1311="","",IF(D1311="Sesión no existe","Sesión no existe",IF(COUNTIFS(Matrículas!$A$2:$A$201,B1311,Matrículas!$B$2:$B$201,D1311)=0,"No está matriculado en ese grupo",IF(COUNTIFS($A$2:$A$3001,A1311,$B$2:$B$3001,B1311)&gt;1,"Registro repetido",""))))</f>
        <v/>
      </c>
    </row>
    <row r="1312" customFormat="false" ht="15" hidden="false" customHeight="false" outlineLevel="0" collapsed="false">
      <c r="D1312" s="0" t="str">
        <f aca="false">IF(A1312="","",IFERROR(INDEX(Sesiones!$B$2:$B$401,MATCH(A1312,Sesiones!$A$2:$A$401,0)),"Sesión no existe"))</f>
        <v/>
      </c>
      <c r="E1312" s="41" t="str">
        <f aca="false">IF(A1312="","",IFERROR(INDEX(Sesiones!$C$2:$C$401,MATCH(A1312,Sesiones!$A$2:$A$401,0)),""))</f>
        <v/>
      </c>
      <c r="F1312" s="0" t="str">
        <f aca="false">IF(A1312="","",IF(D1312="Sesión no existe","Sesión no existe",IF(COUNTIFS(Matrículas!$A$2:$A$201,B1312,Matrículas!$B$2:$B$201,D1312)=0,"No está matriculado en ese grupo",IF(COUNTIFS($A$2:$A$3001,A1312,$B$2:$B$3001,B1312)&gt;1,"Registro repetido",""))))</f>
        <v/>
      </c>
    </row>
    <row r="1313" customFormat="false" ht="15" hidden="false" customHeight="false" outlineLevel="0" collapsed="false">
      <c r="D1313" s="0" t="str">
        <f aca="false">IF(A1313="","",IFERROR(INDEX(Sesiones!$B$2:$B$401,MATCH(A1313,Sesiones!$A$2:$A$401,0)),"Sesión no existe"))</f>
        <v/>
      </c>
      <c r="E1313" s="41" t="str">
        <f aca="false">IF(A1313="","",IFERROR(INDEX(Sesiones!$C$2:$C$401,MATCH(A1313,Sesiones!$A$2:$A$401,0)),""))</f>
        <v/>
      </c>
      <c r="F1313" s="0" t="str">
        <f aca="false">IF(A1313="","",IF(D1313="Sesión no existe","Sesión no existe",IF(COUNTIFS(Matrículas!$A$2:$A$201,B1313,Matrículas!$B$2:$B$201,D1313)=0,"No está matriculado en ese grupo",IF(COUNTIFS($A$2:$A$3001,A1313,$B$2:$B$3001,B1313)&gt;1,"Registro repetido",""))))</f>
        <v/>
      </c>
    </row>
    <row r="1314" customFormat="false" ht="15" hidden="false" customHeight="false" outlineLevel="0" collapsed="false">
      <c r="D1314" s="0" t="str">
        <f aca="false">IF(A1314="","",IFERROR(INDEX(Sesiones!$B$2:$B$401,MATCH(A1314,Sesiones!$A$2:$A$401,0)),"Sesión no existe"))</f>
        <v/>
      </c>
      <c r="E1314" s="41" t="str">
        <f aca="false">IF(A1314="","",IFERROR(INDEX(Sesiones!$C$2:$C$401,MATCH(A1314,Sesiones!$A$2:$A$401,0)),""))</f>
        <v/>
      </c>
      <c r="F1314" s="0" t="str">
        <f aca="false">IF(A1314="","",IF(D1314="Sesión no existe","Sesión no existe",IF(COUNTIFS(Matrículas!$A$2:$A$201,B1314,Matrículas!$B$2:$B$201,D1314)=0,"No está matriculado en ese grupo",IF(COUNTIFS($A$2:$A$3001,A1314,$B$2:$B$3001,B1314)&gt;1,"Registro repetido",""))))</f>
        <v/>
      </c>
    </row>
    <row r="1315" customFormat="false" ht="15" hidden="false" customHeight="false" outlineLevel="0" collapsed="false">
      <c r="D1315" s="0" t="str">
        <f aca="false">IF(A1315="","",IFERROR(INDEX(Sesiones!$B$2:$B$401,MATCH(A1315,Sesiones!$A$2:$A$401,0)),"Sesión no existe"))</f>
        <v/>
      </c>
      <c r="E1315" s="41" t="str">
        <f aca="false">IF(A1315="","",IFERROR(INDEX(Sesiones!$C$2:$C$401,MATCH(A1315,Sesiones!$A$2:$A$401,0)),""))</f>
        <v/>
      </c>
      <c r="F1315" s="0" t="str">
        <f aca="false">IF(A1315="","",IF(D1315="Sesión no existe","Sesión no existe",IF(COUNTIFS(Matrículas!$A$2:$A$201,B1315,Matrículas!$B$2:$B$201,D1315)=0,"No está matriculado en ese grupo",IF(COUNTIFS($A$2:$A$3001,A1315,$B$2:$B$3001,B1315)&gt;1,"Registro repetido",""))))</f>
        <v/>
      </c>
    </row>
    <row r="1316" customFormat="false" ht="15" hidden="false" customHeight="false" outlineLevel="0" collapsed="false">
      <c r="D1316" s="0" t="str">
        <f aca="false">IF(A1316="","",IFERROR(INDEX(Sesiones!$B$2:$B$401,MATCH(A1316,Sesiones!$A$2:$A$401,0)),"Sesión no existe"))</f>
        <v/>
      </c>
      <c r="E1316" s="41" t="str">
        <f aca="false">IF(A1316="","",IFERROR(INDEX(Sesiones!$C$2:$C$401,MATCH(A1316,Sesiones!$A$2:$A$401,0)),""))</f>
        <v/>
      </c>
      <c r="F1316" s="0" t="str">
        <f aca="false">IF(A1316="","",IF(D1316="Sesión no existe","Sesión no existe",IF(COUNTIFS(Matrículas!$A$2:$A$201,B1316,Matrículas!$B$2:$B$201,D1316)=0,"No está matriculado en ese grupo",IF(COUNTIFS($A$2:$A$3001,A1316,$B$2:$B$3001,B1316)&gt;1,"Registro repetido",""))))</f>
        <v/>
      </c>
    </row>
    <row r="1317" customFormat="false" ht="15" hidden="false" customHeight="false" outlineLevel="0" collapsed="false">
      <c r="D1317" s="0" t="str">
        <f aca="false">IF(A1317="","",IFERROR(INDEX(Sesiones!$B$2:$B$401,MATCH(A1317,Sesiones!$A$2:$A$401,0)),"Sesión no existe"))</f>
        <v/>
      </c>
      <c r="E1317" s="41" t="str">
        <f aca="false">IF(A1317="","",IFERROR(INDEX(Sesiones!$C$2:$C$401,MATCH(A1317,Sesiones!$A$2:$A$401,0)),""))</f>
        <v/>
      </c>
      <c r="F1317" s="0" t="str">
        <f aca="false">IF(A1317="","",IF(D1317="Sesión no existe","Sesión no existe",IF(COUNTIFS(Matrículas!$A$2:$A$201,B1317,Matrículas!$B$2:$B$201,D1317)=0,"No está matriculado en ese grupo",IF(COUNTIFS($A$2:$A$3001,A1317,$B$2:$B$3001,B1317)&gt;1,"Registro repetido",""))))</f>
        <v/>
      </c>
    </row>
    <row r="1318" customFormat="false" ht="15" hidden="false" customHeight="false" outlineLevel="0" collapsed="false">
      <c r="D1318" s="0" t="str">
        <f aca="false">IF(A1318="","",IFERROR(INDEX(Sesiones!$B$2:$B$401,MATCH(A1318,Sesiones!$A$2:$A$401,0)),"Sesión no existe"))</f>
        <v/>
      </c>
      <c r="E1318" s="41" t="str">
        <f aca="false">IF(A1318="","",IFERROR(INDEX(Sesiones!$C$2:$C$401,MATCH(A1318,Sesiones!$A$2:$A$401,0)),""))</f>
        <v/>
      </c>
      <c r="F1318" s="0" t="str">
        <f aca="false">IF(A1318="","",IF(D1318="Sesión no existe","Sesión no existe",IF(COUNTIFS(Matrículas!$A$2:$A$201,B1318,Matrículas!$B$2:$B$201,D1318)=0,"No está matriculado en ese grupo",IF(COUNTIFS($A$2:$A$3001,A1318,$B$2:$B$3001,B1318)&gt;1,"Registro repetido",""))))</f>
        <v/>
      </c>
    </row>
    <row r="1319" customFormat="false" ht="15" hidden="false" customHeight="false" outlineLevel="0" collapsed="false">
      <c r="D1319" s="0" t="str">
        <f aca="false">IF(A1319="","",IFERROR(INDEX(Sesiones!$B$2:$B$401,MATCH(A1319,Sesiones!$A$2:$A$401,0)),"Sesión no existe"))</f>
        <v/>
      </c>
      <c r="E1319" s="41" t="str">
        <f aca="false">IF(A1319="","",IFERROR(INDEX(Sesiones!$C$2:$C$401,MATCH(A1319,Sesiones!$A$2:$A$401,0)),""))</f>
        <v/>
      </c>
      <c r="F1319" s="0" t="str">
        <f aca="false">IF(A1319="","",IF(D1319="Sesión no existe","Sesión no existe",IF(COUNTIFS(Matrículas!$A$2:$A$201,B1319,Matrículas!$B$2:$B$201,D1319)=0,"No está matriculado en ese grupo",IF(COUNTIFS($A$2:$A$3001,A1319,$B$2:$B$3001,B1319)&gt;1,"Registro repetido",""))))</f>
        <v/>
      </c>
    </row>
    <row r="1320" customFormat="false" ht="15" hidden="false" customHeight="false" outlineLevel="0" collapsed="false">
      <c r="D1320" s="0" t="str">
        <f aca="false">IF(A1320="","",IFERROR(INDEX(Sesiones!$B$2:$B$401,MATCH(A1320,Sesiones!$A$2:$A$401,0)),"Sesión no existe"))</f>
        <v/>
      </c>
      <c r="E1320" s="41" t="str">
        <f aca="false">IF(A1320="","",IFERROR(INDEX(Sesiones!$C$2:$C$401,MATCH(A1320,Sesiones!$A$2:$A$401,0)),""))</f>
        <v/>
      </c>
      <c r="F1320" s="0" t="str">
        <f aca="false">IF(A1320="","",IF(D1320="Sesión no existe","Sesión no existe",IF(COUNTIFS(Matrículas!$A$2:$A$201,B1320,Matrículas!$B$2:$B$201,D1320)=0,"No está matriculado en ese grupo",IF(COUNTIFS($A$2:$A$3001,A1320,$B$2:$B$3001,B1320)&gt;1,"Registro repetido",""))))</f>
        <v/>
      </c>
    </row>
    <row r="1321" customFormat="false" ht="15" hidden="false" customHeight="false" outlineLevel="0" collapsed="false">
      <c r="D1321" s="0" t="str">
        <f aca="false">IF(A1321="","",IFERROR(INDEX(Sesiones!$B$2:$B$401,MATCH(A1321,Sesiones!$A$2:$A$401,0)),"Sesión no existe"))</f>
        <v/>
      </c>
      <c r="E1321" s="41" t="str">
        <f aca="false">IF(A1321="","",IFERROR(INDEX(Sesiones!$C$2:$C$401,MATCH(A1321,Sesiones!$A$2:$A$401,0)),""))</f>
        <v/>
      </c>
      <c r="F1321" s="0" t="str">
        <f aca="false">IF(A1321="","",IF(D1321="Sesión no existe","Sesión no existe",IF(COUNTIFS(Matrículas!$A$2:$A$201,B1321,Matrículas!$B$2:$B$201,D1321)=0,"No está matriculado en ese grupo",IF(COUNTIFS($A$2:$A$3001,A1321,$B$2:$B$3001,B1321)&gt;1,"Registro repetido",""))))</f>
        <v/>
      </c>
    </row>
    <row r="1322" customFormat="false" ht="15" hidden="false" customHeight="false" outlineLevel="0" collapsed="false">
      <c r="D1322" s="0" t="str">
        <f aca="false">IF(A1322="","",IFERROR(INDEX(Sesiones!$B$2:$B$401,MATCH(A1322,Sesiones!$A$2:$A$401,0)),"Sesión no existe"))</f>
        <v/>
      </c>
      <c r="E1322" s="41" t="str">
        <f aca="false">IF(A1322="","",IFERROR(INDEX(Sesiones!$C$2:$C$401,MATCH(A1322,Sesiones!$A$2:$A$401,0)),""))</f>
        <v/>
      </c>
      <c r="F1322" s="0" t="str">
        <f aca="false">IF(A1322="","",IF(D1322="Sesión no existe","Sesión no existe",IF(COUNTIFS(Matrículas!$A$2:$A$201,B1322,Matrículas!$B$2:$B$201,D1322)=0,"No está matriculado en ese grupo",IF(COUNTIFS($A$2:$A$3001,A1322,$B$2:$B$3001,B1322)&gt;1,"Registro repetido",""))))</f>
        <v/>
      </c>
    </row>
    <row r="1323" customFormat="false" ht="15" hidden="false" customHeight="false" outlineLevel="0" collapsed="false">
      <c r="D1323" s="0" t="str">
        <f aca="false">IF(A1323="","",IFERROR(INDEX(Sesiones!$B$2:$B$401,MATCH(A1323,Sesiones!$A$2:$A$401,0)),"Sesión no existe"))</f>
        <v/>
      </c>
      <c r="E1323" s="41" t="str">
        <f aca="false">IF(A1323="","",IFERROR(INDEX(Sesiones!$C$2:$C$401,MATCH(A1323,Sesiones!$A$2:$A$401,0)),""))</f>
        <v/>
      </c>
      <c r="F1323" s="0" t="str">
        <f aca="false">IF(A1323="","",IF(D1323="Sesión no existe","Sesión no existe",IF(COUNTIFS(Matrículas!$A$2:$A$201,B1323,Matrículas!$B$2:$B$201,D1323)=0,"No está matriculado en ese grupo",IF(COUNTIFS($A$2:$A$3001,A1323,$B$2:$B$3001,B1323)&gt;1,"Registro repetido",""))))</f>
        <v/>
      </c>
    </row>
    <row r="1324" customFormat="false" ht="15" hidden="false" customHeight="false" outlineLevel="0" collapsed="false">
      <c r="D1324" s="0" t="str">
        <f aca="false">IF(A1324="","",IFERROR(INDEX(Sesiones!$B$2:$B$401,MATCH(A1324,Sesiones!$A$2:$A$401,0)),"Sesión no existe"))</f>
        <v/>
      </c>
      <c r="E1324" s="41" t="str">
        <f aca="false">IF(A1324="","",IFERROR(INDEX(Sesiones!$C$2:$C$401,MATCH(A1324,Sesiones!$A$2:$A$401,0)),""))</f>
        <v/>
      </c>
      <c r="F1324" s="0" t="str">
        <f aca="false">IF(A1324="","",IF(D1324="Sesión no existe","Sesión no existe",IF(COUNTIFS(Matrículas!$A$2:$A$201,B1324,Matrículas!$B$2:$B$201,D1324)=0,"No está matriculado en ese grupo",IF(COUNTIFS($A$2:$A$3001,A1324,$B$2:$B$3001,B1324)&gt;1,"Registro repetido",""))))</f>
        <v/>
      </c>
    </row>
    <row r="1325" customFormat="false" ht="15" hidden="false" customHeight="false" outlineLevel="0" collapsed="false">
      <c r="D1325" s="0" t="str">
        <f aca="false">IF(A1325="","",IFERROR(INDEX(Sesiones!$B$2:$B$401,MATCH(A1325,Sesiones!$A$2:$A$401,0)),"Sesión no existe"))</f>
        <v/>
      </c>
      <c r="E1325" s="41" t="str">
        <f aca="false">IF(A1325="","",IFERROR(INDEX(Sesiones!$C$2:$C$401,MATCH(A1325,Sesiones!$A$2:$A$401,0)),""))</f>
        <v/>
      </c>
      <c r="F1325" s="0" t="str">
        <f aca="false">IF(A1325="","",IF(D1325="Sesión no existe","Sesión no existe",IF(COUNTIFS(Matrículas!$A$2:$A$201,B1325,Matrículas!$B$2:$B$201,D1325)=0,"No está matriculado en ese grupo",IF(COUNTIFS($A$2:$A$3001,A1325,$B$2:$B$3001,B1325)&gt;1,"Registro repetido",""))))</f>
        <v/>
      </c>
    </row>
    <row r="1326" customFormat="false" ht="15" hidden="false" customHeight="false" outlineLevel="0" collapsed="false">
      <c r="D1326" s="0" t="str">
        <f aca="false">IF(A1326="","",IFERROR(INDEX(Sesiones!$B$2:$B$401,MATCH(A1326,Sesiones!$A$2:$A$401,0)),"Sesión no existe"))</f>
        <v/>
      </c>
      <c r="E1326" s="41" t="str">
        <f aca="false">IF(A1326="","",IFERROR(INDEX(Sesiones!$C$2:$C$401,MATCH(A1326,Sesiones!$A$2:$A$401,0)),""))</f>
        <v/>
      </c>
      <c r="F1326" s="0" t="str">
        <f aca="false">IF(A1326="","",IF(D1326="Sesión no existe","Sesión no existe",IF(COUNTIFS(Matrículas!$A$2:$A$201,B1326,Matrículas!$B$2:$B$201,D1326)=0,"No está matriculado en ese grupo",IF(COUNTIFS($A$2:$A$3001,A1326,$B$2:$B$3001,B1326)&gt;1,"Registro repetido",""))))</f>
        <v/>
      </c>
    </row>
    <row r="1327" customFormat="false" ht="15" hidden="false" customHeight="false" outlineLevel="0" collapsed="false">
      <c r="D1327" s="0" t="str">
        <f aca="false">IF(A1327="","",IFERROR(INDEX(Sesiones!$B$2:$B$401,MATCH(A1327,Sesiones!$A$2:$A$401,0)),"Sesión no existe"))</f>
        <v/>
      </c>
      <c r="E1327" s="41" t="str">
        <f aca="false">IF(A1327="","",IFERROR(INDEX(Sesiones!$C$2:$C$401,MATCH(A1327,Sesiones!$A$2:$A$401,0)),""))</f>
        <v/>
      </c>
      <c r="F1327" s="0" t="str">
        <f aca="false">IF(A1327="","",IF(D1327="Sesión no existe","Sesión no existe",IF(COUNTIFS(Matrículas!$A$2:$A$201,B1327,Matrículas!$B$2:$B$201,D1327)=0,"No está matriculado en ese grupo",IF(COUNTIFS($A$2:$A$3001,A1327,$B$2:$B$3001,B1327)&gt;1,"Registro repetido",""))))</f>
        <v/>
      </c>
    </row>
    <row r="1328" customFormat="false" ht="15" hidden="false" customHeight="false" outlineLevel="0" collapsed="false">
      <c r="D1328" s="0" t="str">
        <f aca="false">IF(A1328="","",IFERROR(INDEX(Sesiones!$B$2:$B$401,MATCH(A1328,Sesiones!$A$2:$A$401,0)),"Sesión no existe"))</f>
        <v/>
      </c>
      <c r="E1328" s="41" t="str">
        <f aca="false">IF(A1328="","",IFERROR(INDEX(Sesiones!$C$2:$C$401,MATCH(A1328,Sesiones!$A$2:$A$401,0)),""))</f>
        <v/>
      </c>
      <c r="F1328" s="0" t="str">
        <f aca="false">IF(A1328="","",IF(D1328="Sesión no existe","Sesión no existe",IF(COUNTIFS(Matrículas!$A$2:$A$201,B1328,Matrículas!$B$2:$B$201,D1328)=0,"No está matriculado en ese grupo",IF(COUNTIFS($A$2:$A$3001,A1328,$B$2:$B$3001,B1328)&gt;1,"Registro repetido",""))))</f>
        <v/>
      </c>
    </row>
    <row r="1329" customFormat="false" ht="15" hidden="false" customHeight="false" outlineLevel="0" collapsed="false">
      <c r="D1329" s="0" t="str">
        <f aca="false">IF(A1329="","",IFERROR(INDEX(Sesiones!$B$2:$B$401,MATCH(A1329,Sesiones!$A$2:$A$401,0)),"Sesión no existe"))</f>
        <v/>
      </c>
      <c r="E1329" s="41" t="str">
        <f aca="false">IF(A1329="","",IFERROR(INDEX(Sesiones!$C$2:$C$401,MATCH(A1329,Sesiones!$A$2:$A$401,0)),""))</f>
        <v/>
      </c>
      <c r="F1329" s="0" t="str">
        <f aca="false">IF(A1329="","",IF(D1329="Sesión no existe","Sesión no existe",IF(COUNTIFS(Matrículas!$A$2:$A$201,B1329,Matrículas!$B$2:$B$201,D1329)=0,"No está matriculado en ese grupo",IF(COUNTIFS($A$2:$A$3001,A1329,$B$2:$B$3001,B1329)&gt;1,"Registro repetido",""))))</f>
        <v/>
      </c>
    </row>
    <row r="1330" customFormat="false" ht="15" hidden="false" customHeight="false" outlineLevel="0" collapsed="false">
      <c r="D1330" s="0" t="str">
        <f aca="false">IF(A1330="","",IFERROR(INDEX(Sesiones!$B$2:$B$401,MATCH(A1330,Sesiones!$A$2:$A$401,0)),"Sesión no existe"))</f>
        <v/>
      </c>
      <c r="E1330" s="41" t="str">
        <f aca="false">IF(A1330="","",IFERROR(INDEX(Sesiones!$C$2:$C$401,MATCH(A1330,Sesiones!$A$2:$A$401,0)),""))</f>
        <v/>
      </c>
      <c r="F1330" s="0" t="str">
        <f aca="false">IF(A1330="","",IF(D1330="Sesión no existe","Sesión no existe",IF(COUNTIFS(Matrículas!$A$2:$A$201,B1330,Matrículas!$B$2:$B$201,D1330)=0,"No está matriculado en ese grupo",IF(COUNTIFS($A$2:$A$3001,A1330,$B$2:$B$3001,B1330)&gt;1,"Registro repetido",""))))</f>
        <v/>
      </c>
    </row>
    <row r="1331" customFormat="false" ht="15" hidden="false" customHeight="false" outlineLevel="0" collapsed="false">
      <c r="D1331" s="0" t="str">
        <f aca="false">IF(A1331="","",IFERROR(INDEX(Sesiones!$B$2:$B$401,MATCH(A1331,Sesiones!$A$2:$A$401,0)),"Sesión no existe"))</f>
        <v/>
      </c>
      <c r="E1331" s="41" t="str">
        <f aca="false">IF(A1331="","",IFERROR(INDEX(Sesiones!$C$2:$C$401,MATCH(A1331,Sesiones!$A$2:$A$401,0)),""))</f>
        <v/>
      </c>
      <c r="F1331" s="0" t="str">
        <f aca="false">IF(A1331="","",IF(D1331="Sesión no existe","Sesión no existe",IF(COUNTIFS(Matrículas!$A$2:$A$201,B1331,Matrículas!$B$2:$B$201,D1331)=0,"No está matriculado en ese grupo",IF(COUNTIFS($A$2:$A$3001,A1331,$B$2:$B$3001,B1331)&gt;1,"Registro repetido",""))))</f>
        <v/>
      </c>
    </row>
    <row r="1332" customFormat="false" ht="15" hidden="false" customHeight="false" outlineLevel="0" collapsed="false">
      <c r="D1332" s="0" t="str">
        <f aca="false">IF(A1332="","",IFERROR(INDEX(Sesiones!$B$2:$B$401,MATCH(A1332,Sesiones!$A$2:$A$401,0)),"Sesión no existe"))</f>
        <v/>
      </c>
      <c r="E1332" s="41" t="str">
        <f aca="false">IF(A1332="","",IFERROR(INDEX(Sesiones!$C$2:$C$401,MATCH(A1332,Sesiones!$A$2:$A$401,0)),""))</f>
        <v/>
      </c>
      <c r="F1332" s="0" t="str">
        <f aca="false">IF(A1332="","",IF(D1332="Sesión no existe","Sesión no existe",IF(COUNTIFS(Matrículas!$A$2:$A$201,B1332,Matrículas!$B$2:$B$201,D1332)=0,"No está matriculado en ese grupo",IF(COUNTIFS($A$2:$A$3001,A1332,$B$2:$B$3001,B1332)&gt;1,"Registro repetido",""))))</f>
        <v/>
      </c>
    </row>
    <row r="1333" customFormat="false" ht="15" hidden="false" customHeight="false" outlineLevel="0" collapsed="false">
      <c r="D1333" s="0" t="str">
        <f aca="false">IF(A1333="","",IFERROR(INDEX(Sesiones!$B$2:$B$401,MATCH(A1333,Sesiones!$A$2:$A$401,0)),"Sesión no existe"))</f>
        <v/>
      </c>
      <c r="E1333" s="41" t="str">
        <f aca="false">IF(A1333="","",IFERROR(INDEX(Sesiones!$C$2:$C$401,MATCH(A1333,Sesiones!$A$2:$A$401,0)),""))</f>
        <v/>
      </c>
      <c r="F1333" s="0" t="str">
        <f aca="false">IF(A1333="","",IF(D1333="Sesión no existe","Sesión no existe",IF(COUNTIFS(Matrículas!$A$2:$A$201,B1333,Matrículas!$B$2:$B$201,D1333)=0,"No está matriculado en ese grupo",IF(COUNTIFS($A$2:$A$3001,A1333,$B$2:$B$3001,B1333)&gt;1,"Registro repetido",""))))</f>
        <v/>
      </c>
    </row>
    <row r="1334" customFormat="false" ht="15" hidden="false" customHeight="false" outlineLevel="0" collapsed="false">
      <c r="D1334" s="0" t="str">
        <f aca="false">IF(A1334="","",IFERROR(INDEX(Sesiones!$B$2:$B$401,MATCH(A1334,Sesiones!$A$2:$A$401,0)),"Sesión no existe"))</f>
        <v/>
      </c>
      <c r="E1334" s="41" t="str">
        <f aca="false">IF(A1334="","",IFERROR(INDEX(Sesiones!$C$2:$C$401,MATCH(A1334,Sesiones!$A$2:$A$401,0)),""))</f>
        <v/>
      </c>
      <c r="F1334" s="0" t="str">
        <f aca="false">IF(A1334="","",IF(D1334="Sesión no existe","Sesión no existe",IF(COUNTIFS(Matrículas!$A$2:$A$201,B1334,Matrículas!$B$2:$B$201,D1334)=0,"No está matriculado en ese grupo",IF(COUNTIFS($A$2:$A$3001,A1334,$B$2:$B$3001,B1334)&gt;1,"Registro repetido",""))))</f>
        <v/>
      </c>
    </row>
    <row r="1335" customFormat="false" ht="15" hidden="false" customHeight="false" outlineLevel="0" collapsed="false">
      <c r="D1335" s="0" t="str">
        <f aca="false">IF(A1335="","",IFERROR(INDEX(Sesiones!$B$2:$B$401,MATCH(A1335,Sesiones!$A$2:$A$401,0)),"Sesión no existe"))</f>
        <v/>
      </c>
      <c r="E1335" s="41" t="str">
        <f aca="false">IF(A1335="","",IFERROR(INDEX(Sesiones!$C$2:$C$401,MATCH(A1335,Sesiones!$A$2:$A$401,0)),""))</f>
        <v/>
      </c>
      <c r="F1335" s="0" t="str">
        <f aca="false">IF(A1335="","",IF(D1335="Sesión no existe","Sesión no existe",IF(COUNTIFS(Matrículas!$A$2:$A$201,B1335,Matrículas!$B$2:$B$201,D1335)=0,"No está matriculado en ese grupo",IF(COUNTIFS($A$2:$A$3001,A1335,$B$2:$B$3001,B1335)&gt;1,"Registro repetido",""))))</f>
        <v/>
      </c>
    </row>
    <row r="1336" customFormat="false" ht="15" hidden="false" customHeight="false" outlineLevel="0" collapsed="false">
      <c r="D1336" s="0" t="str">
        <f aca="false">IF(A1336="","",IFERROR(INDEX(Sesiones!$B$2:$B$401,MATCH(A1336,Sesiones!$A$2:$A$401,0)),"Sesión no existe"))</f>
        <v/>
      </c>
      <c r="E1336" s="41" t="str">
        <f aca="false">IF(A1336="","",IFERROR(INDEX(Sesiones!$C$2:$C$401,MATCH(A1336,Sesiones!$A$2:$A$401,0)),""))</f>
        <v/>
      </c>
      <c r="F1336" s="0" t="str">
        <f aca="false">IF(A1336="","",IF(D1336="Sesión no existe","Sesión no existe",IF(COUNTIFS(Matrículas!$A$2:$A$201,B1336,Matrículas!$B$2:$B$201,D1336)=0,"No está matriculado en ese grupo",IF(COUNTIFS($A$2:$A$3001,A1336,$B$2:$B$3001,B1336)&gt;1,"Registro repetido",""))))</f>
        <v/>
      </c>
    </row>
    <row r="1337" customFormat="false" ht="15" hidden="false" customHeight="false" outlineLevel="0" collapsed="false">
      <c r="D1337" s="0" t="str">
        <f aca="false">IF(A1337="","",IFERROR(INDEX(Sesiones!$B$2:$B$401,MATCH(A1337,Sesiones!$A$2:$A$401,0)),"Sesión no existe"))</f>
        <v/>
      </c>
      <c r="E1337" s="41" t="str">
        <f aca="false">IF(A1337="","",IFERROR(INDEX(Sesiones!$C$2:$C$401,MATCH(A1337,Sesiones!$A$2:$A$401,0)),""))</f>
        <v/>
      </c>
      <c r="F1337" s="0" t="str">
        <f aca="false">IF(A1337="","",IF(D1337="Sesión no existe","Sesión no existe",IF(COUNTIFS(Matrículas!$A$2:$A$201,B1337,Matrículas!$B$2:$B$201,D1337)=0,"No está matriculado en ese grupo",IF(COUNTIFS($A$2:$A$3001,A1337,$B$2:$B$3001,B1337)&gt;1,"Registro repetido",""))))</f>
        <v/>
      </c>
    </row>
    <row r="1338" customFormat="false" ht="15" hidden="false" customHeight="false" outlineLevel="0" collapsed="false">
      <c r="D1338" s="0" t="str">
        <f aca="false">IF(A1338="","",IFERROR(INDEX(Sesiones!$B$2:$B$401,MATCH(A1338,Sesiones!$A$2:$A$401,0)),"Sesión no existe"))</f>
        <v/>
      </c>
      <c r="E1338" s="41" t="str">
        <f aca="false">IF(A1338="","",IFERROR(INDEX(Sesiones!$C$2:$C$401,MATCH(A1338,Sesiones!$A$2:$A$401,0)),""))</f>
        <v/>
      </c>
      <c r="F1338" s="0" t="str">
        <f aca="false">IF(A1338="","",IF(D1338="Sesión no existe","Sesión no existe",IF(COUNTIFS(Matrículas!$A$2:$A$201,B1338,Matrículas!$B$2:$B$201,D1338)=0,"No está matriculado en ese grupo",IF(COUNTIFS($A$2:$A$3001,A1338,$B$2:$B$3001,B1338)&gt;1,"Registro repetido",""))))</f>
        <v/>
      </c>
    </row>
    <row r="1339" customFormat="false" ht="15" hidden="false" customHeight="false" outlineLevel="0" collapsed="false">
      <c r="D1339" s="0" t="str">
        <f aca="false">IF(A1339="","",IFERROR(INDEX(Sesiones!$B$2:$B$401,MATCH(A1339,Sesiones!$A$2:$A$401,0)),"Sesión no existe"))</f>
        <v/>
      </c>
      <c r="E1339" s="41" t="str">
        <f aca="false">IF(A1339="","",IFERROR(INDEX(Sesiones!$C$2:$C$401,MATCH(A1339,Sesiones!$A$2:$A$401,0)),""))</f>
        <v/>
      </c>
      <c r="F1339" s="0" t="str">
        <f aca="false">IF(A1339="","",IF(D1339="Sesión no existe","Sesión no existe",IF(COUNTIFS(Matrículas!$A$2:$A$201,B1339,Matrículas!$B$2:$B$201,D1339)=0,"No está matriculado en ese grupo",IF(COUNTIFS($A$2:$A$3001,A1339,$B$2:$B$3001,B1339)&gt;1,"Registro repetido",""))))</f>
        <v/>
      </c>
    </row>
    <row r="1340" customFormat="false" ht="15" hidden="false" customHeight="false" outlineLevel="0" collapsed="false">
      <c r="D1340" s="0" t="str">
        <f aca="false">IF(A1340="","",IFERROR(INDEX(Sesiones!$B$2:$B$401,MATCH(A1340,Sesiones!$A$2:$A$401,0)),"Sesión no existe"))</f>
        <v/>
      </c>
      <c r="E1340" s="41" t="str">
        <f aca="false">IF(A1340="","",IFERROR(INDEX(Sesiones!$C$2:$C$401,MATCH(A1340,Sesiones!$A$2:$A$401,0)),""))</f>
        <v/>
      </c>
      <c r="F1340" s="0" t="str">
        <f aca="false">IF(A1340="","",IF(D1340="Sesión no existe","Sesión no existe",IF(COUNTIFS(Matrículas!$A$2:$A$201,B1340,Matrículas!$B$2:$B$201,D1340)=0,"No está matriculado en ese grupo",IF(COUNTIFS($A$2:$A$3001,A1340,$B$2:$B$3001,B1340)&gt;1,"Registro repetido",""))))</f>
        <v/>
      </c>
    </row>
    <row r="1341" customFormat="false" ht="15" hidden="false" customHeight="false" outlineLevel="0" collapsed="false">
      <c r="D1341" s="0" t="str">
        <f aca="false">IF(A1341="","",IFERROR(INDEX(Sesiones!$B$2:$B$401,MATCH(A1341,Sesiones!$A$2:$A$401,0)),"Sesión no existe"))</f>
        <v/>
      </c>
      <c r="E1341" s="41" t="str">
        <f aca="false">IF(A1341="","",IFERROR(INDEX(Sesiones!$C$2:$C$401,MATCH(A1341,Sesiones!$A$2:$A$401,0)),""))</f>
        <v/>
      </c>
      <c r="F1341" s="0" t="str">
        <f aca="false">IF(A1341="","",IF(D1341="Sesión no existe","Sesión no existe",IF(COUNTIFS(Matrículas!$A$2:$A$201,B1341,Matrículas!$B$2:$B$201,D1341)=0,"No está matriculado en ese grupo",IF(COUNTIFS($A$2:$A$3001,A1341,$B$2:$B$3001,B1341)&gt;1,"Registro repetido",""))))</f>
        <v/>
      </c>
    </row>
    <row r="1342" customFormat="false" ht="15" hidden="false" customHeight="false" outlineLevel="0" collapsed="false">
      <c r="D1342" s="0" t="str">
        <f aca="false">IF(A1342="","",IFERROR(INDEX(Sesiones!$B$2:$B$401,MATCH(A1342,Sesiones!$A$2:$A$401,0)),"Sesión no existe"))</f>
        <v/>
      </c>
      <c r="E1342" s="41" t="str">
        <f aca="false">IF(A1342="","",IFERROR(INDEX(Sesiones!$C$2:$C$401,MATCH(A1342,Sesiones!$A$2:$A$401,0)),""))</f>
        <v/>
      </c>
      <c r="F1342" s="0" t="str">
        <f aca="false">IF(A1342="","",IF(D1342="Sesión no existe","Sesión no existe",IF(COUNTIFS(Matrículas!$A$2:$A$201,B1342,Matrículas!$B$2:$B$201,D1342)=0,"No está matriculado en ese grupo",IF(COUNTIFS($A$2:$A$3001,A1342,$B$2:$B$3001,B1342)&gt;1,"Registro repetido",""))))</f>
        <v/>
      </c>
    </row>
    <row r="1343" customFormat="false" ht="15" hidden="false" customHeight="false" outlineLevel="0" collapsed="false">
      <c r="D1343" s="0" t="str">
        <f aca="false">IF(A1343="","",IFERROR(INDEX(Sesiones!$B$2:$B$401,MATCH(A1343,Sesiones!$A$2:$A$401,0)),"Sesión no existe"))</f>
        <v/>
      </c>
      <c r="E1343" s="41" t="str">
        <f aca="false">IF(A1343="","",IFERROR(INDEX(Sesiones!$C$2:$C$401,MATCH(A1343,Sesiones!$A$2:$A$401,0)),""))</f>
        <v/>
      </c>
      <c r="F1343" s="0" t="str">
        <f aca="false">IF(A1343="","",IF(D1343="Sesión no existe","Sesión no existe",IF(COUNTIFS(Matrículas!$A$2:$A$201,B1343,Matrículas!$B$2:$B$201,D1343)=0,"No está matriculado en ese grupo",IF(COUNTIFS($A$2:$A$3001,A1343,$B$2:$B$3001,B1343)&gt;1,"Registro repetido",""))))</f>
        <v/>
      </c>
    </row>
    <row r="1344" customFormat="false" ht="15" hidden="false" customHeight="false" outlineLevel="0" collapsed="false">
      <c r="D1344" s="0" t="str">
        <f aca="false">IF(A1344="","",IFERROR(INDEX(Sesiones!$B$2:$B$401,MATCH(A1344,Sesiones!$A$2:$A$401,0)),"Sesión no existe"))</f>
        <v/>
      </c>
      <c r="E1344" s="41" t="str">
        <f aca="false">IF(A1344="","",IFERROR(INDEX(Sesiones!$C$2:$C$401,MATCH(A1344,Sesiones!$A$2:$A$401,0)),""))</f>
        <v/>
      </c>
      <c r="F1344" s="0" t="str">
        <f aca="false">IF(A1344="","",IF(D1344="Sesión no existe","Sesión no existe",IF(COUNTIFS(Matrículas!$A$2:$A$201,B1344,Matrículas!$B$2:$B$201,D1344)=0,"No está matriculado en ese grupo",IF(COUNTIFS($A$2:$A$3001,A1344,$B$2:$B$3001,B1344)&gt;1,"Registro repetido",""))))</f>
        <v/>
      </c>
    </row>
    <row r="1345" customFormat="false" ht="15" hidden="false" customHeight="false" outlineLevel="0" collapsed="false">
      <c r="D1345" s="0" t="str">
        <f aca="false">IF(A1345="","",IFERROR(INDEX(Sesiones!$B$2:$B$401,MATCH(A1345,Sesiones!$A$2:$A$401,0)),"Sesión no existe"))</f>
        <v/>
      </c>
      <c r="E1345" s="41" t="str">
        <f aca="false">IF(A1345="","",IFERROR(INDEX(Sesiones!$C$2:$C$401,MATCH(A1345,Sesiones!$A$2:$A$401,0)),""))</f>
        <v/>
      </c>
      <c r="F1345" s="0" t="str">
        <f aca="false">IF(A1345="","",IF(D1345="Sesión no existe","Sesión no existe",IF(COUNTIFS(Matrículas!$A$2:$A$201,B1345,Matrículas!$B$2:$B$201,D1345)=0,"No está matriculado en ese grupo",IF(COUNTIFS($A$2:$A$3001,A1345,$B$2:$B$3001,B1345)&gt;1,"Registro repetido",""))))</f>
        <v/>
      </c>
    </row>
    <row r="1346" customFormat="false" ht="15" hidden="false" customHeight="false" outlineLevel="0" collapsed="false">
      <c r="D1346" s="0" t="str">
        <f aca="false">IF(A1346="","",IFERROR(INDEX(Sesiones!$B$2:$B$401,MATCH(A1346,Sesiones!$A$2:$A$401,0)),"Sesión no existe"))</f>
        <v/>
      </c>
      <c r="E1346" s="41" t="str">
        <f aca="false">IF(A1346="","",IFERROR(INDEX(Sesiones!$C$2:$C$401,MATCH(A1346,Sesiones!$A$2:$A$401,0)),""))</f>
        <v/>
      </c>
      <c r="F1346" s="0" t="str">
        <f aca="false">IF(A1346="","",IF(D1346="Sesión no existe","Sesión no existe",IF(COUNTIFS(Matrículas!$A$2:$A$201,B1346,Matrículas!$B$2:$B$201,D1346)=0,"No está matriculado en ese grupo",IF(COUNTIFS($A$2:$A$3001,A1346,$B$2:$B$3001,B1346)&gt;1,"Registro repetido",""))))</f>
        <v/>
      </c>
    </row>
    <row r="1347" customFormat="false" ht="15" hidden="false" customHeight="false" outlineLevel="0" collapsed="false">
      <c r="D1347" s="0" t="str">
        <f aca="false">IF(A1347="","",IFERROR(INDEX(Sesiones!$B$2:$B$401,MATCH(A1347,Sesiones!$A$2:$A$401,0)),"Sesión no existe"))</f>
        <v/>
      </c>
      <c r="E1347" s="41" t="str">
        <f aca="false">IF(A1347="","",IFERROR(INDEX(Sesiones!$C$2:$C$401,MATCH(A1347,Sesiones!$A$2:$A$401,0)),""))</f>
        <v/>
      </c>
      <c r="F1347" s="0" t="str">
        <f aca="false">IF(A1347="","",IF(D1347="Sesión no existe","Sesión no existe",IF(COUNTIFS(Matrículas!$A$2:$A$201,B1347,Matrículas!$B$2:$B$201,D1347)=0,"No está matriculado en ese grupo",IF(COUNTIFS($A$2:$A$3001,A1347,$B$2:$B$3001,B1347)&gt;1,"Registro repetido",""))))</f>
        <v/>
      </c>
    </row>
    <row r="1348" customFormat="false" ht="15" hidden="false" customHeight="false" outlineLevel="0" collapsed="false">
      <c r="D1348" s="0" t="str">
        <f aca="false">IF(A1348="","",IFERROR(INDEX(Sesiones!$B$2:$B$401,MATCH(A1348,Sesiones!$A$2:$A$401,0)),"Sesión no existe"))</f>
        <v/>
      </c>
      <c r="E1348" s="41" t="str">
        <f aca="false">IF(A1348="","",IFERROR(INDEX(Sesiones!$C$2:$C$401,MATCH(A1348,Sesiones!$A$2:$A$401,0)),""))</f>
        <v/>
      </c>
      <c r="F1348" s="0" t="str">
        <f aca="false">IF(A1348="","",IF(D1348="Sesión no existe","Sesión no existe",IF(COUNTIFS(Matrículas!$A$2:$A$201,B1348,Matrículas!$B$2:$B$201,D1348)=0,"No está matriculado en ese grupo",IF(COUNTIFS($A$2:$A$3001,A1348,$B$2:$B$3001,B1348)&gt;1,"Registro repetido",""))))</f>
        <v/>
      </c>
    </row>
    <row r="1349" customFormat="false" ht="15" hidden="false" customHeight="false" outlineLevel="0" collapsed="false">
      <c r="D1349" s="0" t="str">
        <f aca="false">IF(A1349="","",IFERROR(INDEX(Sesiones!$B$2:$B$401,MATCH(A1349,Sesiones!$A$2:$A$401,0)),"Sesión no existe"))</f>
        <v/>
      </c>
      <c r="E1349" s="41" t="str">
        <f aca="false">IF(A1349="","",IFERROR(INDEX(Sesiones!$C$2:$C$401,MATCH(A1349,Sesiones!$A$2:$A$401,0)),""))</f>
        <v/>
      </c>
      <c r="F1349" s="0" t="str">
        <f aca="false">IF(A1349="","",IF(D1349="Sesión no existe","Sesión no existe",IF(COUNTIFS(Matrículas!$A$2:$A$201,B1349,Matrículas!$B$2:$B$201,D1349)=0,"No está matriculado en ese grupo",IF(COUNTIFS($A$2:$A$3001,A1349,$B$2:$B$3001,B1349)&gt;1,"Registro repetido",""))))</f>
        <v/>
      </c>
    </row>
    <row r="1350" customFormat="false" ht="15" hidden="false" customHeight="false" outlineLevel="0" collapsed="false">
      <c r="D1350" s="0" t="str">
        <f aca="false">IF(A1350="","",IFERROR(INDEX(Sesiones!$B$2:$B$401,MATCH(A1350,Sesiones!$A$2:$A$401,0)),"Sesión no existe"))</f>
        <v/>
      </c>
      <c r="E1350" s="41" t="str">
        <f aca="false">IF(A1350="","",IFERROR(INDEX(Sesiones!$C$2:$C$401,MATCH(A1350,Sesiones!$A$2:$A$401,0)),""))</f>
        <v/>
      </c>
      <c r="F1350" s="0" t="str">
        <f aca="false">IF(A1350="","",IF(D1350="Sesión no existe","Sesión no existe",IF(COUNTIFS(Matrículas!$A$2:$A$201,B1350,Matrículas!$B$2:$B$201,D1350)=0,"No está matriculado en ese grupo",IF(COUNTIFS($A$2:$A$3001,A1350,$B$2:$B$3001,B1350)&gt;1,"Registro repetido",""))))</f>
        <v/>
      </c>
    </row>
    <row r="1351" customFormat="false" ht="15" hidden="false" customHeight="false" outlineLevel="0" collapsed="false">
      <c r="D1351" s="0" t="str">
        <f aca="false">IF(A1351="","",IFERROR(INDEX(Sesiones!$B$2:$B$401,MATCH(A1351,Sesiones!$A$2:$A$401,0)),"Sesión no existe"))</f>
        <v/>
      </c>
      <c r="E1351" s="41" t="str">
        <f aca="false">IF(A1351="","",IFERROR(INDEX(Sesiones!$C$2:$C$401,MATCH(A1351,Sesiones!$A$2:$A$401,0)),""))</f>
        <v/>
      </c>
      <c r="F1351" s="0" t="str">
        <f aca="false">IF(A1351="","",IF(D1351="Sesión no existe","Sesión no existe",IF(COUNTIFS(Matrículas!$A$2:$A$201,B1351,Matrículas!$B$2:$B$201,D1351)=0,"No está matriculado en ese grupo",IF(COUNTIFS($A$2:$A$3001,A1351,$B$2:$B$3001,B1351)&gt;1,"Registro repetido",""))))</f>
        <v/>
      </c>
    </row>
    <row r="1352" customFormat="false" ht="15" hidden="false" customHeight="false" outlineLevel="0" collapsed="false">
      <c r="D1352" s="0" t="str">
        <f aca="false">IF(A1352="","",IFERROR(INDEX(Sesiones!$B$2:$B$401,MATCH(A1352,Sesiones!$A$2:$A$401,0)),"Sesión no existe"))</f>
        <v/>
      </c>
      <c r="E1352" s="41" t="str">
        <f aca="false">IF(A1352="","",IFERROR(INDEX(Sesiones!$C$2:$C$401,MATCH(A1352,Sesiones!$A$2:$A$401,0)),""))</f>
        <v/>
      </c>
      <c r="F1352" s="0" t="str">
        <f aca="false">IF(A1352="","",IF(D1352="Sesión no existe","Sesión no existe",IF(COUNTIFS(Matrículas!$A$2:$A$201,B1352,Matrículas!$B$2:$B$201,D1352)=0,"No está matriculado en ese grupo",IF(COUNTIFS($A$2:$A$3001,A1352,$B$2:$B$3001,B1352)&gt;1,"Registro repetido",""))))</f>
        <v/>
      </c>
    </row>
    <row r="1353" customFormat="false" ht="15" hidden="false" customHeight="false" outlineLevel="0" collapsed="false">
      <c r="D1353" s="0" t="str">
        <f aca="false">IF(A1353="","",IFERROR(INDEX(Sesiones!$B$2:$B$401,MATCH(A1353,Sesiones!$A$2:$A$401,0)),"Sesión no existe"))</f>
        <v/>
      </c>
      <c r="E1353" s="41" t="str">
        <f aca="false">IF(A1353="","",IFERROR(INDEX(Sesiones!$C$2:$C$401,MATCH(A1353,Sesiones!$A$2:$A$401,0)),""))</f>
        <v/>
      </c>
      <c r="F1353" s="0" t="str">
        <f aca="false">IF(A1353="","",IF(D1353="Sesión no existe","Sesión no existe",IF(COUNTIFS(Matrículas!$A$2:$A$201,B1353,Matrículas!$B$2:$B$201,D1353)=0,"No está matriculado en ese grupo",IF(COUNTIFS($A$2:$A$3001,A1353,$B$2:$B$3001,B1353)&gt;1,"Registro repetido",""))))</f>
        <v/>
      </c>
    </row>
    <row r="1354" customFormat="false" ht="15" hidden="false" customHeight="false" outlineLevel="0" collapsed="false">
      <c r="D1354" s="0" t="str">
        <f aca="false">IF(A1354="","",IFERROR(INDEX(Sesiones!$B$2:$B$401,MATCH(A1354,Sesiones!$A$2:$A$401,0)),"Sesión no existe"))</f>
        <v/>
      </c>
      <c r="E1354" s="41" t="str">
        <f aca="false">IF(A1354="","",IFERROR(INDEX(Sesiones!$C$2:$C$401,MATCH(A1354,Sesiones!$A$2:$A$401,0)),""))</f>
        <v/>
      </c>
      <c r="F1354" s="0" t="str">
        <f aca="false">IF(A1354="","",IF(D1354="Sesión no existe","Sesión no existe",IF(COUNTIFS(Matrículas!$A$2:$A$201,B1354,Matrículas!$B$2:$B$201,D1354)=0,"No está matriculado en ese grupo",IF(COUNTIFS($A$2:$A$3001,A1354,$B$2:$B$3001,B1354)&gt;1,"Registro repetido",""))))</f>
        <v/>
      </c>
    </row>
    <row r="1355" customFormat="false" ht="15" hidden="false" customHeight="false" outlineLevel="0" collapsed="false">
      <c r="D1355" s="0" t="str">
        <f aca="false">IF(A1355="","",IFERROR(INDEX(Sesiones!$B$2:$B$401,MATCH(A1355,Sesiones!$A$2:$A$401,0)),"Sesión no existe"))</f>
        <v/>
      </c>
      <c r="E1355" s="41" t="str">
        <f aca="false">IF(A1355="","",IFERROR(INDEX(Sesiones!$C$2:$C$401,MATCH(A1355,Sesiones!$A$2:$A$401,0)),""))</f>
        <v/>
      </c>
      <c r="F1355" s="0" t="str">
        <f aca="false">IF(A1355="","",IF(D1355="Sesión no existe","Sesión no existe",IF(COUNTIFS(Matrículas!$A$2:$A$201,B1355,Matrículas!$B$2:$B$201,D1355)=0,"No está matriculado en ese grupo",IF(COUNTIFS($A$2:$A$3001,A1355,$B$2:$B$3001,B1355)&gt;1,"Registro repetido",""))))</f>
        <v/>
      </c>
    </row>
    <row r="1356" customFormat="false" ht="15" hidden="false" customHeight="false" outlineLevel="0" collapsed="false">
      <c r="D1356" s="0" t="str">
        <f aca="false">IF(A1356="","",IFERROR(INDEX(Sesiones!$B$2:$B$401,MATCH(A1356,Sesiones!$A$2:$A$401,0)),"Sesión no existe"))</f>
        <v/>
      </c>
      <c r="E1356" s="41" t="str">
        <f aca="false">IF(A1356="","",IFERROR(INDEX(Sesiones!$C$2:$C$401,MATCH(A1356,Sesiones!$A$2:$A$401,0)),""))</f>
        <v/>
      </c>
      <c r="F1356" s="0" t="str">
        <f aca="false">IF(A1356="","",IF(D1356="Sesión no existe","Sesión no existe",IF(COUNTIFS(Matrículas!$A$2:$A$201,B1356,Matrículas!$B$2:$B$201,D1356)=0,"No está matriculado en ese grupo",IF(COUNTIFS($A$2:$A$3001,A1356,$B$2:$B$3001,B1356)&gt;1,"Registro repetido",""))))</f>
        <v/>
      </c>
    </row>
    <row r="1357" customFormat="false" ht="15" hidden="false" customHeight="false" outlineLevel="0" collapsed="false">
      <c r="D1357" s="0" t="str">
        <f aca="false">IF(A1357="","",IFERROR(INDEX(Sesiones!$B$2:$B$401,MATCH(A1357,Sesiones!$A$2:$A$401,0)),"Sesión no existe"))</f>
        <v/>
      </c>
      <c r="E1357" s="41" t="str">
        <f aca="false">IF(A1357="","",IFERROR(INDEX(Sesiones!$C$2:$C$401,MATCH(A1357,Sesiones!$A$2:$A$401,0)),""))</f>
        <v/>
      </c>
      <c r="F1357" s="0" t="str">
        <f aca="false">IF(A1357="","",IF(D1357="Sesión no existe","Sesión no existe",IF(COUNTIFS(Matrículas!$A$2:$A$201,B1357,Matrículas!$B$2:$B$201,D1357)=0,"No está matriculado en ese grupo",IF(COUNTIFS($A$2:$A$3001,A1357,$B$2:$B$3001,B1357)&gt;1,"Registro repetido",""))))</f>
        <v/>
      </c>
    </row>
    <row r="1358" customFormat="false" ht="15" hidden="false" customHeight="false" outlineLevel="0" collapsed="false">
      <c r="D1358" s="0" t="str">
        <f aca="false">IF(A1358="","",IFERROR(INDEX(Sesiones!$B$2:$B$401,MATCH(A1358,Sesiones!$A$2:$A$401,0)),"Sesión no existe"))</f>
        <v/>
      </c>
      <c r="E1358" s="41" t="str">
        <f aca="false">IF(A1358="","",IFERROR(INDEX(Sesiones!$C$2:$C$401,MATCH(A1358,Sesiones!$A$2:$A$401,0)),""))</f>
        <v/>
      </c>
      <c r="F1358" s="0" t="str">
        <f aca="false">IF(A1358="","",IF(D1358="Sesión no existe","Sesión no existe",IF(COUNTIFS(Matrículas!$A$2:$A$201,B1358,Matrículas!$B$2:$B$201,D1358)=0,"No está matriculado en ese grupo",IF(COUNTIFS($A$2:$A$3001,A1358,$B$2:$B$3001,B1358)&gt;1,"Registro repetido",""))))</f>
        <v/>
      </c>
    </row>
    <row r="1359" customFormat="false" ht="15" hidden="false" customHeight="false" outlineLevel="0" collapsed="false">
      <c r="D1359" s="0" t="str">
        <f aca="false">IF(A1359="","",IFERROR(INDEX(Sesiones!$B$2:$B$401,MATCH(A1359,Sesiones!$A$2:$A$401,0)),"Sesión no existe"))</f>
        <v/>
      </c>
      <c r="E1359" s="41" t="str">
        <f aca="false">IF(A1359="","",IFERROR(INDEX(Sesiones!$C$2:$C$401,MATCH(A1359,Sesiones!$A$2:$A$401,0)),""))</f>
        <v/>
      </c>
      <c r="F1359" s="0" t="str">
        <f aca="false">IF(A1359="","",IF(D1359="Sesión no existe","Sesión no existe",IF(COUNTIFS(Matrículas!$A$2:$A$201,B1359,Matrículas!$B$2:$B$201,D1359)=0,"No está matriculado en ese grupo",IF(COUNTIFS($A$2:$A$3001,A1359,$B$2:$B$3001,B1359)&gt;1,"Registro repetido",""))))</f>
        <v/>
      </c>
    </row>
    <row r="1360" customFormat="false" ht="15" hidden="false" customHeight="false" outlineLevel="0" collapsed="false">
      <c r="D1360" s="0" t="str">
        <f aca="false">IF(A1360="","",IFERROR(INDEX(Sesiones!$B$2:$B$401,MATCH(A1360,Sesiones!$A$2:$A$401,0)),"Sesión no existe"))</f>
        <v/>
      </c>
      <c r="E1360" s="41" t="str">
        <f aca="false">IF(A1360="","",IFERROR(INDEX(Sesiones!$C$2:$C$401,MATCH(A1360,Sesiones!$A$2:$A$401,0)),""))</f>
        <v/>
      </c>
      <c r="F1360" s="0" t="str">
        <f aca="false">IF(A1360="","",IF(D1360="Sesión no existe","Sesión no existe",IF(COUNTIFS(Matrículas!$A$2:$A$201,B1360,Matrículas!$B$2:$B$201,D1360)=0,"No está matriculado en ese grupo",IF(COUNTIFS($A$2:$A$3001,A1360,$B$2:$B$3001,B1360)&gt;1,"Registro repetido",""))))</f>
        <v/>
      </c>
    </row>
    <row r="1361" customFormat="false" ht="15" hidden="false" customHeight="false" outlineLevel="0" collapsed="false">
      <c r="D1361" s="0" t="str">
        <f aca="false">IF(A1361="","",IFERROR(INDEX(Sesiones!$B$2:$B$401,MATCH(A1361,Sesiones!$A$2:$A$401,0)),"Sesión no existe"))</f>
        <v/>
      </c>
      <c r="E1361" s="41" t="str">
        <f aca="false">IF(A1361="","",IFERROR(INDEX(Sesiones!$C$2:$C$401,MATCH(A1361,Sesiones!$A$2:$A$401,0)),""))</f>
        <v/>
      </c>
      <c r="F1361" s="0" t="str">
        <f aca="false">IF(A1361="","",IF(D1361="Sesión no existe","Sesión no existe",IF(COUNTIFS(Matrículas!$A$2:$A$201,B1361,Matrículas!$B$2:$B$201,D1361)=0,"No está matriculado en ese grupo",IF(COUNTIFS($A$2:$A$3001,A1361,$B$2:$B$3001,B1361)&gt;1,"Registro repetido",""))))</f>
        <v/>
      </c>
    </row>
    <row r="1362" customFormat="false" ht="15" hidden="false" customHeight="false" outlineLevel="0" collapsed="false">
      <c r="D1362" s="0" t="str">
        <f aca="false">IF(A1362="","",IFERROR(INDEX(Sesiones!$B$2:$B$401,MATCH(A1362,Sesiones!$A$2:$A$401,0)),"Sesión no existe"))</f>
        <v/>
      </c>
      <c r="E1362" s="41" t="str">
        <f aca="false">IF(A1362="","",IFERROR(INDEX(Sesiones!$C$2:$C$401,MATCH(A1362,Sesiones!$A$2:$A$401,0)),""))</f>
        <v/>
      </c>
      <c r="F1362" s="0" t="str">
        <f aca="false">IF(A1362="","",IF(D1362="Sesión no existe","Sesión no existe",IF(COUNTIFS(Matrículas!$A$2:$A$201,B1362,Matrículas!$B$2:$B$201,D1362)=0,"No está matriculado en ese grupo",IF(COUNTIFS($A$2:$A$3001,A1362,$B$2:$B$3001,B1362)&gt;1,"Registro repetido",""))))</f>
        <v/>
      </c>
    </row>
    <row r="1363" customFormat="false" ht="15" hidden="false" customHeight="false" outlineLevel="0" collapsed="false">
      <c r="D1363" s="0" t="str">
        <f aca="false">IF(A1363="","",IFERROR(INDEX(Sesiones!$B$2:$B$401,MATCH(A1363,Sesiones!$A$2:$A$401,0)),"Sesión no existe"))</f>
        <v/>
      </c>
      <c r="E1363" s="41" t="str">
        <f aca="false">IF(A1363="","",IFERROR(INDEX(Sesiones!$C$2:$C$401,MATCH(A1363,Sesiones!$A$2:$A$401,0)),""))</f>
        <v/>
      </c>
      <c r="F1363" s="0" t="str">
        <f aca="false">IF(A1363="","",IF(D1363="Sesión no existe","Sesión no existe",IF(COUNTIFS(Matrículas!$A$2:$A$201,B1363,Matrículas!$B$2:$B$201,D1363)=0,"No está matriculado en ese grupo",IF(COUNTIFS($A$2:$A$3001,A1363,$B$2:$B$3001,B1363)&gt;1,"Registro repetido",""))))</f>
        <v/>
      </c>
    </row>
    <row r="1364" customFormat="false" ht="15" hidden="false" customHeight="false" outlineLevel="0" collapsed="false">
      <c r="D1364" s="0" t="str">
        <f aca="false">IF(A1364="","",IFERROR(INDEX(Sesiones!$B$2:$B$401,MATCH(A1364,Sesiones!$A$2:$A$401,0)),"Sesión no existe"))</f>
        <v/>
      </c>
      <c r="E1364" s="41" t="str">
        <f aca="false">IF(A1364="","",IFERROR(INDEX(Sesiones!$C$2:$C$401,MATCH(A1364,Sesiones!$A$2:$A$401,0)),""))</f>
        <v/>
      </c>
      <c r="F1364" s="0" t="str">
        <f aca="false">IF(A1364="","",IF(D1364="Sesión no existe","Sesión no existe",IF(COUNTIFS(Matrículas!$A$2:$A$201,B1364,Matrículas!$B$2:$B$201,D1364)=0,"No está matriculado en ese grupo",IF(COUNTIFS($A$2:$A$3001,A1364,$B$2:$B$3001,B1364)&gt;1,"Registro repetido",""))))</f>
        <v/>
      </c>
    </row>
    <row r="1365" customFormat="false" ht="15" hidden="false" customHeight="false" outlineLevel="0" collapsed="false">
      <c r="D1365" s="0" t="str">
        <f aca="false">IF(A1365="","",IFERROR(INDEX(Sesiones!$B$2:$B$401,MATCH(A1365,Sesiones!$A$2:$A$401,0)),"Sesión no existe"))</f>
        <v/>
      </c>
      <c r="E1365" s="41" t="str">
        <f aca="false">IF(A1365="","",IFERROR(INDEX(Sesiones!$C$2:$C$401,MATCH(A1365,Sesiones!$A$2:$A$401,0)),""))</f>
        <v/>
      </c>
      <c r="F1365" s="0" t="str">
        <f aca="false">IF(A1365="","",IF(D1365="Sesión no existe","Sesión no existe",IF(COUNTIFS(Matrículas!$A$2:$A$201,B1365,Matrículas!$B$2:$B$201,D1365)=0,"No está matriculado en ese grupo",IF(COUNTIFS($A$2:$A$3001,A1365,$B$2:$B$3001,B1365)&gt;1,"Registro repetido",""))))</f>
        <v/>
      </c>
    </row>
    <row r="1366" customFormat="false" ht="15" hidden="false" customHeight="false" outlineLevel="0" collapsed="false">
      <c r="D1366" s="0" t="str">
        <f aca="false">IF(A1366="","",IFERROR(INDEX(Sesiones!$B$2:$B$401,MATCH(A1366,Sesiones!$A$2:$A$401,0)),"Sesión no existe"))</f>
        <v/>
      </c>
      <c r="E1366" s="41" t="str">
        <f aca="false">IF(A1366="","",IFERROR(INDEX(Sesiones!$C$2:$C$401,MATCH(A1366,Sesiones!$A$2:$A$401,0)),""))</f>
        <v/>
      </c>
      <c r="F1366" s="0" t="str">
        <f aca="false">IF(A1366="","",IF(D1366="Sesión no existe","Sesión no existe",IF(COUNTIFS(Matrículas!$A$2:$A$201,B1366,Matrículas!$B$2:$B$201,D1366)=0,"No está matriculado en ese grupo",IF(COUNTIFS($A$2:$A$3001,A1366,$B$2:$B$3001,B1366)&gt;1,"Registro repetido",""))))</f>
        <v/>
      </c>
    </row>
    <row r="1367" customFormat="false" ht="15" hidden="false" customHeight="false" outlineLevel="0" collapsed="false">
      <c r="D1367" s="0" t="str">
        <f aca="false">IF(A1367="","",IFERROR(INDEX(Sesiones!$B$2:$B$401,MATCH(A1367,Sesiones!$A$2:$A$401,0)),"Sesión no existe"))</f>
        <v/>
      </c>
      <c r="E1367" s="41" t="str">
        <f aca="false">IF(A1367="","",IFERROR(INDEX(Sesiones!$C$2:$C$401,MATCH(A1367,Sesiones!$A$2:$A$401,0)),""))</f>
        <v/>
      </c>
      <c r="F1367" s="0" t="str">
        <f aca="false">IF(A1367="","",IF(D1367="Sesión no existe","Sesión no existe",IF(COUNTIFS(Matrículas!$A$2:$A$201,B1367,Matrículas!$B$2:$B$201,D1367)=0,"No está matriculado en ese grupo",IF(COUNTIFS($A$2:$A$3001,A1367,$B$2:$B$3001,B1367)&gt;1,"Registro repetido",""))))</f>
        <v/>
      </c>
    </row>
    <row r="1368" customFormat="false" ht="15" hidden="false" customHeight="false" outlineLevel="0" collapsed="false">
      <c r="D1368" s="0" t="str">
        <f aca="false">IF(A1368="","",IFERROR(INDEX(Sesiones!$B$2:$B$401,MATCH(A1368,Sesiones!$A$2:$A$401,0)),"Sesión no existe"))</f>
        <v/>
      </c>
      <c r="E1368" s="41" t="str">
        <f aca="false">IF(A1368="","",IFERROR(INDEX(Sesiones!$C$2:$C$401,MATCH(A1368,Sesiones!$A$2:$A$401,0)),""))</f>
        <v/>
      </c>
      <c r="F1368" s="0" t="str">
        <f aca="false">IF(A1368="","",IF(D1368="Sesión no existe","Sesión no existe",IF(COUNTIFS(Matrículas!$A$2:$A$201,B1368,Matrículas!$B$2:$B$201,D1368)=0,"No está matriculado en ese grupo",IF(COUNTIFS($A$2:$A$3001,A1368,$B$2:$B$3001,B1368)&gt;1,"Registro repetido",""))))</f>
        <v/>
      </c>
    </row>
    <row r="1369" customFormat="false" ht="15" hidden="false" customHeight="false" outlineLevel="0" collapsed="false">
      <c r="D1369" s="0" t="str">
        <f aca="false">IF(A1369="","",IFERROR(INDEX(Sesiones!$B$2:$B$401,MATCH(A1369,Sesiones!$A$2:$A$401,0)),"Sesión no existe"))</f>
        <v/>
      </c>
      <c r="E1369" s="41" t="str">
        <f aca="false">IF(A1369="","",IFERROR(INDEX(Sesiones!$C$2:$C$401,MATCH(A1369,Sesiones!$A$2:$A$401,0)),""))</f>
        <v/>
      </c>
      <c r="F1369" s="0" t="str">
        <f aca="false">IF(A1369="","",IF(D1369="Sesión no existe","Sesión no existe",IF(COUNTIFS(Matrículas!$A$2:$A$201,B1369,Matrículas!$B$2:$B$201,D1369)=0,"No está matriculado en ese grupo",IF(COUNTIFS($A$2:$A$3001,A1369,$B$2:$B$3001,B1369)&gt;1,"Registro repetido",""))))</f>
        <v/>
      </c>
    </row>
    <row r="1370" customFormat="false" ht="15" hidden="false" customHeight="false" outlineLevel="0" collapsed="false">
      <c r="D1370" s="0" t="str">
        <f aca="false">IF(A1370="","",IFERROR(INDEX(Sesiones!$B$2:$B$401,MATCH(A1370,Sesiones!$A$2:$A$401,0)),"Sesión no existe"))</f>
        <v/>
      </c>
      <c r="E1370" s="41" t="str">
        <f aca="false">IF(A1370="","",IFERROR(INDEX(Sesiones!$C$2:$C$401,MATCH(A1370,Sesiones!$A$2:$A$401,0)),""))</f>
        <v/>
      </c>
      <c r="F1370" s="0" t="str">
        <f aca="false">IF(A1370="","",IF(D1370="Sesión no existe","Sesión no existe",IF(COUNTIFS(Matrículas!$A$2:$A$201,B1370,Matrículas!$B$2:$B$201,D1370)=0,"No está matriculado en ese grupo",IF(COUNTIFS($A$2:$A$3001,A1370,$B$2:$B$3001,B1370)&gt;1,"Registro repetido",""))))</f>
        <v/>
      </c>
    </row>
    <row r="1371" customFormat="false" ht="15" hidden="false" customHeight="false" outlineLevel="0" collapsed="false">
      <c r="D1371" s="0" t="str">
        <f aca="false">IF(A1371="","",IFERROR(INDEX(Sesiones!$B$2:$B$401,MATCH(A1371,Sesiones!$A$2:$A$401,0)),"Sesión no existe"))</f>
        <v/>
      </c>
      <c r="E1371" s="41" t="str">
        <f aca="false">IF(A1371="","",IFERROR(INDEX(Sesiones!$C$2:$C$401,MATCH(A1371,Sesiones!$A$2:$A$401,0)),""))</f>
        <v/>
      </c>
      <c r="F1371" s="0" t="str">
        <f aca="false">IF(A1371="","",IF(D1371="Sesión no existe","Sesión no existe",IF(COUNTIFS(Matrículas!$A$2:$A$201,B1371,Matrículas!$B$2:$B$201,D1371)=0,"No está matriculado en ese grupo",IF(COUNTIFS($A$2:$A$3001,A1371,$B$2:$B$3001,B1371)&gt;1,"Registro repetido",""))))</f>
        <v/>
      </c>
    </row>
    <row r="1372" customFormat="false" ht="15" hidden="false" customHeight="false" outlineLevel="0" collapsed="false">
      <c r="D1372" s="0" t="str">
        <f aca="false">IF(A1372="","",IFERROR(INDEX(Sesiones!$B$2:$B$401,MATCH(A1372,Sesiones!$A$2:$A$401,0)),"Sesión no existe"))</f>
        <v/>
      </c>
      <c r="E1372" s="41" t="str">
        <f aca="false">IF(A1372="","",IFERROR(INDEX(Sesiones!$C$2:$C$401,MATCH(A1372,Sesiones!$A$2:$A$401,0)),""))</f>
        <v/>
      </c>
      <c r="F1372" s="0" t="str">
        <f aca="false">IF(A1372="","",IF(D1372="Sesión no existe","Sesión no existe",IF(COUNTIFS(Matrículas!$A$2:$A$201,B1372,Matrículas!$B$2:$B$201,D1372)=0,"No está matriculado en ese grupo",IF(COUNTIFS($A$2:$A$3001,A1372,$B$2:$B$3001,B1372)&gt;1,"Registro repetido",""))))</f>
        <v/>
      </c>
    </row>
    <row r="1373" customFormat="false" ht="15" hidden="false" customHeight="false" outlineLevel="0" collapsed="false">
      <c r="D1373" s="0" t="str">
        <f aca="false">IF(A1373="","",IFERROR(INDEX(Sesiones!$B$2:$B$401,MATCH(A1373,Sesiones!$A$2:$A$401,0)),"Sesión no existe"))</f>
        <v/>
      </c>
      <c r="E1373" s="41" t="str">
        <f aca="false">IF(A1373="","",IFERROR(INDEX(Sesiones!$C$2:$C$401,MATCH(A1373,Sesiones!$A$2:$A$401,0)),""))</f>
        <v/>
      </c>
      <c r="F1373" s="0" t="str">
        <f aca="false">IF(A1373="","",IF(D1373="Sesión no existe","Sesión no existe",IF(COUNTIFS(Matrículas!$A$2:$A$201,B1373,Matrículas!$B$2:$B$201,D1373)=0,"No está matriculado en ese grupo",IF(COUNTIFS($A$2:$A$3001,A1373,$B$2:$B$3001,B1373)&gt;1,"Registro repetido",""))))</f>
        <v/>
      </c>
    </row>
    <row r="1374" customFormat="false" ht="15" hidden="false" customHeight="false" outlineLevel="0" collapsed="false">
      <c r="D1374" s="0" t="str">
        <f aca="false">IF(A1374="","",IFERROR(INDEX(Sesiones!$B$2:$B$401,MATCH(A1374,Sesiones!$A$2:$A$401,0)),"Sesión no existe"))</f>
        <v/>
      </c>
      <c r="E1374" s="41" t="str">
        <f aca="false">IF(A1374="","",IFERROR(INDEX(Sesiones!$C$2:$C$401,MATCH(A1374,Sesiones!$A$2:$A$401,0)),""))</f>
        <v/>
      </c>
      <c r="F1374" s="0" t="str">
        <f aca="false">IF(A1374="","",IF(D1374="Sesión no existe","Sesión no existe",IF(COUNTIFS(Matrículas!$A$2:$A$201,B1374,Matrículas!$B$2:$B$201,D1374)=0,"No está matriculado en ese grupo",IF(COUNTIFS($A$2:$A$3001,A1374,$B$2:$B$3001,B1374)&gt;1,"Registro repetido",""))))</f>
        <v/>
      </c>
    </row>
    <row r="1375" customFormat="false" ht="15" hidden="false" customHeight="false" outlineLevel="0" collapsed="false">
      <c r="D1375" s="0" t="str">
        <f aca="false">IF(A1375="","",IFERROR(INDEX(Sesiones!$B$2:$B$401,MATCH(A1375,Sesiones!$A$2:$A$401,0)),"Sesión no existe"))</f>
        <v/>
      </c>
      <c r="E1375" s="41" t="str">
        <f aca="false">IF(A1375="","",IFERROR(INDEX(Sesiones!$C$2:$C$401,MATCH(A1375,Sesiones!$A$2:$A$401,0)),""))</f>
        <v/>
      </c>
      <c r="F1375" s="0" t="str">
        <f aca="false">IF(A1375="","",IF(D1375="Sesión no existe","Sesión no existe",IF(COUNTIFS(Matrículas!$A$2:$A$201,B1375,Matrículas!$B$2:$B$201,D1375)=0,"No está matriculado en ese grupo",IF(COUNTIFS($A$2:$A$3001,A1375,$B$2:$B$3001,B1375)&gt;1,"Registro repetido",""))))</f>
        <v/>
      </c>
    </row>
    <row r="1376" customFormat="false" ht="15" hidden="false" customHeight="false" outlineLevel="0" collapsed="false">
      <c r="D1376" s="0" t="str">
        <f aca="false">IF(A1376="","",IFERROR(INDEX(Sesiones!$B$2:$B$401,MATCH(A1376,Sesiones!$A$2:$A$401,0)),"Sesión no existe"))</f>
        <v/>
      </c>
      <c r="E1376" s="41" t="str">
        <f aca="false">IF(A1376="","",IFERROR(INDEX(Sesiones!$C$2:$C$401,MATCH(A1376,Sesiones!$A$2:$A$401,0)),""))</f>
        <v/>
      </c>
      <c r="F1376" s="0" t="str">
        <f aca="false">IF(A1376="","",IF(D1376="Sesión no existe","Sesión no existe",IF(COUNTIFS(Matrículas!$A$2:$A$201,B1376,Matrículas!$B$2:$B$201,D1376)=0,"No está matriculado en ese grupo",IF(COUNTIFS($A$2:$A$3001,A1376,$B$2:$B$3001,B1376)&gt;1,"Registro repetido",""))))</f>
        <v/>
      </c>
    </row>
    <row r="1377" customFormat="false" ht="15" hidden="false" customHeight="false" outlineLevel="0" collapsed="false">
      <c r="D1377" s="0" t="str">
        <f aca="false">IF(A1377="","",IFERROR(INDEX(Sesiones!$B$2:$B$401,MATCH(A1377,Sesiones!$A$2:$A$401,0)),"Sesión no existe"))</f>
        <v/>
      </c>
      <c r="E1377" s="41" t="str">
        <f aca="false">IF(A1377="","",IFERROR(INDEX(Sesiones!$C$2:$C$401,MATCH(A1377,Sesiones!$A$2:$A$401,0)),""))</f>
        <v/>
      </c>
      <c r="F1377" s="0" t="str">
        <f aca="false">IF(A1377="","",IF(D1377="Sesión no existe","Sesión no existe",IF(COUNTIFS(Matrículas!$A$2:$A$201,B1377,Matrículas!$B$2:$B$201,D1377)=0,"No está matriculado en ese grupo",IF(COUNTIFS($A$2:$A$3001,A1377,$B$2:$B$3001,B1377)&gt;1,"Registro repetido",""))))</f>
        <v/>
      </c>
    </row>
    <row r="1378" customFormat="false" ht="15" hidden="false" customHeight="false" outlineLevel="0" collapsed="false">
      <c r="D1378" s="0" t="str">
        <f aca="false">IF(A1378="","",IFERROR(INDEX(Sesiones!$B$2:$B$401,MATCH(A1378,Sesiones!$A$2:$A$401,0)),"Sesión no existe"))</f>
        <v/>
      </c>
      <c r="E1378" s="41" t="str">
        <f aca="false">IF(A1378="","",IFERROR(INDEX(Sesiones!$C$2:$C$401,MATCH(A1378,Sesiones!$A$2:$A$401,0)),""))</f>
        <v/>
      </c>
      <c r="F1378" s="0" t="str">
        <f aca="false">IF(A1378="","",IF(D1378="Sesión no existe","Sesión no existe",IF(COUNTIFS(Matrículas!$A$2:$A$201,B1378,Matrículas!$B$2:$B$201,D1378)=0,"No está matriculado en ese grupo",IF(COUNTIFS($A$2:$A$3001,A1378,$B$2:$B$3001,B1378)&gt;1,"Registro repetido",""))))</f>
        <v/>
      </c>
    </row>
    <row r="1379" customFormat="false" ht="15" hidden="false" customHeight="false" outlineLevel="0" collapsed="false">
      <c r="D1379" s="0" t="str">
        <f aca="false">IF(A1379="","",IFERROR(INDEX(Sesiones!$B$2:$B$401,MATCH(A1379,Sesiones!$A$2:$A$401,0)),"Sesión no existe"))</f>
        <v/>
      </c>
      <c r="E1379" s="41" t="str">
        <f aca="false">IF(A1379="","",IFERROR(INDEX(Sesiones!$C$2:$C$401,MATCH(A1379,Sesiones!$A$2:$A$401,0)),""))</f>
        <v/>
      </c>
      <c r="F1379" s="0" t="str">
        <f aca="false">IF(A1379="","",IF(D1379="Sesión no existe","Sesión no existe",IF(COUNTIFS(Matrículas!$A$2:$A$201,B1379,Matrículas!$B$2:$B$201,D1379)=0,"No está matriculado en ese grupo",IF(COUNTIFS($A$2:$A$3001,A1379,$B$2:$B$3001,B1379)&gt;1,"Registro repetido",""))))</f>
        <v/>
      </c>
    </row>
    <row r="1380" customFormat="false" ht="15" hidden="false" customHeight="false" outlineLevel="0" collapsed="false">
      <c r="D1380" s="0" t="str">
        <f aca="false">IF(A1380="","",IFERROR(INDEX(Sesiones!$B$2:$B$401,MATCH(A1380,Sesiones!$A$2:$A$401,0)),"Sesión no existe"))</f>
        <v/>
      </c>
      <c r="E1380" s="41" t="str">
        <f aca="false">IF(A1380="","",IFERROR(INDEX(Sesiones!$C$2:$C$401,MATCH(A1380,Sesiones!$A$2:$A$401,0)),""))</f>
        <v/>
      </c>
      <c r="F1380" s="0" t="str">
        <f aca="false">IF(A1380="","",IF(D1380="Sesión no existe","Sesión no existe",IF(COUNTIFS(Matrículas!$A$2:$A$201,B1380,Matrículas!$B$2:$B$201,D1380)=0,"No está matriculado en ese grupo",IF(COUNTIFS($A$2:$A$3001,A1380,$B$2:$B$3001,B1380)&gt;1,"Registro repetido",""))))</f>
        <v/>
      </c>
    </row>
    <row r="1381" customFormat="false" ht="15" hidden="false" customHeight="false" outlineLevel="0" collapsed="false">
      <c r="D1381" s="0" t="str">
        <f aca="false">IF(A1381="","",IFERROR(INDEX(Sesiones!$B$2:$B$401,MATCH(A1381,Sesiones!$A$2:$A$401,0)),"Sesión no existe"))</f>
        <v/>
      </c>
      <c r="E1381" s="41" t="str">
        <f aca="false">IF(A1381="","",IFERROR(INDEX(Sesiones!$C$2:$C$401,MATCH(A1381,Sesiones!$A$2:$A$401,0)),""))</f>
        <v/>
      </c>
      <c r="F1381" s="0" t="str">
        <f aca="false">IF(A1381="","",IF(D1381="Sesión no existe","Sesión no existe",IF(COUNTIFS(Matrículas!$A$2:$A$201,B1381,Matrículas!$B$2:$B$201,D1381)=0,"No está matriculado en ese grupo",IF(COUNTIFS($A$2:$A$3001,A1381,$B$2:$B$3001,B1381)&gt;1,"Registro repetido",""))))</f>
        <v/>
      </c>
    </row>
    <row r="1382" customFormat="false" ht="15" hidden="false" customHeight="false" outlineLevel="0" collapsed="false">
      <c r="D1382" s="0" t="str">
        <f aca="false">IF(A1382="","",IFERROR(INDEX(Sesiones!$B$2:$B$401,MATCH(A1382,Sesiones!$A$2:$A$401,0)),"Sesión no existe"))</f>
        <v/>
      </c>
      <c r="E1382" s="41" t="str">
        <f aca="false">IF(A1382="","",IFERROR(INDEX(Sesiones!$C$2:$C$401,MATCH(A1382,Sesiones!$A$2:$A$401,0)),""))</f>
        <v/>
      </c>
      <c r="F1382" s="0" t="str">
        <f aca="false">IF(A1382="","",IF(D1382="Sesión no existe","Sesión no existe",IF(COUNTIFS(Matrículas!$A$2:$A$201,B1382,Matrículas!$B$2:$B$201,D1382)=0,"No está matriculado en ese grupo",IF(COUNTIFS($A$2:$A$3001,A1382,$B$2:$B$3001,B1382)&gt;1,"Registro repetido",""))))</f>
        <v/>
      </c>
    </row>
    <row r="1383" customFormat="false" ht="15" hidden="false" customHeight="false" outlineLevel="0" collapsed="false">
      <c r="D1383" s="0" t="str">
        <f aca="false">IF(A1383="","",IFERROR(INDEX(Sesiones!$B$2:$B$401,MATCH(A1383,Sesiones!$A$2:$A$401,0)),"Sesión no existe"))</f>
        <v/>
      </c>
      <c r="E1383" s="41" t="str">
        <f aca="false">IF(A1383="","",IFERROR(INDEX(Sesiones!$C$2:$C$401,MATCH(A1383,Sesiones!$A$2:$A$401,0)),""))</f>
        <v/>
      </c>
      <c r="F1383" s="0" t="str">
        <f aca="false">IF(A1383="","",IF(D1383="Sesión no existe","Sesión no existe",IF(COUNTIFS(Matrículas!$A$2:$A$201,B1383,Matrículas!$B$2:$B$201,D1383)=0,"No está matriculado en ese grupo",IF(COUNTIFS($A$2:$A$3001,A1383,$B$2:$B$3001,B1383)&gt;1,"Registro repetido",""))))</f>
        <v/>
      </c>
    </row>
    <row r="1384" customFormat="false" ht="15" hidden="false" customHeight="false" outlineLevel="0" collapsed="false">
      <c r="D1384" s="0" t="str">
        <f aca="false">IF(A1384="","",IFERROR(INDEX(Sesiones!$B$2:$B$401,MATCH(A1384,Sesiones!$A$2:$A$401,0)),"Sesión no existe"))</f>
        <v/>
      </c>
      <c r="E1384" s="41" t="str">
        <f aca="false">IF(A1384="","",IFERROR(INDEX(Sesiones!$C$2:$C$401,MATCH(A1384,Sesiones!$A$2:$A$401,0)),""))</f>
        <v/>
      </c>
      <c r="F1384" s="0" t="str">
        <f aca="false">IF(A1384="","",IF(D1384="Sesión no existe","Sesión no existe",IF(COUNTIFS(Matrículas!$A$2:$A$201,B1384,Matrículas!$B$2:$B$201,D1384)=0,"No está matriculado en ese grupo",IF(COUNTIFS($A$2:$A$3001,A1384,$B$2:$B$3001,B1384)&gt;1,"Registro repetido",""))))</f>
        <v/>
      </c>
    </row>
    <row r="1385" customFormat="false" ht="15" hidden="false" customHeight="false" outlineLevel="0" collapsed="false">
      <c r="D1385" s="0" t="str">
        <f aca="false">IF(A1385="","",IFERROR(INDEX(Sesiones!$B$2:$B$401,MATCH(A1385,Sesiones!$A$2:$A$401,0)),"Sesión no existe"))</f>
        <v/>
      </c>
      <c r="E1385" s="41" t="str">
        <f aca="false">IF(A1385="","",IFERROR(INDEX(Sesiones!$C$2:$C$401,MATCH(A1385,Sesiones!$A$2:$A$401,0)),""))</f>
        <v/>
      </c>
      <c r="F1385" s="0" t="str">
        <f aca="false">IF(A1385="","",IF(D1385="Sesión no existe","Sesión no existe",IF(COUNTIFS(Matrículas!$A$2:$A$201,B1385,Matrículas!$B$2:$B$201,D1385)=0,"No está matriculado en ese grupo",IF(COUNTIFS($A$2:$A$3001,A1385,$B$2:$B$3001,B1385)&gt;1,"Registro repetido",""))))</f>
        <v/>
      </c>
    </row>
    <row r="1386" customFormat="false" ht="15" hidden="false" customHeight="false" outlineLevel="0" collapsed="false">
      <c r="D1386" s="0" t="str">
        <f aca="false">IF(A1386="","",IFERROR(INDEX(Sesiones!$B$2:$B$401,MATCH(A1386,Sesiones!$A$2:$A$401,0)),"Sesión no existe"))</f>
        <v/>
      </c>
      <c r="E1386" s="41" t="str">
        <f aca="false">IF(A1386="","",IFERROR(INDEX(Sesiones!$C$2:$C$401,MATCH(A1386,Sesiones!$A$2:$A$401,0)),""))</f>
        <v/>
      </c>
      <c r="F1386" s="0" t="str">
        <f aca="false">IF(A1386="","",IF(D1386="Sesión no existe","Sesión no existe",IF(COUNTIFS(Matrículas!$A$2:$A$201,B1386,Matrículas!$B$2:$B$201,D1386)=0,"No está matriculado en ese grupo",IF(COUNTIFS($A$2:$A$3001,A1386,$B$2:$B$3001,B1386)&gt;1,"Registro repetido",""))))</f>
        <v/>
      </c>
    </row>
    <row r="1387" customFormat="false" ht="15" hidden="false" customHeight="false" outlineLevel="0" collapsed="false">
      <c r="D1387" s="0" t="str">
        <f aca="false">IF(A1387="","",IFERROR(INDEX(Sesiones!$B$2:$B$401,MATCH(A1387,Sesiones!$A$2:$A$401,0)),"Sesión no existe"))</f>
        <v/>
      </c>
      <c r="E1387" s="41" t="str">
        <f aca="false">IF(A1387="","",IFERROR(INDEX(Sesiones!$C$2:$C$401,MATCH(A1387,Sesiones!$A$2:$A$401,0)),""))</f>
        <v/>
      </c>
      <c r="F1387" s="0" t="str">
        <f aca="false">IF(A1387="","",IF(D1387="Sesión no existe","Sesión no existe",IF(COUNTIFS(Matrículas!$A$2:$A$201,B1387,Matrículas!$B$2:$B$201,D1387)=0,"No está matriculado en ese grupo",IF(COUNTIFS($A$2:$A$3001,A1387,$B$2:$B$3001,B1387)&gt;1,"Registro repetido",""))))</f>
        <v/>
      </c>
    </row>
    <row r="1388" customFormat="false" ht="15" hidden="false" customHeight="false" outlineLevel="0" collapsed="false">
      <c r="D1388" s="0" t="str">
        <f aca="false">IF(A1388="","",IFERROR(INDEX(Sesiones!$B$2:$B$401,MATCH(A1388,Sesiones!$A$2:$A$401,0)),"Sesión no existe"))</f>
        <v/>
      </c>
      <c r="E1388" s="41" t="str">
        <f aca="false">IF(A1388="","",IFERROR(INDEX(Sesiones!$C$2:$C$401,MATCH(A1388,Sesiones!$A$2:$A$401,0)),""))</f>
        <v/>
      </c>
      <c r="F1388" s="0" t="str">
        <f aca="false">IF(A1388="","",IF(D1388="Sesión no existe","Sesión no existe",IF(COUNTIFS(Matrículas!$A$2:$A$201,B1388,Matrículas!$B$2:$B$201,D1388)=0,"No está matriculado en ese grupo",IF(COUNTIFS($A$2:$A$3001,A1388,$B$2:$B$3001,B1388)&gt;1,"Registro repetido",""))))</f>
        <v/>
      </c>
    </row>
    <row r="1389" customFormat="false" ht="15" hidden="false" customHeight="false" outlineLevel="0" collapsed="false">
      <c r="D1389" s="0" t="str">
        <f aca="false">IF(A1389="","",IFERROR(INDEX(Sesiones!$B$2:$B$401,MATCH(A1389,Sesiones!$A$2:$A$401,0)),"Sesión no existe"))</f>
        <v/>
      </c>
      <c r="E1389" s="41" t="str">
        <f aca="false">IF(A1389="","",IFERROR(INDEX(Sesiones!$C$2:$C$401,MATCH(A1389,Sesiones!$A$2:$A$401,0)),""))</f>
        <v/>
      </c>
      <c r="F1389" s="0" t="str">
        <f aca="false">IF(A1389="","",IF(D1389="Sesión no existe","Sesión no existe",IF(COUNTIFS(Matrículas!$A$2:$A$201,B1389,Matrículas!$B$2:$B$201,D1389)=0,"No está matriculado en ese grupo",IF(COUNTIFS($A$2:$A$3001,A1389,$B$2:$B$3001,B1389)&gt;1,"Registro repetido",""))))</f>
        <v/>
      </c>
    </row>
    <row r="1390" customFormat="false" ht="15" hidden="false" customHeight="false" outlineLevel="0" collapsed="false">
      <c r="D1390" s="0" t="str">
        <f aca="false">IF(A1390="","",IFERROR(INDEX(Sesiones!$B$2:$B$401,MATCH(A1390,Sesiones!$A$2:$A$401,0)),"Sesión no existe"))</f>
        <v/>
      </c>
      <c r="E1390" s="41" t="str">
        <f aca="false">IF(A1390="","",IFERROR(INDEX(Sesiones!$C$2:$C$401,MATCH(A1390,Sesiones!$A$2:$A$401,0)),""))</f>
        <v/>
      </c>
      <c r="F1390" s="0" t="str">
        <f aca="false">IF(A1390="","",IF(D1390="Sesión no existe","Sesión no existe",IF(COUNTIFS(Matrículas!$A$2:$A$201,B1390,Matrículas!$B$2:$B$201,D1390)=0,"No está matriculado en ese grupo",IF(COUNTIFS($A$2:$A$3001,A1390,$B$2:$B$3001,B1390)&gt;1,"Registro repetido",""))))</f>
        <v/>
      </c>
    </row>
    <row r="1391" customFormat="false" ht="15" hidden="false" customHeight="false" outlineLevel="0" collapsed="false">
      <c r="D1391" s="0" t="str">
        <f aca="false">IF(A1391="","",IFERROR(INDEX(Sesiones!$B$2:$B$401,MATCH(A1391,Sesiones!$A$2:$A$401,0)),"Sesión no existe"))</f>
        <v/>
      </c>
      <c r="E1391" s="41" t="str">
        <f aca="false">IF(A1391="","",IFERROR(INDEX(Sesiones!$C$2:$C$401,MATCH(A1391,Sesiones!$A$2:$A$401,0)),""))</f>
        <v/>
      </c>
      <c r="F1391" s="0" t="str">
        <f aca="false">IF(A1391="","",IF(D1391="Sesión no existe","Sesión no existe",IF(COUNTIFS(Matrículas!$A$2:$A$201,B1391,Matrículas!$B$2:$B$201,D1391)=0,"No está matriculado en ese grupo",IF(COUNTIFS($A$2:$A$3001,A1391,$B$2:$B$3001,B1391)&gt;1,"Registro repetido",""))))</f>
        <v/>
      </c>
    </row>
    <row r="1392" customFormat="false" ht="15" hidden="false" customHeight="false" outlineLevel="0" collapsed="false">
      <c r="D1392" s="0" t="str">
        <f aca="false">IF(A1392="","",IFERROR(INDEX(Sesiones!$B$2:$B$401,MATCH(A1392,Sesiones!$A$2:$A$401,0)),"Sesión no existe"))</f>
        <v/>
      </c>
      <c r="E1392" s="41" t="str">
        <f aca="false">IF(A1392="","",IFERROR(INDEX(Sesiones!$C$2:$C$401,MATCH(A1392,Sesiones!$A$2:$A$401,0)),""))</f>
        <v/>
      </c>
      <c r="F1392" s="0" t="str">
        <f aca="false">IF(A1392="","",IF(D1392="Sesión no existe","Sesión no existe",IF(COUNTIFS(Matrículas!$A$2:$A$201,B1392,Matrículas!$B$2:$B$201,D1392)=0,"No está matriculado en ese grupo",IF(COUNTIFS($A$2:$A$3001,A1392,$B$2:$B$3001,B1392)&gt;1,"Registro repetido",""))))</f>
        <v/>
      </c>
    </row>
    <row r="1393" customFormat="false" ht="15" hidden="false" customHeight="false" outlineLevel="0" collapsed="false">
      <c r="D1393" s="0" t="str">
        <f aca="false">IF(A1393="","",IFERROR(INDEX(Sesiones!$B$2:$B$401,MATCH(A1393,Sesiones!$A$2:$A$401,0)),"Sesión no existe"))</f>
        <v/>
      </c>
      <c r="E1393" s="41" t="str">
        <f aca="false">IF(A1393="","",IFERROR(INDEX(Sesiones!$C$2:$C$401,MATCH(A1393,Sesiones!$A$2:$A$401,0)),""))</f>
        <v/>
      </c>
      <c r="F1393" s="0" t="str">
        <f aca="false">IF(A1393="","",IF(D1393="Sesión no existe","Sesión no existe",IF(COUNTIFS(Matrículas!$A$2:$A$201,B1393,Matrículas!$B$2:$B$201,D1393)=0,"No está matriculado en ese grupo",IF(COUNTIFS($A$2:$A$3001,A1393,$B$2:$B$3001,B1393)&gt;1,"Registro repetido",""))))</f>
        <v/>
      </c>
    </row>
    <row r="1394" customFormat="false" ht="15" hidden="false" customHeight="false" outlineLevel="0" collapsed="false">
      <c r="D1394" s="0" t="str">
        <f aca="false">IF(A1394="","",IFERROR(INDEX(Sesiones!$B$2:$B$401,MATCH(A1394,Sesiones!$A$2:$A$401,0)),"Sesión no existe"))</f>
        <v/>
      </c>
      <c r="E1394" s="41" t="str">
        <f aca="false">IF(A1394="","",IFERROR(INDEX(Sesiones!$C$2:$C$401,MATCH(A1394,Sesiones!$A$2:$A$401,0)),""))</f>
        <v/>
      </c>
      <c r="F1394" s="0" t="str">
        <f aca="false">IF(A1394="","",IF(D1394="Sesión no existe","Sesión no existe",IF(COUNTIFS(Matrículas!$A$2:$A$201,B1394,Matrículas!$B$2:$B$201,D1394)=0,"No está matriculado en ese grupo",IF(COUNTIFS($A$2:$A$3001,A1394,$B$2:$B$3001,B1394)&gt;1,"Registro repetido",""))))</f>
        <v/>
      </c>
    </row>
    <row r="1395" customFormat="false" ht="15" hidden="false" customHeight="false" outlineLevel="0" collapsed="false">
      <c r="D1395" s="0" t="str">
        <f aca="false">IF(A1395="","",IFERROR(INDEX(Sesiones!$B$2:$B$401,MATCH(A1395,Sesiones!$A$2:$A$401,0)),"Sesión no existe"))</f>
        <v/>
      </c>
      <c r="E1395" s="41" t="str">
        <f aca="false">IF(A1395="","",IFERROR(INDEX(Sesiones!$C$2:$C$401,MATCH(A1395,Sesiones!$A$2:$A$401,0)),""))</f>
        <v/>
      </c>
      <c r="F1395" s="0" t="str">
        <f aca="false">IF(A1395="","",IF(D1395="Sesión no existe","Sesión no existe",IF(COUNTIFS(Matrículas!$A$2:$A$201,B1395,Matrículas!$B$2:$B$201,D1395)=0,"No está matriculado en ese grupo",IF(COUNTIFS($A$2:$A$3001,A1395,$B$2:$B$3001,B1395)&gt;1,"Registro repetido",""))))</f>
        <v/>
      </c>
    </row>
    <row r="1396" customFormat="false" ht="15" hidden="false" customHeight="false" outlineLevel="0" collapsed="false">
      <c r="D1396" s="0" t="str">
        <f aca="false">IF(A1396="","",IFERROR(INDEX(Sesiones!$B$2:$B$401,MATCH(A1396,Sesiones!$A$2:$A$401,0)),"Sesión no existe"))</f>
        <v/>
      </c>
      <c r="E1396" s="41" t="str">
        <f aca="false">IF(A1396="","",IFERROR(INDEX(Sesiones!$C$2:$C$401,MATCH(A1396,Sesiones!$A$2:$A$401,0)),""))</f>
        <v/>
      </c>
      <c r="F1396" s="0" t="str">
        <f aca="false">IF(A1396="","",IF(D1396="Sesión no existe","Sesión no existe",IF(COUNTIFS(Matrículas!$A$2:$A$201,B1396,Matrículas!$B$2:$B$201,D1396)=0,"No está matriculado en ese grupo",IF(COUNTIFS($A$2:$A$3001,A1396,$B$2:$B$3001,B1396)&gt;1,"Registro repetido",""))))</f>
        <v/>
      </c>
    </row>
    <row r="1397" customFormat="false" ht="15" hidden="false" customHeight="false" outlineLevel="0" collapsed="false">
      <c r="D1397" s="0" t="str">
        <f aca="false">IF(A1397="","",IFERROR(INDEX(Sesiones!$B$2:$B$401,MATCH(A1397,Sesiones!$A$2:$A$401,0)),"Sesión no existe"))</f>
        <v/>
      </c>
      <c r="E1397" s="41" t="str">
        <f aca="false">IF(A1397="","",IFERROR(INDEX(Sesiones!$C$2:$C$401,MATCH(A1397,Sesiones!$A$2:$A$401,0)),""))</f>
        <v/>
      </c>
      <c r="F1397" s="0" t="str">
        <f aca="false">IF(A1397="","",IF(D1397="Sesión no existe","Sesión no existe",IF(COUNTIFS(Matrículas!$A$2:$A$201,B1397,Matrículas!$B$2:$B$201,D1397)=0,"No está matriculado en ese grupo",IF(COUNTIFS($A$2:$A$3001,A1397,$B$2:$B$3001,B1397)&gt;1,"Registro repetido",""))))</f>
        <v/>
      </c>
    </row>
    <row r="1398" customFormat="false" ht="15" hidden="false" customHeight="false" outlineLevel="0" collapsed="false">
      <c r="D1398" s="0" t="str">
        <f aca="false">IF(A1398="","",IFERROR(INDEX(Sesiones!$B$2:$B$401,MATCH(A1398,Sesiones!$A$2:$A$401,0)),"Sesión no existe"))</f>
        <v/>
      </c>
      <c r="E1398" s="41" t="str">
        <f aca="false">IF(A1398="","",IFERROR(INDEX(Sesiones!$C$2:$C$401,MATCH(A1398,Sesiones!$A$2:$A$401,0)),""))</f>
        <v/>
      </c>
      <c r="F1398" s="0" t="str">
        <f aca="false">IF(A1398="","",IF(D1398="Sesión no existe","Sesión no existe",IF(COUNTIFS(Matrículas!$A$2:$A$201,B1398,Matrículas!$B$2:$B$201,D1398)=0,"No está matriculado en ese grupo",IF(COUNTIFS($A$2:$A$3001,A1398,$B$2:$B$3001,B1398)&gt;1,"Registro repetido",""))))</f>
        <v/>
      </c>
    </row>
    <row r="1399" customFormat="false" ht="15" hidden="false" customHeight="false" outlineLevel="0" collapsed="false">
      <c r="D1399" s="0" t="str">
        <f aca="false">IF(A1399="","",IFERROR(INDEX(Sesiones!$B$2:$B$401,MATCH(A1399,Sesiones!$A$2:$A$401,0)),"Sesión no existe"))</f>
        <v/>
      </c>
      <c r="E1399" s="41" t="str">
        <f aca="false">IF(A1399="","",IFERROR(INDEX(Sesiones!$C$2:$C$401,MATCH(A1399,Sesiones!$A$2:$A$401,0)),""))</f>
        <v/>
      </c>
      <c r="F1399" s="0" t="str">
        <f aca="false">IF(A1399="","",IF(D1399="Sesión no existe","Sesión no existe",IF(COUNTIFS(Matrículas!$A$2:$A$201,B1399,Matrículas!$B$2:$B$201,D1399)=0,"No está matriculado en ese grupo",IF(COUNTIFS($A$2:$A$3001,A1399,$B$2:$B$3001,B1399)&gt;1,"Registro repetido",""))))</f>
        <v/>
      </c>
    </row>
    <row r="1400" customFormat="false" ht="15" hidden="false" customHeight="false" outlineLevel="0" collapsed="false">
      <c r="D1400" s="0" t="str">
        <f aca="false">IF(A1400="","",IFERROR(INDEX(Sesiones!$B$2:$B$401,MATCH(A1400,Sesiones!$A$2:$A$401,0)),"Sesión no existe"))</f>
        <v/>
      </c>
      <c r="E1400" s="41" t="str">
        <f aca="false">IF(A1400="","",IFERROR(INDEX(Sesiones!$C$2:$C$401,MATCH(A1400,Sesiones!$A$2:$A$401,0)),""))</f>
        <v/>
      </c>
      <c r="F1400" s="0" t="str">
        <f aca="false">IF(A1400="","",IF(D1400="Sesión no existe","Sesión no existe",IF(COUNTIFS(Matrículas!$A$2:$A$201,B1400,Matrículas!$B$2:$B$201,D1400)=0,"No está matriculado en ese grupo",IF(COUNTIFS($A$2:$A$3001,A1400,$B$2:$B$3001,B1400)&gt;1,"Registro repetido",""))))</f>
        <v/>
      </c>
    </row>
    <row r="1401" customFormat="false" ht="15" hidden="false" customHeight="false" outlineLevel="0" collapsed="false">
      <c r="D1401" s="0" t="str">
        <f aca="false">IF(A1401="","",IFERROR(INDEX(Sesiones!$B$2:$B$401,MATCH(A1401,Sesiones!$A$2:$A$401,0)),"Sesión no existe"))</f>
        <v/>
      </c>
      <c r="E1401" s="41" t="str">
        <f aca="false">IF(A1401="","",IFERROR(INDEX(Sesiones!$C$2:$C$401,MATCH(A1401,Sesiones!$A$2:$A$401,0)),""))</f>
        <v/>
      </c>
      <c r="F1401" s="0" t="str">
        <f aca="false">IF(A1401="","",IF(D1401="Sesión no existe","Sesión no existe",IF(COUNTIFS(Matrículas!$A$2:$A$201,B1401,Matrículas!$B$2:$B$201,D1401)=0,"No está matriculado en ese grupo",IF(COUNTIFS($A$2:$A$3001,A1401,$B$2:$B$3001,B1401)&gt;1,"Registro repetido",""))))</f>
        <v/>
      </c>
    </row>
    <row r="1402" customFormat="false" ht="15" hidden="false" customHeight="false" outlineLevel="0" collapsed="false">
      <c r="D1402" s="0" t="str">
        <f aca="false">IF(A1402="","",IFERROR(INDEX(Sesiones!$B$2:$B$401,MATCH(A1402,Sesiones!$A$2:$A$401,0)),"Sesión no existe"))</f>
        <v/>
      </c>
      <c r="E1402" s="41" t="str">
        <f aca="false">IF(A1402="","",IFERROR(INDEX(Sesiones!$C$2:$C$401,MATCH(A1402,Sesiones!$A$2:$A$401,0)),""))</f>
        <v/>
      </c>
      <c r="F1402" s="0" t="str">
        <f aca="false">IF(A1402="","",IF(D1402="Sesión no existe","Sesión no existe",IF(COUNTIFS(Matrículas!$A$2:$A$201,B1402,Matrículas!$B$2:$B$201,D1402)=0,"No está matriculado en ese grupo",IF(COUNTIFS($A$2:$A$3001,A1402,$B$2:$B$3001,B1402)&gt;1,"Registro repetido",""))))</f>
        <v/>
      </c>
    </row>
    <row r="1403" customFormat="false" ht="15" hidden="false" customHeight="false" outlineLevel="0" collapsed="false">
      <c r="D1403" s="0" t="str">
        <f aca="false">IF(A1403="","",IFERROR(INDEX(Sesiones!$B$2:$B$401,MATCH(A1403,Sesiones!$A$2:$A$401,0)),"Sesión no existe"))</f>
        <v/>
      </c>
      <c r="E1403" s="41" t="str">
        <f aca="false">IF(A1403="","",IFERROR(INDEX(Sesiones!$C$2:$C$401,MATCH(A1403,Sesiones!$A$2:$A$401,0)),""))</f>
        <v/>
      </c>
      <c r="F1403" s="0" t="str">
        <f aca="false">IF(A1403="","",IF(D1403="Sesión no existe","Sesión no existe",IF(COUNTIFS(Matrículas!$A$2:$A$201,B1403,Matrículas!$B$2:$B$201,D1403)=0,"No está matriculado en ese grupo",IF(COUNTIFS($A$2:$A$3001,A1403,$B$2:$B$3001,B1403)&gt;1,"Registro repetido",""))))</f>
        <v/>
      </c>
    </row>
    <row r="1404" customFormat="false" ht="15" hidden="false" customHeight="false" outlineLevel="0" collapsed="false">
      <c r="D1404" s="0" t="str">
        <f aca="false">IF(A1404="","",IFERROR(INDEX(Sesiones!$B$2:$B$401,MATCH(A1404,Sesiones!$A$2:$A$401,0)),"Sesión no existe"))</f>
        <v/>
      </c>
      <c r="E1404" s="41" t="str">
        <f aca="false">IF(A1404="","",IFERROR(INDEX(Sesiones!$C$2:$C$401,MATCH(A1404,Sesiones!$A$2:$A$401,0)),""))</f>
        <v/>
      </c>
      <c r="F1404" s="0" t="str">
        <f aca="false">IF(A1404="","",IF(D1404="Sesión no existe","Sesión no existe",IF(COUNTIFS(Matrículas!$A$2:$A$201,B1404,Matrículas!$B$2:$B$201,D1404)=0,"No está matriculado en ese grupo",IF(COUNTIFS($A$2:$A$3001,A1404,$B$2:$B$3001,B1404)&gt;1,"Registro repetido",""))))</f>
        <v/>
      </c>
    </row>
    <row r="1405" customFormat="false" ht="15" hidden="false" customHeight="false" outlineLevel="0" collapsed="false">
      <c r="D1405" s="0" t="str">
        <f aca="false">IF(A1405="","",IFERROR(INDEX(Sesiones!$B$2:$B$401,MATCH(A1405,Sesiones!$A$2:$A$401,0)),"Sesión no existe"))</f>
        <v/>
      </c>
      <c r="E1405" s="41" t="str">
        <f aca="false">IF(A1405="","",IFERROR(INDEX(Sesiones!$C$2:$C$401,MATCH(A1405,Sesiones!$A$2:$A$401,0)),""))</f>
        <v/>
      </c>
      <c r="F1405" s="0" t="str">
        <f aca="false">IF(A1405="","",IF(D1405="Sesión no existe","Sesión no existe",IF(COUNTIFS(Matrículas!$A$2:$A$201,B1405,Matrículas!$B$2:$B$201,D1405)=0,"No está matriculado en ese grupo",IF(COUNTIFS($A$2:$A$3001,A1405,$B$2:$B$3001,B1405)&gt;1,"Registro repetido",""))))</f>
        <v/>
      </c>
    </row>
    <row r="1406" customFormat="false" ht="15" hidden="false" customHeight="false" outlineLevel="0" collapsed="false">
      <c r="D1406" s="0" t="str">
        <f aca="false">IF(A1406="","",IFERROR(INDEX(Sesiones!$B$2:$B$401,MATCH(A1406,Sesiones!$A$2:$A$401,0)),"Sesión no existe"))</f>
        <v/>
      </c>
      <c r="E1406" s="41" t="str">
        <f aca="false">IF(A1406="","",IFERROR(INDEX(Sesiones!$C$2:$C$401,MATCH(A1406,Sesiones!$A$2:$A$401,0)),""))</f>
        <v/>
      </c>
      <c r="F1406" s="0" t="str">
        <f aca="false">IF(A1406="","",IF(D1406="Sesión no existe","Sesión no existe",IF(COUNTIFS(Matrículas!$A$2:$A$201,B1406,Matrículas!$B$2:$B$201,D1406)=0,"No está matriculado en ese grupo",IF(COUNTIFS($A$2:$A$3001,A1406,$B$2:$B$3001,B1406)&gt;1,"Registro repetido",""))))</f>
        <v/>
      </c>
    </row>
    <row r="1407" customFormat="false" ht="15" hidden="false" customHeight="false" outlineLevel="0" collapsed="false">
      <c r="D1407" s="0" t="str">
        <f aca="false">IF(A1407="","",IFERROR(INDEX(Sesiones!$B$2:$B$401,MATCH(A1407,Sesiones!$A$2:$A$401,0)),"Sesión no existe"))</f>
        <v/>
      </c>
      <c r="E1407" s="41" t="str">
        <f aca="false">IF(A1407="","",IFERROR(INDEX(Sesiones!$C$2:$C$401,MATCH(A1407,Sesiones!$A$2:$A$401,0)),""))</f>
        <v/>
      </c>
      <c r="F1407" s="0" t="str">
        <f aca="false">IF(A1407="","",IF(D1407="Sesión no existe","Sesión no existe",IF(COUNTIFS(Matrículas!$A$2:$A$201,B1407,Matrículas!$B$2:$B$201,D1407)=0,"No está matriculado en ese grupo",IF(COUNTIFS($A$2:$A$3001,A1407,$B$2:$B$3001,B1407)&gt;1,"Registro repetido",""))))</f>
        <v/>
      </c>
    </row>
    <row r="1408" customFormat="false" ht="15" hidden="false" customHeight="false" outlineLevel="0" collapsed="false">
      <c r="D1408" s="0" t="str">
        <f aca="false">IF(A1408="","",IFERROR(INDEX(Sesiones!$B$2:$B$401,MATCH(A1408,Sesiones!$A$2:$A$401,0)),"Sesión no existe"))</f>
        <v/>
      </c>
      <c r="E1408" s="41" t="str">
        <f aca="false">IF(A1408="","",IFERROR(INDEX(Sesiones!$C$2:$C$401,MATCH(A1408,Sesiones!$A$2:$A$401,0)),""))</f>
        <v/>
      </c>
      <c r="F1408" s="0" t="str">
        <f aca="false">IF(A1408="","",IF(D1408="Sesión no existe","Sesión no existe",IF(COUNTIFS(Matrículas!$A$2:$A$201,B1408,Matrículas!$B$2:$B$201,D1408)=0,"No está matriculado en ese grupo",IF(COUNTIFS($A$2:$A$3001,A1408,$B$2:$B$3001,B1408)&gt;1,"Registro repetido",""))))</f>
        <v/>
      </c>
    </row>
    <row r="1409" customFormat="false" ht="15" hidden="false" customHeight="false" outlineLevel="0" collapsed="false">
      <c r="D1409" s="0" t="str">
        <f aca="false">IF(A1409="","",IFERROR(INDEX(Sesiones!$B$2:$B$401,MATCH(A1409,Sesiones!$A$2:$A$401,0)),"Sesión no existe"))</f>
        <v/>
      </c>
      <c r="E1409" s="41" t="str">
        <f aca="false">IF(A1409="","",IFERROR(INDEX(Sesiones!$C$2:$C$401,MATCH(A1409,Sesiones!$A$2:$A$401,0)),""))</f>
        <v/>
      </c>
      <c r="F1409" s="0" t="str">
        <f aca="false">IF(A1409="","",IF(D1409="Sesión no existe","Sesión no existe",IF(COUNTIFS(Matrículas!$A$2:$A$201,B1409,Matrículas!$B$2:$B$201,D1409)=0,"No está matriculado en ese grupo",IF(COUNTIFS($A$2:$A$3001,A1409,$B$2:$B$3001,B1409)&gt;1,"Registro repetido",""))))</f>
        <v/>
      </c>
    </row>
    <row r="1410" customFormat="false" ht="15" hidden="false" customHeight="false" outlineLevel="0" collapsed="false">
      <c r="D1410" s="0" t="str">
        <f aca="false">IF(A1410="","",IFERROR(INDEX(Sesiones!$B$2:$B$401,MATCH(A1410,Sesiones!$A$2:$A$401,0)),"Sesión no existe"))</f>
        <v/>
      </c>
      <c r="E1410" s="41" t="str">
        <f aca="false">IF(A1410="","",IFERROR(INDEX(Sesiones!$C$2:$C$401,MATCH(A1410,Sesiones!$A$2:$A$401,0)),""))</f>
        <v/>
      </c>
      <c r="F1410" s="0" t="str">
        <f aca="false">IF(A1410="","",IF(D1410="Sesión no existe","Sesión no existe",IF(COUNTIFS(Matrículas!$A$2:$A$201,B1410,Matrículas!$B$2:$B$201,D1410)=0,"No está matriculado en ese grupo",IF(COUNTIFS($A$2:$A$3001,A1410,$B$2:$B$3001,B1410)&gt;1,"Registro repetido",""))))</f>
        <v/>
      </c>
    </row>
    <row r="1411" customFormat="false" ht="15" hidden="false" customHeight="false" outlineLevel="0" collapsed="false">
      <c r="D1411" s="0" t="str">
        <f aca="false">IF(A1411="","",IFERROR(INDEX(Sesiones!$B$2:$B$401,MATCH(A1411,Sesiones!$A$2:$A$401,0)),"Sesión no existe"))</f>
        <v/>
      </c>
      <c r="E1411" s="41" t="str">
        <f aca="false">IF(A1411="","",IFERROR(INDEX(Sesiones!$C$2:$C$401,MATCH(A1411,Sesiones!$A$2:$A$401,0)),""))</f>
        <v/>
      </c>
      <c r="F1411" s="0" t="str">
        <f aca="false">IF(A1411="","",IF(D1411="Sesión no existe","Sesión no existe",IF(COUNTIFS(Matrículas!$A$2:$A$201,B1411,Matrículas!$B$2:$B$201,D1411)=0,"No está matriculado en ese grupo",IF(COUNTIFS($A$2:$A$3001,A1411,$B$2:$B$3001,B1411)&gt;1,"Registro repetido",""))))</f>
        <v/>
      </c>
    </row>
    <row r="1412" customFormat="false" ht="15" hidden="false" customHeight="false" outlineLevel="0" collapsed="false">
      <c r="D1412" s="0" t="str">
        <f aca="false">IF(A1412="","",IFERROR(INDEX(Sesiones!$B$2:$B$401,MATCH(A1412,Sesiones!$A$2:$A$401,0)),"Sesión no existe"))</f>
        <v/>
      </c>
      <c r="E1412" s="41" t="str">
        <f aca="false">IF(A1412="","",IFERROR(INDEX(Sesiones!$C$2:$C$401,MATCH(A1412,Sesiones!$A$2:$A$401,0)),""))</f>
        <v/>
      </c>
      <c r="F1412" s="0" t="str">
        <f aca="false">IF(A1412="","",IF(D1412="Sesión no existe","Sesión no existe",IF(COUNTIFS(Matrículas!$A$2:$A$201,B1412,Matrículas!$B$2:$B$201,D1412)=0,"No está matriculado en ese grupo",IF(COUNTIFS($A$2:$A$3001,A1412,$B$2:$B$3001,B1412)&gt;1,"Registro repetido",""))))</f>
        <v/>
      </c>
    </row>
    <row r="1413" customFormat="false" ht="15" hidden="false" customHeight="false" outlineLevel="0" collapsed="false">
      <c r="D1413" s="0" t="str">
        <f aca="false">IF(A1413="","",IFERROR(INDEX(Sesiones!$B$2:$B$401,MATCH(A1413,Sesiones!$A$2:$A$401,0)),"Sesión no existe"))</f>
        <v/>
      </c>
      <c r="E1413" s="41" t="str">
        <f aca="false">IF(A1413="","",IFERROR(INDEX(Sesiones!$C$2:$C$401,MATCH(A1413,Sesiones!$A$2:$A$401,0)),""))</f>
        <v/>
      </c>
      <c r="F1413" s="0" t="str">
        <f aca="false">IF(A1413="","",IF(D1413="Sesión no existe","Sesión no existe",IF(COUNTIFS(Matrículas!$A$2:$A$201,B1413,Matrículas!$B$2:$B$201,D1413)=0,"No está matriculado en ese grupo",IF(COUNTIFS($A$2:$A$3001,A1413,$B$2:$B$3001,B1413)&gt;1,"Registro repetido",""))))</f>
        <v/>
      </c>
    </row>
    <row r="1414" customFormat="false" ht="15" hidden="false" customHeight="false" outlineLevel="0" collapsed="false">
      <c r="D1414" s="0" t="str">
        <f aca="false">IF(A1414="","",IFERROR(INDEX(Sesiones!$B$2:$B$401,MATCH(A1414,Sesiones!$A$2:$A$401,0)),"Sesión no existe"))</f>
        <v/>
      </c>
      <c r="E1414" s="41" t="str">
        <f aca="false">IF(A1414="","",IFERROR(INDEX(Sesiones!$C$2:$C$401,MATCH(A1414,Sesiones!$A$2:$A$401,0)),""))</f>
        <v/>
      </c>
      <c r="F1414" s="0" t="str">
        <f aca="false">IF(A1414="","",IF(D1414="Sesión no existe","Sesión no existe",IF(COUNTIFS(Matrículas!$A$2:$A$201,B1414,Matrículas!$B$2:$B$201,D1414)=0,"No está matriculado en ese grupo",IF(COUNTIFS($A$2:$A$3001,A1414,$B$2:$B$3001,B1414)&gt;1,"Registro repetido",""))))</f>
        <v/>
      </c>
    </row>
    <row r="1415" customFormat="false" ht="15" hidden="false" customHeight="false" outlineLevel="0" collapsed="false">
      <c r="D1415" s="0" t="str">
        <f aca="false">IF(A1415="","",IFERROR(INDEX(Sesiones!$B$2:$B$401,MATCH(A1415,Sesiones!$A$2:$A$401,0)),"Sesión no existe"))</f>
        <v/>
      </c>
      <c r="E1415" s="41" t="str">
        <f aca="false">IF(A1415="","",IFERROR(INDEX(Sesiones!$C$2:$C$401,MATCH(A1415,Sesiones!$A$2:$A$401,0)),""))</f>
        <v/>
      </c>
      <c r="F1415" s="0" t="str">
        <f aca="false">IF(A1415="","",IF(D1415="Sesión no existe","Sesión no existe",IF(COUNTIFS(Matrículas!$A$2:$A$201,B1415,Matrículas!$B$2:$B$201,D1415)=0,"No está matriculado en ese grupo",IF(COUNTIFS($A$2:$A$3001,A1415,$B$2:$B$3001,B1415)&gt;1,"Registro repetido",""))))</f>
        <v/>
      </c>
    </row>
    <row r="1416" customFormat="false" ht="15" hidden="false" customHeight="false" outlineLevel="0" collapsed="false">
      <c r="D1416" s="0" t="str">
        <f aca="false">IF(A1416="","",IFERROR(INDEX(Sesiones!$B$2:$B$401,MATCH(A1416,Sesiones!$A$2:$A$401,0)),"Sesión no existe"))</f>
        <v/>
      </c>
      <c r="E1416" s="41" t="str">
        <f aca="false">IF(A1416="","",IFERROR(INDEX(Sesiones!$C$2:$C$401,MATCH(A1416,Sesiones!$A$2:$A$401,0)),""))</f>
        <v/>
      </c>
      <c r="F1416" s="0" t="str">
        <f aca="false">IF(A1416="","",IF(D1416="Sesión no existe","Sesión no existe",IF(COUNTIFS(Matrículas!$A$2:$A$201,B1416,Matrículas!$B$2:$B$201,D1416)=0,"No está matriculado en ese grupo",IF(COUNTIFS($A$2:$A$3001,A1416,$B$2:$B$3001,B1416)&gt;1,"Registro repetido",""))))</f>
        <v/>
      </c>
    </row>
    <row r="1417" customFormat="false" ht="15" hidden="false" customHeight="false" outlineLevel="0" collapsed="false">
      <c r="D1417" s="0" t="str">
        <f aca="false">IF(A1417="","",IFERROR(INDEX(Sesiones!$B$2:$B$401,MATCH(A1417,Sesiones!$A$2:$A$401,0)),"Sesión no existe"))</f>
        <v/>
      </c>
      <c r="E1417" s="41" t="str">
        <f aca="false">IF(A1417="","",IFERROR(INDEX(Sesiones!$C$2:$C$401,MATCH(A1417,Sesiones!$A$2:$A$401,0)),""))</f>
        <v/>
      </c>
      <c r="F1417" s="0" t="str">
        <f aca="false">IF(A1417="","",IF(D1417="Sesión no existe","Sesión no existe",IF(COUNTIFS(Matrículas!$A$2:$A$201,B1417,Matrículas!$B$2:$B$201,D1417)=0,"No está matriculado en ese grupo",IF(COUNTIFS($A$2:$A$3001,A1417,$B$2:$B$3001,B1417)&gt;1,"Registro repetido",""))))</f>
        <v/>
      </c>
    </row>
    <row r="1418" customFormat="false" ht="15" hidden="false" customHeight="false" outlineLevel="0" collapsed="false">
      <c r="D1418" s="0" t="str">
        <f aca="false">IF(A1418="","",IFERROR(INDEX(Sesiones!$B$2:$B$401,MATCH(A1418,Sesiones!$A$2:$A$401,0)),"Sesión no existe"))</f>
        <v/>
      </c>
      <c r="E1418" s="41" t="str">
        <f aca="false">IF(A1418="","",IFERROR(INDEX(Sesiones!$C$2:$C$401,MATCH(A1418,Sesiones!$A$2:$A$401,0)),""))</f>
        <v/>
      </c>
      <c r="F1418" s="0" t="str">
        <f aca="false">IF(A1418="","",IF(D1418="Sesión no existe","Sesión no existe",IF(COUNTIFS(Matrículas!$A$2:$A$201,B1418,Matrículas!$B$2:$B$201,D1418)=0,"No está matriculado en ese grupo",IF(COUNTIFS($A$2:$A$3001,A1418,$B$2:$B$3001,B1418)&gt;1,"Registro repetido",""))))</f>
        <v/>
      </c>
    </row>
    <row r="1419" customFormat="false" ht="15" hidden="false" customHeight="false" outlineLevel="0" collapsed="false">
      <c r="D1419" s="0" t="str">
        <f aca="false">IF(A1419="","",IFERROR(INDEX(Sesiones!$B$2:$B$401,MATCH(A1419,Sesiones!$A$2:$A$401,0)),"Sesión no existe"))</f>
        <v/>
      </c>
      <c r="E1419" s="41" t="str">
        <f aca="false">IF(A1419="","",IFERROR(INDEX(Sesiones!$C$2:$C$401,MATCH(A1419,Sesiones!$A$2:$A$401,0)),""))</f>
        <v/>
      </c>
      <c r="F1419" s="0" t="str">
        <f aca="false">IF(A1419="","",IF(D1419="Sesión no existe","Sesión no existe",IF(COUNTIFS(Matrículas!$A$2:$A$201,B1419,Matrículas!$B$2:$B$201,D1419)=0,"No está matriculado en ese grupo",IF(COUNTIFS($A$2:$A$3001,A1419,$B$2:$B$3001,B1419)&gt;1,"Registro repetido",""))))</f>
        <v/>
      </c>
    </row>
    <row r="1420" customFormat="false" ht="15" hidden="false" customHeight="false" outlineLevel="0" collapsed="false">
      <c r="D1420" s="0" t="str">
        <f aca="false">IF(A1420="","",IFERROR(INDEX(Sesiones!$B$2:$B$401,MATCH(A1420,Sesiones!$A$2:$A$401,0)),"Sesión no existe"))</f>
        <v/>
      </c>
      <c r="E1420" s="41" t="str">
        <f aca="false">IF(A1420="","",IFERROR(INDEX(Sesiones!$C$2:$C$401,MATCH(A1420,Sesiones!$A$2:$A$401,0)),""))</f>
        <v/>
      </c>
      <c r="F1420" s="0" t="str">
        <f aca="false">IF(A1420="","",IF(D1420="Sesión no existe","Sesión no existe",IF(COUNTIFS(Matrículas!$A$2:$A$201,B1420,Matrículas!$B$2:$B$201,D1420)=0,"No está matriculado en ese grupo",IF(COUNTIFS($A$2:$A$3001,A1420,$B$2:$B$3001,B1420)&gt;1,"Registro repetido",""))))</f>
        <v/>
      </c>
    </row>
    <row r="1421" customFormat="false" ht="15" hidden="false" customHeight="false" outlineLevel="0" collapsed="false">
      <c r="D1421" s="0" t="str">
        <f aca="false">IF(A1421="","",IFERROR(INDEX(Sesiones!$B$2:$B$401,MATCH(A1421,Sesiones!$A$2:$A$401,0)),"Sesión no existe"))</f>
        <v/>
      </c>
      <c r="E1421" s="41" t="str">
        <f aca="false">IF(A1421="","",IFERROR(INDEX(Sesiones!$C$2:$C$401,MATCH(A1421,Sesiones!$A$2:$A$401,0)),""))</f>
        <v/>
      </c>
      <c r="F1421" s="0" t="str">
        <f aca="false">IF(A1421="","",IF(D1421="Sesión no existe","Sesión no existe",IF(COUNTIFS(Matrículas!$A$2:$A$201,B1421,Matrículas!$B$2:$B$201,D1421)=0,"No está matriculado en ese grupo",IF(COUNTIFS($A$2:$A$3001,A1421,$B$2:$B$3001,B1421)&gt;1,"Registro repetido",""))))</f>
        <v/>
      </c>
    </row>
    <row r="1422" customFormat="false" ht="15" hidden="false" customHeight="false" outlineLevel="0" collapsed="false">
      <c r="D1422" s="0" t="str">
        <f aca="false">IF(A1422="","",IFERROR(INDEX(Sesiones!$B$2:$B$401,MATCH(A1422,Sesiones!$A$2:$A$401,0)),"Sesión no existe"))</f>
        <v/>
      </c>
      <c r="E1422" s="41" t="str">
        <f aca="false">IF(A1422="","",IFERROR(INDEX(Sesiones!$C$2:$C$401,MATCH(A1422,Sesiones!$A$2:$A$401,0)),""))</f>
        <v/>
      </c>
      <c r="F1422" s="0" t="str">
        <f aca="false">IF(A1422="","",IF(D1422="Sesión no existe","Sesión no existe",IF(COUNTIFS(Matrículas!$A$2:$A$201,B1422,Matrículas!$B$2:$B$201,D1422)=0,"No está matriculado en ese grupo",IF(COUNTIFS($A$2:$A$3001,A1422,$B$2:$B$3001,B1422)&gt;1,"Registro repetido",""))))</f>
        <v/>
      </c>
    </row>
    <row r="1423" customFormat="false" ht="15" hidden="false" customHeight="false" outlineLevel="0" collapsed="false">
      <c r="D1423" s="0" t="str">
        <f aca="false">IF(A1423="","",IFERROR(INDEX(Sesiones!$B$2:$B$401,MATCH(A1423,Sesiones!$A$2:$A$401,0)),"Sesión no existe"))</f>
        <v/>
      </c>
      <c r="E1423" s="41" t="str">
        <f aca="false">IF(A1423="","",IFERROR(INDEX(Sesiones!$C$2:$C$401,MATCH(A1423,Sesiones!$A$2:$A$401,0)),""))</f>
        <v/>
      </c>
      <c r="F1423" s="0" t="str">
        <f aca="false">IF(A1423="","",IF(D1423="Sesión no existe","Sesión no existe",IF(COUNTIFS(Matrículas!$A$2:$A$201,B1423,Matrículas!$B$2:$B$201,D1423)=0,"No está matriculado en ese grupo",IF(COUNTIFS($A$2:$A$3001,A1423,$B$2:$B$3001,B1423)&gt;1,"Registro repetido",""))))</f>
        <v/>
      </c>
    </row>
    <row r="1424" customFormat="false" ht="15" hidden="false" customHeight="false" outlineLevel="0" collapsed="false">
      <c r="D1424" s="0" t="str">
        <f aca="false">IF(A1424="","",IFERROR(INDEX(Sesiones!$B$2:$B$401,MATCH(A1424,Sesiones!$A$2:$A$401,0)),"Sesión no existe"))</f>
        <v/>
      </c>
      <c r="E1424" s="41" t="str">
        <f aca="false">IF(A1424="","",IFERROR(INDEX(Sesiones!$C$2:$C$401,MATCH(A1424,Sesiones!$A$2:$A$401,0)),""))</f>
        <v/>
      </c>
      <c r="F1424" s="0" t="str">
        <f aca="false">IF(A1424="","",IF(D1424="Sesión no existe","Sesión no existe",IF(COUNTIFS(Matrículas!$A$2:$A$201,B1424,Matrículas!$B$2:$B$201,D1424)=0,"No está matriculado en ese grupo",IF(COUNTIFS($A$2:$A$3001,A1424,$B$2:$B$3001,B1424)&gt;1,"Registro repetido",""))))</f>
        <v/>
      </c>
    </row>
    <row r="1425" customFormat="false" ht="15" hidden="false" customHeight="false" outlineLevel="0" collapsed="false">
      <c r="D1425" s="0" t="str">
        <f aca="false">IF(A1425="","",IFERROR(INDEX(Sesiones!$B$2:$B$401,MATCH(A1425,Sesiones!$A$2:$A$401,0)),"Sesión no existe"))</f>
        <v/>
      </c>
      <c r="E1425" s="41" t="str">
        <f aca="false">IF(A1425="","",IFERROR(INDEX(Sesiones!$C$2:$C$401,MATCH(A1425,Sesiones!$A$2:$A$401,0)),""))</f>
        <v/>
      </c>
      <c r="F1425" s="0" t="str">
        <f aca="false">IF(A1425="","",IF(D1425="Sesión no existe","Sesión no existe",IF(COUNTIFS(Matrículas!$A$2:$A$201,B1425,Matrículas!$B$2:$B$201,D1425)=0,"No está matriculado en ese grupo",IF(COUNTIFS($A$2:$A$3001,A1425,$B$2:$B$3001,B1425)&gt;1,"Registro repetido",""))))</f>
        <v/>
      </c>
    </row>
    <row r="1426" customFormat="false" ht="15" hidden="false" customHeight="false" outlineLevel="0" collapsed="false">
      <c r="D1426" s="0" t="str">
        <f aca="false">IF(A1426="","",IFERROR(INDEX(Sesiones!$B$2:$B$401,MATCH(A1426,Sesiones!$A$2:$A$401,0)),"Sesión no existe"))</f>
        <v/>
      </c>
      <c r="E1426" s="41" t="str">
        <f aca="false">IF(A1426="","",IFERROR(INDEX(Sesiones!$C$2:$C$401,MATCH(A1426,Sesiones!$A$2:$A$401,0)),""))</f>
        <v/>
      </c>
      <c r="F1426" s="0" t="str">
        <f aca="false">IF(A1426="","",IF(D1426="Sesión no existe","Sesión no existe",IF(COUNTIFS(Matrículas!$A$2:$A$201,B1426,Matrículas!$B$2:$B$201,D1426)=0,"No está matriculado en ese grupo",IF(COUNTIFS($A$2:$A$3001,A1426,$B$2:$B$3001,B1426)&gt;1,"Registro repetido",""))))</f>
        <v/>
      </c>
    </row>
    <row r="1427" customFormat="false" ht="15" hidden="false" customHeight="false" outlineLevel="0" collapsed="false">
      <c r="D1427" s="0" t="str">
        <f aca="false">IF(A1427="","",IFERROR(INDEX(Sesiones!$B$2:$B$401,MATCH(A1427,Sesiones!$A$2:$A$401,0)),"Sesión no existe"))</f>
        <v/>
      </c>
      <c r="E1427" s="41" t="str">
        <f aca="false">IF(A1427="","",IFERROR(INDEX(Sesiones!$C$2:$C$401,MATCH(A1427,Sesiones!$A$2:$A$401,0)),""))</f>
        <v/>
      </c>
      <c r="F1427" s="0" t="str">
        <f aca="false">IF(A1427="","",IF(D1427="Sesión no existe","Sesión no existe",IF(COUNTIFS(Matrículas!$A$2:$A$201,B1427,Matrículas!$B$2:$B$201,D1427)=0,"No está matriculado en ese grupo",IF(COUNTIFS($A$2:$A$3001,A1427,$B$2:$B$3001,B1427)&gt;1,"Registro repetido",""))))</f>
        <v/>
      </c>
    </row>
    <row r="1428" customFormat="false" ht="15" hidden="false" customHeight="false" outlineLevel="0" collapsed="false">
      <c r="D1428" s="0" t="str">
        <f aca="false">IF(A1428="","",IFERROR(INDEX(Sesiones!$B$2:$B$401,MATCH(A1428,Sesiones!$A$2:$A$401,0)),"Sesión no existe"))</f>
        <v/>
      </c>
      <c r="E1428" s="41" t="str">
        <f aca="false">IF(A1428="","",IFERROR(INDEX(Sesiones!$C$2:$C$401,MATCH(A1428,Sesiones!$A$2:$A$401,0)),""))</f>
        <v/>
      </c>
      <c r="F1428" s="0" t="str">
        <f aca="false">IF(A1428="","",IF(D1428="Sesión no existe","Sesión no existe",IF(COUNTIFS(Matrículas!$A$2:$A$201,B1428,Matrículas!$B$2:$B$201,D1428)=0,"No está matriculado en ese grupo",IF(COUNTIFS($A$2:$A$3001,A1428,$B$2:$B$3001,B1428)&gt;1,"Registro repetido",""))))</f>
        <v/>
      </c>
    </row>
    <row r="1429" customFormat="false" ht="15" hidden="false" customHeight="false" outlineLevel="0" collapsed="false">
      <c r="D1429" s="0" t="str">
        <f aca="false">IF(A1429="","",IFERROR(INDEX(Sesiones!$B$2:$B$401,MATCH(A1429,Sesiones!$A$2:$A$401,0)),"Sesión no existe"))</f>
        <v/>
      </c>
      <c r="E1429" s="41" t="str">
        <f aca="false">IF(A1429="","",IFERROR(INDEX(Sesiones!$C$2:$C$401,MATCH(A1429,Sesiones!$A$2:$A$401,0)),""))</f>
        <v/>
      </c>
      <c r="F1429" s="0" t="str">
        <f aca="false">IF(A1429="","",IF(D1429="Sesión no existe","Sesión no existe",IF(COUNTIFS(Matrículas!$A$2:$A$201,B1429,Matrículas!$B$2:$B$201,D1429)=0,"No está matriculado en ese grupo",IF(COUNTIFS($A$2:$A$3001,A1429,$B$2:$B$3001,B1429)&gt;1,"Registro repetido",""))))</f>
        <v/>
      </c>
    </row>
    <row r="1430" customFormat="false" ht="15" hidden="false" customHeight="false" outlineLevel="0" collapsed="false">
      <c r="D1430" s="0" t="str">
        <f aca="false">IF(A1430="","",IFERROR(INDEX(Sesiones!$B$2:$B$401,MATCH(A1430,Sesiones!$A$2:$A$401,0)),"Sesión no existe"))</f>
        <v/>
      </c>
      <c r="E1430" s="41" t="str">
        <f aca="false">IF(A1430="","",IFERROR(INDEX(Sesiones!$C$2:$C$401,MATCH(A1430,Sesiones!$A$2:$A$401,0)),""))</f>
        <v/>
      </c>
      <c r="F1430" s="0" t="str">
        <f aca="false">IF(A1430="","",IF(D1430="Sesión no existe","Sesión no existe",IF(COUNTIFS(Matrículas!$A$2:$A$201,B1430,Matrículas!$B$2:$B$201,D1430)=0,"No está matriculado en ese grupo",IF(COUNTIFS($A$2:$A$3001,A1430,$B$2:$B$3001,B1430)&gt;1,"Registro repetido",""))))</f>
        <v/>
      </c>
    </row>
    <row r="1431" customFormat="false" ht="15" hidden="false" customHeight="false" outlineLevel="0" collapsed="false">
      <c r="D1431" s="0" t="str">
        <f aca="false">IF(A1431="","",IFERROR(INDEX(Sesiones!$B$2:$B$401,MATCH(A1431,Sesiones!$A$2:$A$401,0)),"Sesión no existe"))</f>
        <v/>
      </c>
      <c r="E1431" s="41" t="str">
        <f aca="false">IF(A1431="","",IFERROR(INDEX(Sesiones!$C$2:$C$401,MATCH(A1431,Sesiones!$A$2:$A$401,0)),""))</f>
        <v/>
      </c>
      <c r="F1431" s="0" t="str">
        <f aca="false">IF(A1431="","",IF(D1431="Sesión no existe","Sesión no existe",IF(COUNTIFS(Matrículas!$A$2:$A$201,B1431,Matrículas!$B$2:$B$201,D1431)=0,"No está matriculado en ese grupo",IF(COUNTIFS($A$2:$A$3001,A1431,$B$2:$B$3001,B1431)&gt;1,"Registro repetido",""))))</f>
        <v/>
      </c>
    </row>
    <row r="1432" customFormat="false" ht="15" hidden="false" customHeight="false" outlineLevel="0" collapsed="false">
      <c r="D1432" s="0" t="str">
        <f aca="false">IF(A1432="","",IFERROR(INDEX(Sesiones!$B$2:$B$401,MATCH(A1432,Sesiones!$A$2:$A$401,0)),"Sesión no existe"))</f>
        <v/>
      </c>
      <c r="E1432" s="41" t="str">
        <f aca="false">IF(A1432="","",IFERROR(INDEX(Sesiones!$C$2:$C$401,MATCH(A1432,Sesiones!$A$2:$A$401,0)),""))</f>
        <v/>
      </c>
      <c r="F1432" s="0" t="str">
        <f aca="false">IF(A1432="","",IF(D1432="Sesión no existe","Sesión no existe",IF(COUNTIFS(Matrículas!$A$2:$A$201,B1432,Matrículas!$B$2:$B$201,D1432)=0,"No está matriculado en ese grupo",IF(COUNTIFS($A$2:$A$3001,A1432,$B$2:$B$3001,B1432)&gt;1,"Registro repetido",""))))</f>
        <v/>
      </c>
    </row>
    <row r="1433" customFormat="false" ht="15" hidden="false" customHeight="false" outlineLevel="0" collapsed="false">
      <c r="D1433" s="0" t="str">
        <f aca="false">IF(A1433="","",IFERROR(INDEX(Sesiones!$B$2:$B$401,MATCH(A1433,Sesiones!$A$2:$A$401,0)),"Sesión no existe"))</f>
        <v/>
      </c>
      <c r="E1433" s="41" t="str">
        <f aca="false">IF(A1433="","",IFERROR(INDEX(Sesiones!$C$2:$C$401,MATCH(A1433,Sesiones!$A$2:$A$401,0)),""))</f>
        <v/>
      </c>
      <c r="F1433" s="0" t="str">
        <f aca="false">IF(A1433="","",IF(D1433="Sesión no existe","Sesión no existe",IF(COUNTIFS(Matrículas!$A$2:$A$201,B1433,Matrículas!$B$2:$B$201,D1433)=0,"No está matriculado en ese grupo",IF(COUNTIFS($A$2:$A$3001,A1433,$B$2:$B$3001,B1433)&gt;1,"Registro repetido",""))))</f>
        <v/>
      </c>
    </row>
    <row r="1434" customFormat="false" ht="15" hidden="false" customHeight="false" outlineLevel="0" collapsed="false">
      <c r="D1434" s="0" t="str">
        <f aca="false">IF(A1434="","",IFERROR(INDEX(Sesiones!$B$2:$B$401,MATCH(A1434,Sesiones!$A$2:$A$401,0)),"Sesión no existe"))</f>
        <v/>
      </c>
      <c r="E1434" s="41" t="str">
        <f aca="false">IF(A1434="","",IFERROR(INDEX(Sesiones!$C$2:$C$401,MATCH(A1434,Sesiones!$A$2:$A$401,0)),""))</f>
        <v/>
      </c>
      <c r="F1434" s="0" t="str">
        <f aca="false">IF(A1434="","",IF(D1434="Sesión no existe","Sesión no existe",IF(COUNTIFS(Matrículas!$A$2:$A$201,B1434,Matrículas!$B$2:$B$201,D1434)=0,"No está matriculado en ese grupo",IF(COUNTIFS($A$2:$A$3001,A1434,$B$2:$B$3001,B1434)&gt;1,"Registro repetido",""))))</f>
        <v/>
      </c>
    </row>
    <row r="1435" customFormat="false" ht="15" hidden="false" customHeight="false" outlineLevel="0" collapsed="false">
      <c r="D1435" s="0" t="str">
        <f aca="false">IF(A1435="","",IFERROR(INDEX(Sesiones!$B$2:$B$401,MATCH(A1435,Sesiones!$A$2:$A$401,0)),"Sesión no existe"))</f>
        <v/>
      </c>
      <c r="E1435" s="41" t="str">
        <f aca="false">IF(A1435="","",IFERROR(INDEX(Sesiones!$C$2:$C$401,MATCH(A1435,Sesiones!$A$2:$A$401,0)),""))</f>
        <v/>
      </c>
      <c r="F1435" s="0" t="str">
        <f aca="false">IF(A1435="","",IF(D1435="Sesión no existe","Sesión no existe",IF(COUNTIFS(Matrículas!$A$2:$A$201,B1435,Matrículas!$B$2:$B$201,D1435)=0,"No está matriculado en ese grupo",IF(COUNTIFS($A$2:$A$3001,A1435,$B$2:$B$3001,B1435)&gt;1,"Registro repetido",""))))</f>
        <v/>
      </c>
    </row>
    <row r="1436" customFormat="false" ht="15" hidden="false" customHeight="false" outlineLevel="0" collapsed="false">
      <c r="D1436" s="0" t="str">
        <f aca="false">IF(A1436="","",IFERROR(INDEX(Sesiones!$B$2:$B$401,MATCH(A1436,Sesiones!$A$2:$A$401,0)),"Sesión no existe"))</f>
        <v/>
      </c>
      <c r="E1436" s="41" t="str">
        <f aca="false">IF(A1436="","",IFERROR(INDEX(Sesiones!$C$2:$C$401,MATCH(A1436,Sesiones!$A$2:$A$401,0)),""))</f>
        <v/>
      </c>
      <c r="F1436" s="0" t="str">
        <f aca="false">IF(A1436="","",IF(D1436="Sesión no existe","Sesión no existe",IF(COUNTIFS(Matrículas!$A$2:$A$201,B1436,Matrículas!$B$2:$B$201,D1436)=0,"No está matriculado en ese grupo",IF(COUNTIFS($A$2:$A$3001,A1436,$B$2:$B$3001,B1436)&gt;1,"Registro repetido",""))))</f>
        <v/>
      </c>
    </row>
    <row r="1437" customFormat="false" ht="15" hidden="false" customHeight="false" outlineLevel="0" collapsed="false">
      <c r="D1437" s="0" t="str">
        <f aca="false">IF(A1437="","",IFERROR(INDEX(Sesiones!$B$2:$B$401,MATCH(A1437,Sesiones!$A$2:$A$401,0)),"Sesión no existe"))</f>
        <v/>
      </c>
      <c r="E1437" s="41" t="str">
        <f aca="false">IF(A1437="","",IFERROR(INDEX(Sesiones!$C$2:$C$401,MATCH(A1437,Sesiones!$A$2:$A$401,0)),""))</f>
        <v/>
      </c>
      <c r="F1437" s="0" t="str">
        <f aca="false">IF(A1437="","",IF(D1437="Sesión no existe","Sesión no existe",IF(COUNTIFS(Matrículas!$A$2:$A$201,B1437,Matrículas!$B$2:$B$201,D1437)=0,"No está matriculado en ese grupo",IF(COUNTIFS($A$2:$A$3001,A1437,$B$2:$B$3001,B1437)&gt;1,"Registro repetido",""))))</f>
        <v/>
      </c>
    </row>
    <row r="1438" customFormat="false" ht="15" hidden="false" customHeight="false" outlineLevel="0" collapsed="false">
      <c r="D1438" s="0" t="str">
        <f aca="false">IF(A1438="","",IFERROR(INDEX(Sesiones!$B$2:$B$401,MATCH(A1438,Sesiones!$A$2:$A$401,0)),"Sesión no existe"))</f>
        <v/>
      </c>
      <c r="E1438" s="41" t="str">
        <f aca="false">IF(A1438="","",IFERROR(INDEX(Sesiones!$C$2:$C$401,MATCH(A1438,Sesiones!$A$2:$A$401,0)),""))</f>
        <v/>
      </c>
      <c r="F1438" s="0" t="str">
        <f aca="false">IF(A1438="","",IF(D1438="Sesión no existe","Sesión no existe",IF(COUNTIFS(Matrículas!$A$2:$A$201,B1438,Matrículas!$B$2:$B$201,D1438)=0,"No está matriculado en ese grupo",IF(COUNTIFS($A$2:$A$3001,A1438,$B$2:$B$3001,B1438)&gt;1,"Registro repetido",""))))</f>
        <v/>
      </c>
    </row>
    <row r="1439" customFormat="false" ht="15" hidden="false" customHeight="false" outlineLevel="0" collapsed="false">
      <c r="D1439" s="0" t="str">
        <f aca="false">IF(A1439="","",IFERROR(INDEX(Sesiones!$B$2:$B$401,MATCH(A1439,Sesiones!$A$2:$A$401,0)),"Sesión no existe"))</f>
        <v/>
      </c>
      <c r="E1439" s="41" t="str">
        <f aca="false">IF(A1439="","",IFERROR(INDEX(Sesiones!$C$2:$C$401,MATCH(A1439,Sesiones!$A$2:$A$401,0)),""))</f>
        <v/>
      </c>
      <c r="F1439" s="0" t="str">
        <f aca="false">IF(A1439="","",IF(D1439="Sesión no existe","Sesión no existe",IF(COUNTIFS(Matrículas!$A$2:$A$201,B1439,Matrículas!$B$2:$B$201,D1439)=0,"No está matriculado en ese grupo",IF(COUNTIFS($A$2:$A$3001,A1439,$B$2:$B$3001,B1439)&gt;1,"Registro repetido",""))))</f>
        <v/>
      </c>
    </row>
    <row r="1440" customFormat="false" ht="15" hidden="false" customHeight="false" outlineLevel="0" collapsed="false">
      <c r="D1440" s="0" t="str">
        <f aca="false">IF(A1440="","",IFERROR(INDEX(Sesiones!$B$2:$B$401,MATCH(A1440,Sesiones!$A$2:$A$401,0)),"Sesión no existe"))</f>
        <v/>
      </c>
      <c r="E1440" s="41" t="str">
        <f aca="false">IF(A1440="","",IFERROR(INDEX(Sesiones!$C$2:$C$401,MATCH(A1440,Sesiones!$A$2:$A$401,0)),""))</f>
        <v/>
      </c>
      <c r="F1440" s="0" t="str">
        <f aca="false">IF(A1440="","",IF(D1440="Sesión no existe","Sesión no existe",IF(COUNTIFS(Matrículas!$A$2:$A$201,B1440,Matrículas!$B$2:$B$201,D1440)=0,"No está matriculado en ese grupo",IF(COUNTIFS($A$2:$A$3001,A1440,$B$2:$B$3001,B1440)&gt;1,"Registro repetido",""))))</f>
        <v/>
      </c>
    </row>
    <row r="1441" customFormat="false" ht="15" hidden="false" customHeight="false" outlineLevel="0" collapsed="false">
      <c r="D1441" s="0" t="str">
        <f aca="false">IF(A1441="","",IFERROR(INDEX(Sesiones!$B$2:$B$401,MATCH(A1441,Sesiones!$A$2:$A$401,0)),"Sesión no existe"))</f>
        <v/>
      </c>
      <c r="E1441" s="41" t="str">
        <f aca="false">IF(A1441="","",IFERROR(INDEX(Sesiones!$C$2:$C$401,MATCH(A1441,Sesiones!$A$2:$A$401,0)),""))</f>
        <v/>
      </c>
      <c r="F1441" s="0" t="str">
        <f aca="false">IF(A1441="","",IF(D1441="Sesión no existe","Sesión no existe",IF(COUNTIFS(Matrículas!$A$2:$A$201,B1441,Matrículas!$B$2:$B$201,D1441)=0,"No está matriculado en ese grupo",IF(COUNTIFS($A$2:$A$3001,A1441,$B$2:$B$3001,B1441)&gt;1,"Registro repetido",""))))</f>
        <v/>
      </c>
    </row>
    <row r="1442" customFormat="false" ht="15" hidden="false" customHeight="false" outlineLevel="0" collapsed="false">
      <c r="D1442" s="0" t="str">
        <f aca="false">IF(A1442="","",IFERROR(INDEX(Sesiones!$B$2:$B$401,MATCH(A1442,Sesiones!$A$2:$A$401,0)),"Sesión no existe"))</f>
        <v/>
      </c>
      <c r="E1442" s="41" t="str">
        <f aca="false">IF(A1442="","",IFERROR(INDEX(Sesiones!$C$2:$C$401,MATCH(A1442,Sesiones!$A$2:$A$401,0)),""))</f>
        <v/>
      </c>
      <c r="F1442" s="0" t="str">
        <f aca="false">IF(A1442="","",IF(D1442="Sesión no existe","Sesión no existe",IF(COUNTIFS(Matrículas!$A$2:$A$201,B1442,Matrículas!$B$2:$B$201,D1442)=0,"No está matriculado en ese grupo",IF(COUNTIFS($A$2:$A$3001,A1442,$B$2:$B$3001,B1442)&gt;1,"Registro repetido",""))))</f>
        <v/>
      </c>
    </row>
    <row r="1443" customFormat="false" ht="15" hidden="false" customHeight="false" outlineLevel="0" collapsed="false">
      <c r="D1443" s="0" t="str">
        <f aca="false">IF(A1443="","",IFERROR(INDEX(Sesiones!$B$2:$B$401,MATCH(A1443,Sesiones!$A$2:$A$401,0)),"Sesión no existe"))</f>
        <v/>
      </c>
      <c r="E1443" s="41" t="str">
        <f aca="false">IF(A1443="","",IFERROR(INDEX(Sesiones!$C$2:$C$401,MATCH(A1443,Sesiones!$A$2:$A$401,0)),""))</f>
        <v/>
      </c>
      <c r="F1443" s="0" t="str">
        <f aca="false">IF(A1443="","",IF(D1443="Sesión no existe","Sesión no existe",IF(COUNTIFS(Matrículas!$A$2:$A$201,B1443,Matrículas!$B$2:$B$201,D1443)=0,"No está matriculado en ese grupo",IF(COUNTIFS($A$2:$A$3001,A1443,$B$2:$B$3001,B1443)&gt;1,"Registro repetido",""))))</f>
        <v/>
      </c>
    </row>
    <row r="1444" customFormat="false" ht="15" hidden="false" customHeight="false" outlineLevel="0" collapsed="false">
      <c r="D1444" s="0" t="str">
        <f aca="false">IF(A1444="","",IFERROR(INDEX(Sesiones!$B$2:$B$401,MATCH(A1444,Sesiones!$A$2:$A$401,0)),"Sesión no existe"))</f>
        <v/>
      </c>
      <c r="E1444" s="41" t="str">
        <f aca="false">IF(A1444="","",IFERROR(INDEX(Sesiones!$C$2:$C$401,MATCH(A1444,Sesiones!$A$2:$A$401,0)),""))</f>
        <v/>
      </c>
      <c r="F1444" s="0" t="str">
        <f aca="false">IF(A1444="","",IF(D1444="Sesión no existe","Sesión no existe",IF(COUNTIFS(Matrículas!$A$2:$A$201,B1444,Matrículas!$B$2:$B$201,D1444)=0,"No está matriculado en ese grupo",IF(COUNTIFS($A$2:$A$3001,A1444,$B$2:$B$3001,B1444)&gt;1,"Registro repetido",""))))</f>
        <v/>
      </c>
    </row>
    <row r="1445" customFormat="false" ht="15" hidden="false" customHeight="false" outlineLevel="0" collapsed="false">
      <c r="D1445" s="0" t="str">
        <f aca="false">IF(A1445="","",IFERROR(INDEX(Sesiones!$B$2:$B$401,MATCH(A1445,Sesiones!$A$2:$A$401,0)),"Sesión no existe"))</f>
        <v/>
      </c>
      <c r="E1445" s="41" t="str">
        <f aca="false">IF(A1445="","",IFERROR(INDEX(Sesiones!$C$2:$C$401,MATCH(A1445,Sesiones!$A$2:$A$401,0)),""))</f>
        <v/>
      </c>
      <c r="F1445" s="0" t="str">
        <f aca="false">IF(A1445="","",IF(D1445="Sesión no existe","Sesión no existe",IF(COUNTIFS(Matrículas!$A$2:$A$201,B1445,Matrículas!$B$2:$B$201,D1445)=0,"No está matriculado en ese grupo",IF(COUNTIFS($A$2:$A$3001,A1445,$B$2:$B$3001,B1445)&gt;1,"Registro repetido",""))))</f>
        <v/>
      </c>
    </row>
    <row r="1446" customFormat="false" ht="15" hidden="false" customHeight="false" outlineLevel="0" collapsed="false">
      <c r="D1446" s="0" t="str">
        <f aca="false">IF(A1446="","",IFERROR(INDEX(Sesiones!$B$2:$B$401,MATCH(A1446,Sesiones!$A$2:$A$401,0)),"Sesión no existe"))</f>
        <v/>
      </c>
      <c r="E1446" s="41" t="str">
        <f aca="false">IF(A1446="","",IFERROR(INDEX(Sesiones!$C$2:$C$401,MATCH(A1446,Sesiones!$A$2:$A$401,0)),""))</f>
        <v/>
      </c>
      <c r="F1446" s="0" t="str">
        <f aca="false">IF(A1446="","",IF(D1446="Sesión no existe","Sesión no existe",IF(COUNTIFS(Matrículas!$A$2:$A$201,B1446,Matrículas!$B$2:$B$201,D1446)=0,"No está matriculado en ese grupo",IF(COUNTIFS($A$2:$A$3001,A1446,$B$2:$B$3001,B1446)&gt;1,"Registro repetido",""))))</f>
        <v/>
      </c>
    </row>
    <row r="1447" customFormat="false" ht="15" hidden="false" customHeight="false" outlineLevel="0" collapsed="false">
      <c r="D1447" s="0" t="str">
        <f aca="false">IF(A1447="","",IFERROR(INDEX(Sesiones!$B$2:$B$401,MATCH(A1447,Sesiones!$A$2:$A$401,0)),"Sesión no existe"))</f>
        <v/>
      </c>
      <c r="E1447" s="41" t="str">
        <f aca="false">IF(A1447="","",IFERROR(INDEX(Sesiones!$C$2:$C$401,MATCH(A1447,Sesiones!$A$2:$A$401,0)),""))</f>
        <v/>
      </c>
      <c r="F1447" s="0" t="str">
        <f aca="false">IF(A1447="","",IF(D1447="Sesión no existe","Sesión no existe",IF(COUNTIFS(Matrículas!$A$2:$A$201,B1447,Matrículas!$B$2:$B$201,D1447)=0,"No está matriculado en ese grupo",IF(COUNTIFS($A$2:$A$3001,A1447,$B$2:$B$3001,B1447)&gt;1,"Registro repetido",""))))</f>
        <v/>
      </c>
    </row>
    <row r="1448" customFormat="false" ht="15" hidden="false" customHeight="false" outlineLevel="0" collapsed="false">
      <c r="D1448" s="0" t="str">
        <f aca="false">IF(A1448="","",IFERROR(INDEX(Sesiones!$B$2:$B$401,MATCH(A1448,Sesiones!$A$2:$A$401,0)),"Sesión no existe"))</f>
        <v/>
      </c>
      <c r="E1448" s="41" t="str">
        <f aca="false">IF(A1448="","",IFERROR(INDEX(Sesiones!$C$2:$C$401,MATCH(A1448,Sesiones!$A$2:$A$401,0)),""))</f>
        <v/>
      </c>
      <c r="F1448" s="0" t="str">
        <f aca="false">IF(A1448="","",IF(D1448="Sesión no existe","Sesión no existe",IF(COUNTIFS(Matrículas!$A$2:$A$201,B1448,Matrículas!$B$2:$B$201,D1448)=0,"No está matriculado en ese grupo",IF(COUNTIFS($A$2:$A$3001,A1448,$B$2:$B$3001,B1448)&gt;1,"Registro repetido",""))))</f>
        <v/>
      </c>
    </row>
    <row r="1449" customFormat="false" ht="15" hidden="false" customHeight="false" outlineLevel="0" collapsed="false">
      <c r="D1449" s="0" t="str">
        <f aca="false">IF(A1449="","",IFERROR(INDEX(Sesiones!$B$2:$B$401,MATCH(A1449,Sesiones!$A$2:$A$401,0)),"Sesión no existe"))</f>
        <v/>
      </c>
      <c r="E1449" s="41" t="str">
        <f aca="false">IF(A1449="","",IFERROR(INDEX(Sesiones!$C$2:$C$401,MATCH(A1449,Sesiones!$A$2:$A$401,0)),""))</f>
        <v/>
      </c>
      <c r="F1449" s="0" t="str">
        <f aca="false">IF(A1449="","",IF(D1449="Sesión no existe","Sesión no existe",IF(COUNTIFS(Matrículas!$A$2:$A$201,B1449,Matrículas!$B$2:$B$201,D1449)=0,"No está matriculado en ese grupo",IF(COUNTIFS($A$2:$A$3001,A1449,$B$2:$B$3001,B1449)&gt;1,"Registro repetido",""))))</f>
        <v/>
      </c>
    </row>
    <row r="1450" customFormat="false" ht="15" hidden="false" customHeight="false" outlineLevel="0" collapsed="false">
      <c r="D1450" s="0" t="str">
        <f aca="false">IF(A1450="","",IFERROR(INDEX(Sesiones!$B$2:$B$401,MATCH(A1450,Sesiones!$A$2:$A$401,0)),"Sesión no existe"))</f>
        <v/>
      </c>
      <c r="E1450" s="41" t="str">
        <f aca="false">IF(A1450="","",IFERROR(INDEX(Sesiones!$C$2:$C$401,MATCH(A1450,Sesiones!$A$2:$A$401,0)),""))</f>
        <v/>
      </c>
      <c r="F1450" s="0" t="str">
        <f aca="false">IF(A1450="","",IF(D1450="Sesión no existe","Sesión no existe",IF(COUNTIFS(Matrículas!$A$2:$A$201,B1450,Matrículas!$B$2:$B$201,D1450)=0,"No está matriculado en ese grupo",IF(COUNTIFS($A$2:$A$3001,A1450,$B$2:$B$3001,B1450)&gt;1,"Registro repetido",""))))</f>
        <v/>
      </c>
    </row>
    <row r="1451" customFormat="false" ht="15" hidden="false" customHeight="false" outlineLevel="0" collapsed="false">
      <c r="D1451" s="0" t="str">
        <f aca="false">IF(A1451="","",IFERROR(INDEX(Sesiones!$B$2:$B$401,MATCH(A1451,Sesiones!$A$2:$A$401,0)),"Sesión no existe"))</f>
        <v/>
      </c>
      <c r="E1451" s="41" t="str">
        <f aca="false">IF(A1451="","",IFERROR(INDEX(Sesiones!$C$2:$C$401,MATCH(A1451,Sesiones!$A$2:$A$401,0)),""))</f>
        <v/>
      </c>
      <c r="F1451" s="0" t="str">
        <f aca="false">IF(A1451="","",IF(D1451="Sesión no existe","Sesión no existe",IF(COUNTIFS(Matrículas!$A$2:$A$201,B1451,Matrículas!$B$2:$B$201,D1451)=0,"No está matriculado en ese grupo",IF(COUNTIFS($A$2:$A$3001,A1451,$B$2:$B$3001,B1451)&gt;1,"Registro repetido",""))))</f>
        <v/>
      </c>
    </row>
    <row r="1452" customFormat="false" ht="15" hidden="false" customHeight="false" outlineLevel="0" collapsed="false">
      <c r="D1452" s="0" t="str">
        <f aca="false">IF(A1452="","",IFERROR(INDEX(Sesiones!$B$2:$B$401,MATCH(A1452,Sesiones!$A$2:$A$401,0)),"Sesión no existe"))</f>
        <v/>
      </c>
      <c r="E1452" s="41" t="str">
        <f aca="false">IF(A1452="","",IFERROR(INDEX(Sesiones!$C$2:$C$401,MATCH(A1452,Sesiones!$A$2:$A$401,0)),""))</f>
        <v/>
      </c>
      <c r="F1452" s="0" t="str">
        <f aca="false">IF(A1452="","",IF(D1452="Sesión no existe","Sesión no existe",IF(COUNTIFS(Matrículas!$A$2:$A$201,B1452,Matrículas!$B$2:$B$201,D1452)=0,"No está matriculado en ese grupo",IF(COUNTIFS($A$2:$A$3001,A1452,$B$2:$B$3001,B1452)&gt;1,"Registro repetido",""))))</f>
        <v/>
      </c>
    </row>
    <row r="1453" customFormat="false" ht="15" hidden="false" customHeight="false" outlineLevel="0" collapsed="false">
      <c r="D1453" s="0" t="str">
        <f aca="false">IF(A1453="","",IFERROR(INDEX(Sesiones!$B$2:$B$401,MATCH(A1453,Sesiones!$A$2:$A$401,0)),"Sesión no existe"))</f>
        <v/>
      </c>
      <c r="E1453" s="41" t="str">
        <f aca="false">IF(A1453="","",IFERROR(INDEX(Sesiones!$C$2:$C$401,MATCH(A1453,Sesiones!$A$2:$A$401,0)),""))</f>
        <v/>
      </c>
      <c r="F1453" s="0" t="str">
        <f aca="false">IF(A1453="","",IF(D1453="Sesión no existe","Sesión no existe",IF(COUNTIFS(Matrículas!$A$2:$A$201,B1453,Matrículas!$B$2:$B$201,D1453)=0,"No está matriculado en ese grupo",IF(COUNTIFS($A$2:$A$3001,A1453,$B$2:$B$3001,B1453)&gt;1,"Registro repetido",""))))</f>
        <v/>
      </c>
    </row>
    <row r="1454" customFormat="false" ht="15" hidden="false" customHeight="false" outlineLevel="0" collapsed="false">
      <c r="D1454" s="0" t="str">
        <f aca="false">IF(A1454="","",IFERROR(INDEX(Sesiones!$B$2:$B$401,MATCH(A1454,Sesiones!$A$2:$A$401,0)),"Sesión no existe"))</f>
        <v/>
      </c>
      <c r="E1454" s="41" t="str">
        <f aca="false">IF(A1454="","",IFERROR(INDEX(Sesiones!$C$2:$C$401,MATCH(A1454,Sesiones!$A$2:$A$401,0)),""))</f>
        <v/>
      </c>
      <c r="F1454" s="0" t="str">
        <f aca="false">IF(A1454="","",IF(D1454="Sesión no existe","Sesión no existe",IF(COUNTIFS(Matrículas!$A$2:$A$201,B1454,Matrículas!$B$2:$B$201,D1454)=0,"No está matriculado en ese grupo",IF(COUNTIFS($A$2:$A$3001,A1454,$B$2:$B$3001,B1454)&gt;1,"Registro repetido",""))))</f>
        <v/>
      </c>
    </row>
    <row r="1455" customFormat="false" ht="15" hidden="false" customHeight="false" outlineLevel="0" collapsed="false">
      <c r="D1455" s="0" t="str">
        <f aca="false">IF(A1455="","",IFERROR(INDEX(Sesiones!$B$2:$B$401,MATCH(A1455,Sesiones!$A$2:$A$401,0)),"Sesión no existe"))</f>
        <v/>
      </c>
      <c r="E1455" s="41" t="str">
        <f aca="false">IF(A1455="","",IFERROR(INDEX(Sesiones!$C$2:$C$401,MATCH(A1455,Sesiones!$A$2:$A$401,0)),""))</f>
        <v/>
      </c>
      <c r="F1455" s="0" t="str">
        <f aca="false">IF(A1455="","",IF(D1455="Sesión no existe","Sesión no existe",IF(COUNTIFS(Matrículas!$A$2:$A$201,B1455,Matrículas!$B$2:$B$201,D1455)=0,"No está matriculado en ese grupo",IF(COUNTIFS($A$2:$A$3001,A1455,$B$2:$B$3001,B1455)&gt;1,"Registro repetido",""))))</f>
        <v/>
      </c>
    </row>
    <row r="1456" customFormat="false" ht="15" hidden="false" customHeight="false" outlineLevel="0" collapsed="false">
      <c r="D1456" s="0" t="str">
        <f aca="false">IF(A1456="","",IFERROR(INDEX(Sesiones!$B$2:$B$401,MATCH(A1456,Sesiones!$A$2:$A$401,0)),"Sesión no existe"))</f>
        <v/>
      </c>
      <c r="E1456" s="41" t="str">
        <f aca="false">IF(A1456="","",IFERROR(INDEX(Sesiones!$C$2:$C$401,MATCH(A1456,Sesiones!$A$2:$A$401,0)),""))</f>
        <v/>
      </c>
      <c r="F1456" s="0" t="str">
        <f aca="false">IF(A1456="","",IF(D1456="Sesión no existe","Sesión no existe",IF(COUNTIFS(Matrículas!$A$2:$A$201,B1456,Matrículas!$B$2:$B$201,D1456)=0,"No está matriculado en ese grupo",IF(COUNTIFS($A$2:$A$3001,A1456,$B$2:$B$3001,B1456)&gt;1,"Registro repetido",""))))</f>
        <v/>
      </c>
    </row>
    <row r="1457" customFormat="false" ht="15" hidden="false" customHeight="false" outlineLevel="0" collapsed="false">
      <c r="D1457" s="0" t="str">
        <f aca="false">IF(A1457="","",IFERROR(INDEX(Sesiones!$B$2:$B$401,MATCH(A1457,Sesiones!$A$2:$A$401,0)),"Sesión no existe"))</f>
        <v/>
      </c>
      <c r="E1457" s="41" t="str">
        <f aca="false">IF(A1457="","",IFERROR(INDEX(Sesiones!$C$2:$C$401,MATCH(A1457,Sesiones!$A$2:$A$401,0)),""))</f>
        <v/>
      </c>
      <c r="F1457" s="0" t="str">
        <f aca="false">IF(A1457="","",IF(D1457="Sesión no existe","Sesión no existe",IF(COUNTIFS(Matrículas!$A$2:$A$201,B1457,Matrículas!$B$2:$B$201,D1457)=0,"No está matriculado en ese grupo",IF(COUNTIFS($A$2:$A$3001,A1457,$B$2:$B$3001,B1457)&gt;1,"Registro repetido",""))))</f>
        <v/>
      </c>
    </row>
    <row r="1458" customFormat="false" ht="15" hidden="false" customHeight="false" outlineLevel="0" collapsed="false">
      <c r="D1458" s="0" t="str">
        <f aca="false">IF(A1458="","",IFERROR(INDEX(Sesiones!$B$2:$B$401,MATCH(A1458,Sesiones!$A$2:$A$401,0)),"Sesión no existe"))</f>
        <v/>
      </c>
      <c r="E1458" s="41" t="str">
        <f aca="false">IF(A1458="","",IFERROR(INDEX(Sesiones!$C$2:$C$401,MATCH(A1458,Sesiones!$A$2:$A$401,0)),""))</f>
        <v/>
      </c>
      <c r="F1458" s="0" t="str">
        <f aca="false">IF(A1458="","",IF(D1458="Sesión no existe","Sesión no existe",IF(COUNTIFS(Matrículas!$A$2:$A$201,B1458,Matrículas!$B$2:$B$201,D1458)=0,"No está matriculado en ese grupo",IF(COUNTIFS($A$2:$A$3001,A1458,$B$2:$B$3001,B1458)&gt;1,"Registro repetido",""))))</f>
        <v/>
      </c>
    </row>
    <row r="1459" customFormat="false" ht="15" hidden="false" customHeight="false" outlineLevel="0" collapsed="false">
      <c r="D1459" s="0" t="str">
        <f aca="false">IF(A1459="","",IFERROR(INDEX(Sesiones!$B$2:$B$401,MATCH(A1459,Sesiones!$A$2:$A$401,0)),"Sesión no existe"))</f>
        <v/>
      </c>
      <c r="E1459" s="41" t="str">
        <f aca="false">IF(A1459="","",IFERROR(INDEX(Sesiones!$C$2:$C$401,MATCH(A1459,Sesiones!$A$2:$A$401,0)),""))</f>
        <v/>
      </c>
      <c r="F1459" s="0" t="str">
        <f aca="false">IF(A1459="","",IF(D1459="Sesión no existe","Sesión no existe",IF(COUNTIFS(Matrículas!$A$2:$A$201,B1459,Matrículas!$B$2:$B$201,D1459)=0,"No está matriculado en ese grupo",IF(COUNTIFS($A$2:$A$3001,A1459,$B$2:$B$3001,B1459)&gt;1,"Registro repetido",""))))</f>
        <v/>
      </c>
    </row>
    <row r="1460" customFormat="false" ht="15" hidden="false" customHeight="false" outlineLevel="0" collapsed="false">
      <c r="D1460" s="0" t="str">
        <f aca="false">IF(A1460="","",IFERROR(INDEX(Sesiones!$B$2:$B$401,MATCH(A1460,Sesiones!$A$2:$A$401,0)),"Sesión no existe"))</f>
        <v/>
      </c>
      <c r="E1460" s="41" t="str">
        <f aca="false">IF(A1460="","",IFERROR(INDEX(Sesiones!$C$2:$C$401,MATCH(A1460,Sesiones!$A$2:$A$401,0)),""))</f>
        <v/>
      </c>
      <c r="F1460" s="0" t="str">
        <f aca="false">IF(A1460="","",IF(D1460="Sesión no existe","Sesión no existe",IF(COUNTIFS(Matrículas!$A$2:$A$201,B1460,Matrículas!$B$2:$B$201,D1460)=0,"No está matriculado en ese grupo",IF(COUNTIFS($A$2:$A$3001,A1460,$B$2:$B$3001,B1460)&gt;1,"Registro repetido",""))))</f>
        <v/>
      </c>
    </row>
    <row r="1461" customFormat="false" ht="15" hidden="false" customHeight="false" outlineLevel="0" collapsed="false">
      <c r="D1461" s="0" t="str">
        <f aca="false">IF(A1461="","",IFERROR(INDEX(Sesiones!$B$2:$B$401,MATCH(A1461,Sesiones!$A$2:$A$401,0)),"Sesión no existe"))</f>
        <v/>
      </c>
      <c r="E1461" s="41" t="str">
        <f aca="false">IF(A1461="","",IFERROR(INDEX(Sesiones!$C$2:$C$401,MATCH(A1461,Sesiones!$A$2:$A$401,0)),""))</f>
        <v/>
      </c>
      <c r="F1461" s="0" t="str">
        <f aca="false">IF(A1461="","",IF(D1461="Sesión no existe","Sesión no existe",IF(COUNTIFS(Matrículas!$A$2:$A$201,B1461,Matrículas!$B$2:$B$201,D1461)=0,"No está matriculado en ese grupo",IF(COUNTIFS($A$2:$A$3001,A1461,$B$2:$B$3001,B1461)&gt;1,"Registro repetido",""))))</f>
        <v/>
      </c>
    </row>
    <row r="1462" customFormat="false" ht="15" hidden="false" customHeight="false" outlineLevel="0" collapsed="false">
      <c r="D1462" s="0" t="str">
        <f aca="false">IF(A1462="","",IFERROR(INDEX(Sesiones!$B$2:$B$401,MATCH(A1462,Sesiones!$A$2:$A$401,0)),"Sesión no existe"))</f>
        <v/>
      </c>
      <c r="E1462" s="41" t="str">
        <f aca="false">IF(A1462="","",IFERROR(INDEX(Sesiones!$C$2:$C$401,MATCH(A1462,Sesiones!$A$2:$A$401,0)),""))</f>
        <v/>
      </c>
      <c r="F1462" s="0" t="str">
        <f aca="false">IF(A1462="","",IF(D1462="Sesión no existe","Sesión no existe",IF(COUNTIFS(Matrículas!$A$2:$A$201,B1462,Matrículas!$B$2:$B$201,D1462)=0,"No está matriculado en ese grupo",IF(COUNTIFS($A$2:$A$3001,A1462,$B$2:$B$3001,B1462)&gt;1,"Registro repetido",""))))</f>
        <v/>
      </c>
    </row>
    <row r="1463" customFormat="false" ht="15" hidden="false" customHeight="false" outlineLevel="0" collapsed="false">
      <c r="D1463" s="0" t="str">
        <f aca="false">IF(A1463="","",IFERROR(INDEX(Sesiones!$B$2:$B$401,MATCH(A1463,Sesiones!$A$2:$A$401,0)),"Sesión no existe"))</f>
        <v/>
      </c>
      <c r="E1463" s="41" t="str">
        <f aca="false">IF(A1463="","",IFERROR(INDEX(Sesiones!$C$2:$C$401,MATCH(A1463,Sesiones!$A$2:$A$401,0)),""))</f>
        <v/>
      </c>
      <c r="F1463" s="0" t="str">
        <f aca="false">IF(A1463="","",IF(D1463="Sesión no existe","Sesión no existe",IF(COUNTIFS(Matrículas!$A$2:$A$201,B1463,Matrículas!$B$2:$B$201,D1463)=0,"No está matriculado en ese grupo",IF(COUNTIFS($A$2:$A$3001,A1463,$B$2:$B$3001,B1463)&gt;1,"Registro repetido",""))))</f>
        <v/>
      </c>
    </row>
    <row r="1464" customFormat="false" ht="15" hidden="false" customHeight="false" outlineLevel="0" collapsed="false">
      <c r="D1464" s="0" t="str">
        <f aca="false">IF(A1464="","",IFERROR(INDEX(Sesiones!$B$2:$B$401,MATCH(A1464,Sesiones!$A$2:$A$401,0)),"Sesión no existe"))</f>
        <v/>
      </c>
      <c r="E1464" s="41" t="str">
        <f aca="false">IF(A1464="","",IFERROR(INDEX(Sesiones!$C$2:$C$401,MATCH(A1464,Sesiones!$A$2:$A$401,0)),""))</f>
        <v/>
      </c>
      <c r="F1464" s="0" t="str">
        <f aca="false">IF(A1464="","",IF(D1464="Sesión no existe","Sesión no existe",IF(COUNTIFS(Matrículas!$A$2:$A$201,B1464,Matrículas!$B$2:$B$201,D1464)=0,"No está matriculado en ese grupo",IF(COUNTIFS($A$2:$A$3001,A1464,$B$2:$B$3001,B1464)&gt;1,"Registro repetido",""))))</f>
        <v/>
      </c>
    </row>
    <row r="1465" customFormat="false" ht="15" hidden="false" customHeight="false" outlineLevel="0" collapsed="false">
      <c r="D1465" s="0" t="str">
        <f aca="false">IF(A1465="","",IFERROR(INDEX(Sesiones!$B$2:$B$401,MATCH(A1465,Sesiones!$A$2:$A$401,0)),"Sesión no existe"))</f>
        <v/>
      </c>
      <c r="E1465" s="41" t="str">
        <f aca="false">IF(A1465="","",IFERROR(INDEX(Sesiones!$C$2:$C$401,MATCH(A1465,Sesiones!$A$2:$A$401,0)),""))</f>
        <v/>
      </c>
      <c r="F1465" s="0" t="str">
        <f aca="false">IF(A1465="","",IF(D1465="Sesión no existe","Sesión no existe",IF(COUNTIFS(Matrículas!$A$2:$A$201,B1465,Matrículas!$B$2:$B$201,D1465)=0,"No está matriculado en ese grupo",IF(COUNTIFS($A$2:$A$3001,A1465,$B$2:$B$3001,B1465)&gt;1,"Registro repetido",""))))</f>
        <v/>
      </c>
    </row>
    <row r="1466" customFormat="false" ht="15" hidden="false" customHeight="false" outlineLevel="0" collapsed="false">
      <c r="D1466" s="0" t="str">
        <f aca="false">IF(A1466="","",IFERROR(INDEX(Sesiones!$B$2:$B$401,MATCH(A1466,Sesiones!$A$2:$A$401,0)),"Sesión no existe"))</f>
        <v/>
      </c>
      <c r="E1466" s="41" t="str">
        <f aca="false">IF(A1466="","",IFERROR(INDEX(Sesiones!$C$2:$C$401,MATCH(A1466,Sesiones!$A$2:$A$401,0)),""))</f>
        <v/>
      </c>
      <c r="F1466" s="0" t="str">
        <f aca="false">IF(A1466="","",IF(D1466="Sesión no existe","Sesión no existe",IF(COUNTIFS(Matrículas!$A$2:$A$201,B1466,Matrículas!$B$2:$B$201,D1466)=0,"No está matriculado en ese grupo",IF(COUNTIFS($A$2:$A$3001,A1466,$B$2:$B$3001,B1466)&gt;1,"Registro repetido",""))))</f>
        <v/>
      </c>
    </row>
    <row r="1467" customFormat="false" ht="15" hidden="false" customHeight="false" outlineLevel="0" collapsed="false">
      <c r="D1467" s="0" t="str">
        <f aca="false">IF(A1467="","",IFERROR(INDEX(Sesiones!$B$2:$B$401,MATCH(A1467,Sesiones!$A$2:$A$401,0)),"Sesión no existe"))</f>
        <v/>
      </c>
      <c r="E1467" s="41" t="str">
        <f aca="false">IF(A1467="","",IFERROR(INDEX(Sesiones!$C$2:$C$401,MATCH(A1467,Sesiones!$A$2:$A$401,0)),""))</f>
        <v/>
      </c>
      <c r="F1467" s="0" t="str">
        <f aca="false">IF(A1467="","",IF(D1467="Sesión no existe","Sesión no existe",IF(COUNTIFS(Matrículas!$A$2:$A$201,B1467,Matrículas!$B$2:$B$201,D1467)=0,"No está matriculado en ese grupo",IF(COUNTIFS($A$2:$A$3001,A1467,$B$2:$B$3001,B1467)&gt;1,"Registro repetido",""))))</f>
        <v/>
      </c>
    </row>
    <row r="1468" customFormat="false" ht="15" hidden="false" customHeight="false" outlineLevel="0" collapsed="false">
      <c r="D1468" s="0" t="str">
        <f aca="false">IF(A1468="","",IFERROR(INDEX(Sesiones!$B$2:$B$401,MATCH(A1468,Sesiones!$A$2:$A$401,0)),"Sesión no existe"))</f>
        <v/>
      </c>
      <c r="E1468" s="41" t="str">
        <f aca="false">IF(A1468="","",IFERROR(INDEX(Sesiones!$C$2:$C$401,MATCH(A1468,Sesiones!$A$2:$A$401,0)),""))</f>
        <v/>
      </c>
      <c r="F1468" s="0" t="str">
        <f aca="false">IF(A1468="","",IF(D1468="Sesión no existe","Sesión no existe",IF(COUNTIFS(Matrículas!$A$2:$A$201,B1468,Matrículas!$B$2:$B$201,D1468)=0,"No está matriculado en ese grupo",IF(COUNTIFS($A$2:$A$3001,A1468,$B$2:$B$3001,B1468)&gt;1,"Registro repetido",""))))</f>
        <v/>
      </c>
    </row>
    <row r="1469" customFormat="false" ht="15" hidden="false" customHeight="false" outlineLevel="0" collapsed="false">
      <c r="D1469" s="0" t="str">
        <f aca="false">IF(A1469="","",IFERROR(INDEX(Sesiones!$B$2:$B$401,MATCH(A1469,Sesiones!$A$2:$A$401,0)),"Sesión no existe"))</f>
        <v/>
      </c>
      <c r="E1469" s="41" t="str">
        <f aca="false">IF(A1469="","",IFERROR(INDEX(Sesiones!$C$2:$C$401,MATCH(A1469,Sesiones!$A$2:$A$401,0)),""))</f>
        <v/>
      </c>
      <c r="F1469" s="0" t="str">
        <f aca="false">IF(A1469="","",IF(D1469="Sesión no existe","Sesión no existe",IF(COUNTIFS(Matrículas!$A$2:$A$201,B1469,Matrículas!$B$2:$B$201,D1469)=0,"No está matriculado en ese grupo",IF(COUNTIFS($A$2:$A$3001,A1469,$B$2:$B$3001,B1469)&gt;1,"Registro repetido",""))))</f>
        <v/>
      </c>
    </row>
    <row r="1470" customFormat="false" ht="15" hidden="false" customHeight="false" outlineLevel="0" collapsed="false">
      <c r="D1470" s="0" t="str">
        <f aca="false">IF(A1470="","",IFERROR(INDEX(Sesiones!$B$2:$B$401,MATCH(A1470,Sesiones!$A$2:$A$401,0)),"Sesión no existe"))</f>
        <v/>
      </c>
      <c r="E1470" s="41" t="str">
        <f aca="false">IF(A1470="","",IFERROR(INDEX(Sesiones!$C$2:$C$401,MATCH(A1470,Sesiones!$A$2:$A$401,0)),""))</f>
        <v/>
      </c>
      <c r="F1470" s="0" t="str">
        <f aca="false">IF(A1470="","",IF(D1470="Sesión no existe","Sesión no existe",IF(COUNTIFS(Matrículas!$A$2:$A$201,B1470,Matrículas!$B$2:$B$201,D1470)=0,"No está matriculado en ese grupo",IF(COUNTIFS($A$2:$A$3001,A1470,$B$2:$B$3001,B1470)&gt;1,"Registro repetido",""))))</f>
        <v/>
      </c>
    </row>
    <row r="1471" customFormat="false" ht="15" hidden="false" customHeight="false" outlineLevel="0" collapsed="false">
      <c r="D1471" s="0" t="str">
        <f aca="false">IF(A1471="","",IFERROR(INDEX(Sesiones!$B$2:$B$401,MATCH(A1471,Sesiones!$A$2:$A$401,0)),"Sesión no existe"))</f>
        <v/>
      </c>
      <c r="E1471" s="41" t="str">
        <f aca="false">IF(A1471="","",IFERROR(INDEX(Sesiones!$C$2:$C$401,MATCH(A1471,Sesiones!$A$2:$A$401,0)),""))</f>
        <v/>
      </c>
      <c r="F1471" s="0" t="str">
        <f aca="false">IF(A1471="","",IF(D1471="Sesión no existe","Sesión no existe",IF(COUNTIFS(Matrículas!$A$2:$A$201,B1471,Matrículas!$B$2:$B$201,D1471)=0,"No está matriculado en ese grupo",IF(COUNTIFS($A$2:$A$3001,A1471,$B$2:$B$3001,B1471)&gt;1,"Registro repetido",""))))</f>
        <v/>
      </c>
    </row>
    <row r="1472" customFormat="false" ht="15" hidden="false" customHeight="false" outlineLevel="0" collapsed="false">
      <c r="D1472" s="0" t="str">
        <f aca="false">IF(A1472="","",IFERROR(INDEX(Sesiones!$B$2:$B$401,MATCH(A1472,Sesiones!$A$2:$A$401,0)),"Sesión no existe"))</f>
        <v/>
      </c>
      <c r="E1472" s="41" t="str">
        <f aca="false">IF(A1472="","",IFERROR(INDEX(Sesiones!$C$2:$C$401,MATCH(A1472,Sesiones!$A$2:$A$401,0)),""))</f>
        <v/>
      </c>
      <c r="F1472" s="0" t="str">
        <f aca="false">IF(A1472="","",IF(D1472="Sesión no existe","Sesión no existe",IF(COUNTIFS(Matrículas!$A$2:$A$201,B1472,Matrículas!$B$2:$B$201,D1472)=0,"No está matriculado en ese grupo",IF(COUNTIFS($A$2:$A$3001,A1472,$B$2:$B$3001,B1472)&gt;1,"Registro repetido",""))))</f>
        <v/>
      </c>
    </row>
    <row r="1473" customFormat="false" ht="15" hidden="false" customHeight="false" outlineLevel="0" collapsed="false">
      <c r="D1473" s="0" t="str">
        <f aca="false">IF(A1473="","",IFERROR(INDEX(Sesiones!$B$2:$B$401,MATCH(A1473,Sesiones!$A$2:$A$401,0)),"Sesión no existe"))</f>
        <v/>
      </c>
      <c r="E1473" s="41" t="str">
        <f aca="false">IF(A1473="","",IFERROR(INDEX(Sesiones!$C$2:$C$401,MATCH(A1473,Sesiones!$A$2:$A$401,0)),""))</f>
        <v/>
      </c>
      <c r="F1473" s="0" t="str">
        <f aca="false">IF(A1473="","",IF(D1473="Sesión no existe","Sesión no existe",IF(COUNTIFS(Matrículas!$A$2:$A$201,B1473,Matrículas!$B$2:$B$201,D1473)=0,"No está matriculado en ese grupo",IF(COUNTIFS($A$2:$A$3001,A1473,$B$2:$B$3001,B1473)&gt;1,"Registro repetido",""))))</f>
        <v/>
      </c>
    </row>
    <row r="1474" customFormat="false" ht="15" hidden="false" customHeight="false" outlineLevel="0" collapsed="false">
      <c r="D1474" s="0" t="str">
        <f aca="false">IF(A1474="","",IFERROR(INDEX(Sesiones!$B$2:$B$401,MATCH(A1474,Sesiones!$A$2:$A$401,0)),"Sesión no existe"))</f>
        <v/>
      </c>
      <c r="E1474" s="41" t="str">
        <f aca="false">IF(A1474="","",IFERROR(INDEX(Sesiones!$C$2:$C$401,MATCH(A1474,Sesiones!$A$2:$A$401,0)),""))</f>
        <v/>
      </c>
      <c r="F1474" s="0" t="str">
        <f aca="false">IF(A1474="","",IF(D1474="Sesión no existe","Sesión no existe",IF(COUNTIFS(Matrículas!$A$2:$A$201,B1474,Matrículas!$B$2:$B$201,D1474)=0,"No está matriculado en ese grupo",IF(COUNTIFS($A$2:$A$3001,A1474,$B$2:$B$3001,B1474)&gt;1,"Registro repetido",""))))</f>
        <v/>
      </c>
    </row>
    <row r="1475" customFormat="false" ht="15" hidden="false" customHeight="false" outlineLevel="0" collapsed="false">
      <c r="D1475" s="0" t="str">
        <f aca="false">IF(A1475="","",IFERROR(INDEX(Sesiones!$B$2:$B$401,MATCH(A1475,Sesiones!$A$2:$A$401,0)),"Sesión no existe"))</f>
        <v/>
      </c>
      <c r="E1475" s="41" t="str">
        <f aca="false">IF(A1475="","",IFERROR(INDEX(Sesiones!$C$2:$C$401,MATCH(A1475,Sesiones!$A$2:$A$401,0)),""))</f>
        <v/>
      </c>
      <c r="F1475" s="0" t="str">
        <f aca="false">IF(A1475="","",IF(D1475="Sesión no existe","Sesión no existe",IF(COUNTIFS(Matrículas!$A$2:$A$201,B1475,Matrículas!$B$2:$B$201,D1475)=0,"No está matriculado en ese grupo",IF(COUNTIFS($A$2:$A$3001,A1475,$B$2:$B$3001,B1475)&gt;1,"Registro repetido",""))))</f>
        <v/>
      </c>
    </row>
    <row r="1476" customFormat="false" ht="15" hidden="false" customHeight="false" outlineLevel="0" collapsed="false">
      <c r="D1476" s="0" t="str">
        <f aca="false">IF(A1476="","",IFERROR(INDEX(Sesiones!$B$2:$B$401,MATCH(A1476,Sesiones!$A$2:$A$401,0)),"Sesión no existe"))</f>
        <v/>
      </c>
      <c r="E1476" s="41" t="str">
        <f aca="false">IF(A1476="","",IFERROR(INDEX(Sesiones!$C$2:$C$401,MATCH(A1476,Sesiones!$A$2:$A$401,0)),""))</f>
        <v/>
      </c>
      <c r="F1476" s="0" t="str">
        <f aca="false">IF(A1476="","",IF(D1476="Sesión no existe","Sesión no existe",IF(COUNTIFS(Matrículas!$A$2:$A$201,B1476,Matrículas!$B$2:$B$201,D1476)=0,"No está matriculado en ese grupo",IF(COUNTIFS($A$2:$A$3001,A1476,$B$2:$B$3001,B1476)&gt;1,"Registro repetido",""))))</f>
        <v/>
      </c>
    </row>
    <row r="1477" customFormat="false" ht="15" hidden="false" customHeight="false" outlineLevel="0" collapsed="false">
      <c r="D1477" s="0" t="str">
        <f aca="false">IF(A1477="","",IFERROR(INDEX(Sesiones!$B$2:$B$401,MATCH(A1477,Sesiones!$A$2:$A$401,0)),"Sesión no existe"))</f>
        <v/>
      </c>
      <c r="E1477" s="41" t="str">
        <f aca="false">IF(A1477="","",IFERROR(INDEX(Sesiones!$C$2:$C$401,MATCH(A1477,Sesiones!$A$2:$A$401,0)),""))</f>
        <v/>
      </c>
      <c r="F1477" s="0" t="str">
        <f aca="false">IF(A1477="","",IF(D1477="Sesión no existe","Sesión no existe",IF(COUNTIFS(Matrículas!$A$2:$A$201,B1477,Matrículas!$B$2:$B$201,D1477)=0,"No está matriculado en ese grupo",IF(COUNTIFS($A$2:$A$3001,A1477,$B$2:$B$3001,B1477)&gt;1,"Registro repetido",""))))</f>
        <v/>
      </c>
    </row>
    <row r="1478" customFormat="false" ht="15" hidden="false" customHeight="false" outlineLevel="0" collapsed="false">
      <c r="D1478" s="0" t="str">
        <f aca="false">IF(A1478="","",IFERROR(INDEX(Sesiones!$B$2:$B$401,MATCH(A1478,Sesiones!$A$2:$A$401,0)),"Sesión no existe"))</f>
        <v/>
      </c>
      <c r="E1478" s="41" t="str">
        <f aca="false">IF(A1478="","",IFERROR(INDEX(Sesiones!$C$2:$C$401,MATCH(A1478,Sesiones!$A$2:$A$401,0)),""))</f>
        <v/>
      </c>
      <c r="F1478" s="0" t="str">
        <f aca="false">IF(A1478="","",IF(D1478="Sesión no existe","Sesión no existe",IF(COUNTIFS(Matrículas!$A$2:$A$201,B1478,Matrículas!$B$2:$B$201,D1478)=0,"No está matriculado en ese grupo",IF(COUNTIFS($A$2:$A$3001,A1478,$B$2:$B$3001,B1478)&gt;1,"Registro repetido",""))))</f>
        <v/>
      </c>
    </row>
    <row r="1479" customFormat="false" ht="15" hidden="false" customHeight="false" outlineLevel="0" collapsed="false">
      <c r="D1479" s="0" t="str">
        <f aca="false">IF(A1479="","",IFERROR(INDEX(Sesiones!$B$2:$B$401,MATCH(A1479,Sesiones!$A$2:$A$401,0)),"Sesión no existe"))</f>
        <v/>
      </c>
      <c r="E1479" s="41" t="str">
        <f aca="false">IF(A1479="","",IFERROR(INDEX(Sesiones!$C$2:$C$401,MATCH(A1479,Sesiones!$A$2:$A$401,0)),""))</f>
        <v/>
      </c>
      <c r="F1479" s="0" t="str">
        <f aca="false">IF(A1479="","",IF(D1479="Sesión no existe","Sesión no existe",IF(COUNTIFS(Matrículas!$A$2:$A$201,B1479,Matrículas!$B$2:$B$201,D1479)=0,"No está matriculado en ese grupo",IF(COUNTIFS($A$2:$A$3001,A1479,$B$2:$B$3001,B1479)&gt;1,"Registro repetido",""))))</f>
        <v/>
      </c>
    </row>
    <row r="1480" customFormat="false" ht="15" hidden="false" customHeight="false" outlineLevel="0" collapsed="false">
      <c r="D1480" s="0" t="str">
        <f aca="false">IF(A1480="","",IFERROR(INDEX(Sesiones!$B$2:$B$401,MATCH(A1480,Sesiones!$A$2:$A$401,0)),"Sesión no existe"))</f>
        <v/>
      </c>
      <c r="E1480" s="41" t="str">
        <f aca="false">IF(A1480="","",IFERROR(INDEX(Sesiones!$C$2:$C$401,MATCH(A1480,Sesiones!$A$2:$A$401,0)),""))</f>
        <v/>
      </c>
      <c r="F1480" s="0" t="str">
        <f aca="false">IF(A1480="","",IF(D1480="Sesión no existe","Sesión no existe",IF(COUNTIFS(Matrículas!$A$2:$A$201,B1480,Matrículas!$B$2:$B$201,D1480)=0,"No está matriculado en ese grupo",IF(COUNTIFS($A$2:$A$3001,A1480,$B$2:$B$3001,B1480)&gt;1,"Registro repetido",""))))</f>
        <v/>
      </c>
    </row>
    <row r="1481" customFormat="false" ht="15" hidden="false" customHeight="false" outlineLevel="0" collapsed="false">
      <c r="D1481" s="0" t="str">
        <f aca="false">IF(A1481="","",IFERROR(INDEX(Sesiones!$B$2:$B$401,MATCH(A1481,Sesiones!$A$2:$A$401,0)),"Sesión no existe"))</f>
        <v/>
      </c>
      <c r="E1481" s="41" t="str">
        <f aca="false">IF(A1481="","",IFERROR(INDEX(Sesiones!$C$2:$C$401,MATCH(A1481,Sesiones!$A$2:$A$401,0)),""))</f>
        <v/>
      </c>
      <c r="F1481" s="0" t="str">
        <f aca="false">IF(A1481="","",IF(D1481="Sesión no existe","Sesión no existe",IF(COUNTIFS(Matrículas!$A$2:$A$201,B1481,Matrículas!$B$2:$B$201,D1481)=0,"No está matriculado en ese grupo",IF(COUNTIFS($A$2:$A$3001,A1481,$B$2:$B$3001,B1481)&gt;1,"Registro repetido",""))))</f>
        <v/>
      </c>
    </row>
    <row r="1482" customFormat="false" ht="15" hidden="false" customHeight="false" outlineLevel="0" collapsed="false">
      <c r="D1482" s="0" t="str">
        <f aca="false">IF(A1482="","",IFERROR(INDEX(Sesiones!$B$2:$B$401,MATCH(A1482,Sesiones!$A$2:$A$401,0)),"Sesión no existe"))</f>
        <v/>
      </c>
      <c r="E1482" s="41" t="str">
        <f aca="false">IF(A1482="","",IFERROR(INDEX(Sesiones!$C$2:$C$401,MATCH(A1482,Sesiones!$A$2:$A$401,0)),""))</f>
        <v/>
      </c>
      <c r="F1482" s="0" t="str">
        <f aca="false">IF(A1482="","",IF(D1482="Sesión no existe","Sesión no existe",IF(COUNTIFS(Matrículas!$A$2:$A$201,B1482,Matrículas!$B$2:$B$201,D1482)=0,"No está matriculado en ese grupo",IF(COUNTIFS($A$2:$A$3001,A1482,$B$2:$B$3001,B1482)&gt;1,"Registro repetido",""))))</f>
        <v/>
      </c>
    </row>
    <row r="1483" customFormat="false" ht="15" hidden="false" customHeight="false" outlineLevel="0" collapsed="false">
      <c r="D1483" s="0" t="str">
        <f aca="false">IF(A1483="","",IFERROR(INDEX(Sesiones!$B$2:$B$401,MATCH(A1483,Sesiones!$A$2:$A$401,0)),"Sesión no existe"))</f>
        <v/>
      </c>
      <c r="E1483" s="41" t="str">
        <f aca="false">IF(A1483="","",IFERROR(INDEX(Sesiones!$C$2:$C$401,MATCH(A1483,Sesiones!$A$2:$A$401,0)),""))</f>
        <v/>
      </c>
      <c r="F1483" s="0" t="str">
        <f aca="false">IF(A1483="","",IF(D1483="Sesión no existe","Sesión no existe",IF(COUNTIFS(Matrículas!$A$2:$A$201,B1483,Matrículas!$B$2:$B$201,D1483)=0,"No está matriculado en ese grupo",IF(COUNTIFS($A$2:$A$3001,A1483,$B$2:$B$3001,B1483)&gt;1,"Registro repetido",""))))</f>
        <v/>
      </c>
    </row>
    <row r="1484" customFormat="false" ht="15" hidden="false" customHeight="false" outlineLevel="0" collapsed="false">
      <c r="D1484" s="0" t="str">
        <f aca="false">IF(A1484="","",IFERROR(INDEX(Sesiones!$B$2:$B$401,MATCH(A1484,Sesiones!$A$2:$A$401,0)),"Sesión no existe"))</f>
        <v/>
      </c>
      <c r="E1484" s="41" t="str">
        <f aca="false">IF(A1484="","",IFERROR(INDEX(Sesiones!$C$2:$C$401,MATCH(A1484,Sesiones!$A$2:$A$401,0)),""))</f>
        <v/>
      </c>
      <c r="F1484" s="0" t="str">
        <f aca="false">IF(A1484="","",IF(D1484="Sesión no existe","Sesión no existe",IF(COUNTIFS(Matrículas!$A$2:$A$201,B1484,Matrículas!$B$2:$B$201,D1484)=0,"No está matriculado en ese grupo",IF(COUNTIFS($A$2:$A$3001,A1484,$B$2:$B$3001,B1484)&gt;1,"Registro repetido",""))))</f>
        <v/>
      </c>
    </row>
    <row r="1485" customFormat="false" ht="15" hidden="false" customHeight="false" outlineLevel="0" collapsed="false">
      <c r="D1485" s="0" t="str">
        <f aca="false">IF(A1485="","",IFERROR(INDEX(Sesiones!$B$2:$B$401,MATCH(A1485,Sesiones!$A$2:$A$401,0)),"Sesión no existe"))</f>
        <v/>
      </c>
      <c r="E1485" s="41" t="str">
        <f aca="false">IF(A1485="","",IFERROR(INDEX(Sesiones!$C$2:$C$401,MATCH(A1485,Sesiones!$A$2:$A$401,0)),""))</f>
        <v/>
      </c>
      <c r="F1485" s="0" t="str">
        <f aca="false">IF(A1485="","",IF(D1485="Sesión no existe","Sesión no existe",IF(COUNTIFS(Matrículas!$A$2:$A$201,B1485,Matrículas!$B$2:$B$201,D1485)=0,"No está matriculado en ese grupo",IF(COUNTIFS($A$2:$A$3001,A1485,$B$2:$B$3001,B1485)&gt;1,"Registro repetido",""))))</f>
        <v/>
      </c>
    </row>
    <row r="1486" customFormat="false" ht="15" hidden="false" customHeight="false" outlineLevel="0" collapsed="false">
      <c r="D1486" s="0" t="str">
        <f aca="false">IF(A1486="","",IFERROR(INDEX(Sesiones!$B$2:$B$401,MATCH(A1486,Sesiones!$A$2:$A$401,0)),"Sesión no existe"))</f>
        <v/>
      </c>
      <c r="E1486" s="41" t="str">
        <f aca="false">IF(A1486="","",IFERROR(INDEX(Sesiones!$C$2:$C$401,MATCH(A1486,Sesiones!$A$2:$A$401,0)),""))</f>
        <v/>
      </c>
      <c r="F1486" s="0" t="str">
        <f aca="false">IF(A1486="","",IF(D1486="Sesión no existe","Sesión no existe",IF(COUNTIFS(Matrículas!$A$2:$A$201,B1486,Matrículas!$B$2:$B$201,D1486)=0,"No está matriculado en ese grupo",IF(COUNTIFS($A$2:$A$3001,A1486,$B$2:$B$3001,B1486)&gt;1,"Registro repetido",""))))</f>
        <v/>
      </c>
    </row>
    <row r="1487" customFormat="false" ht="15" hidden="false" customHeight="false" outlineLevel="0" collapsed="false">
      <c r="D1487" s="0" t="str">
        <f aca="false">IF(A1487="","",IFERROR(INDEX(Sesiones!$B$2:$B$401,MATCH(A1487,Sesiones!$A$2:$A$401,0)),"Sesión no existe"))</f>
        <v/>
      </c>
      <c r="E1487" s="41" t="str">
        <f aca="false">IF(A1487="","",IFERROR(INDEX(Sesiones!$C$2:$C$401,MATCH(A1487,Sesiones!$A$2:$A$401,0)),""))</f>
        <v/>
      </c>
      <c r="F1487" s="0" t="str">
        <f aca="false">IF(A1487="","",IF(D1487="Sesión no existe","Sesión no existe",IF(COUNTIFS(Matrículas!$A$2:$A$201,B1487,Matrículas!$B$2:$B$201,D1487)=0,"No está matriculado en ese grupo",IF(COUNTIFS($A$2:$A$3001,A1487,$B$2:$B$3001,B1487)&gt;1,"Registro repetido",""))))</f>
        <v/>
      </c>
    </row>
    <row r="1488" customFormat="false" ht="15" hidden="false" customHeight="false" outlineLevel="0" collapsed="false">
      <c r="D1488" s="0" t="str">
        <f aca="false">IF(A1488="","",IFERROR(INDEX(Sesiones!$B$2:$B$401,MATCH(A1488,Sesiones!$A$2:$A$401,0)),"Sesión no existe"))</f>
        <v/>
      </c>
      <c r="E1488" s="41" t="str">
        <f aca="false">IF(A1488="","",IFERROR(INDEX(Sesiones!$C$2:$C$401,MATCH(A1488,Sesiones!$A$2:$A$401,0)),""))</f>
        <v/>
      </c>
      <c r="F1488" s="0" t="str">
        <f aca="false">IF(A1488="","",IF(D1488="Sesión no existe","Sesión no existe",IF(COUNTIFS(Matrículas!$A$2:$A$201,B1488,Matrículas!$B$2:$B$201,D1488)=0,"No está matriculado en ese grupo",IF(COUNTIFS($A$2:$A$3001,A1488,$B$2:$B$3001,B1488)&gt;1,"Registro repetido",""))))</f>
        <v/>
      </c>
    </row>
    <row r="1489" customFormat="false" ht="15" hidden="false" customHeight="false" outlineLevel="0" collapsed="false">
      <c r="D1489" s="0" t="str">
        <f aca="false">IF(A1489="","",IFERROR(INDEX(Sesiones!$B$2:$B$401,MATCH(A1489,Sesiones!$A$2:$A$401,0)),"Sesión no existe"))</f>
        <v/>
      </c>
      <c r="E1489" s="41" t="str">
        <f aca="false">IF(A1489="","",IFERROR(INDEX(Sesiones!$C$2:$C$401,MATCH(A1489,Sesiones!$A$2:$A$401,0)),""))</f>
        <v/>
      </c>
      <c r="F1489" s="0" t="str">
        <f aca="false">IF(A1489="","",IF(D1489="Sesión no existe","Sesión no existe",IF(COUNTIFS(Matrículas!$A$2:$A$201,B1489,Matrículas!$B$2:$B$201,D1489)=0,"No está matriculado en ese grupo",IF(COUNTIFS($A$2:$A$3001,A1489,$B$2:$B$3001,B1489)&gt;1,"Registro repetido",""))))</f>
        <v/>
      </c>
    </row>
    <row r="1490" customFormat="false" ht="15" hidden="false" customHeight="false" outlineLevel="0" collapsed="false">
      <c r="D1490" s="0" t="str">
        <f aca="false">IF(A1490="","",IFERROR(INDEX(Sesiones!$B$2:$B$401,MATCH(A1490,Sesiones!$A$2:$A$401,0)),"Sesión no existe"))</f>
        <v/>
      </c>
      <c r="E1490" s="41" t="str">
        <f aca="false">IF(A1490="","",IFERROR(INDEX(Sesiones!$C$2:$C$401,MATCH(A1490,Sesiones!$A$2:$A$401,0)),""))</f>
        <v/>
      </c>
      <c r="F1490" s="0" t="str">
        <f aca="false">IF(A1490="","",IF(D1490="Sesión no existe","Sesión no existe",IF(COUNTIFS(Matrículas!$A$2:$A$201,B1490,Matrículas!$B$2:$B$201,D1490)=0,"No está matriculado en ese grupo",IF(COUNTIFS($A$2:$A$3001,A1490,$B$2:$B$3001,B1490)&gt;1,"Registro repetido",""))))</f>
        <v/>
      </c>
    </row>
    <row r="1491" customFormat="false" ht="15" hidden="false" customHeight="false" outlineLevel="0" collapsed="false">
      <c r="D1491" s="0" t="str">
        <f aca="false">IF(A1491="","",IFERROR(INDEX(Sesiones!$B$2:$B$401,MATCH(A1491,Sesiones!$A$2:$A$401,0)),"Sesión no existe"))</f>
        <v/>
      </c>
      <c r="E1491" s="41" t="str">
        <f aca="false">IF(A1491="","",IFERROR(INDEX(Sesiones!$C$2:$C$401,MATCH(A1491,Sesiones!$A$2:$A$401,0)),""))</f>
        <v/>
      </c>
      <c r="F1491" s="0" t="str">
        <f aca="false">IF(A1491="","",IF(D1491="Sesión no existe","Sesión no existe",IF(COUNTIFS(Matrículas!$A$2:$A$201,B1491,Matrículas!$B$2:$B$201,D1491)=0,"No está matriculado en ese grupo",IF(COUNTIFS($A$2:$A$3001,A1491,$B$2:$B$3001,B1491)&gt;1,"Registro repetido",""))))</f>
        <v/>
      </c>
    </row>
    <row r="1492" customFormat="false" ht="15" hidden="false" customHeight="false" outlineLevel="0" collapsed="false">
      <c r="D1492" s="0" t="str">
        <f aca="false">IF(A1492="","",IFERROR(INDEX(Sesiones!$B$2:$B$401,MATCH(A1492,Sesiones!$A$2:$A$401,0)),"Sesión no existe"))</f>
        <v/>
      </c>
      <c r="E1492" s="41" t="str">
        <f aca="false">IF(A1492="","",IFERROR(INDEX(Sesiones!$C$2:$C$401,MATCH(A1492,Sesiones!$A$2:$A$401,0)),""))</f>
        <v/>
      </c>
      <c r="F1492" s="0" t="str">
        <f aca="false">IF(A1492="","",IF(D1492="Sesión no existe","Sesión no existe",IF(COUNTIFS(Matrículas!$A$2:$A$201,B1492,Matrículas!$B$2:$B$201,D1492)=0,"No está matriculado en ese grupo",IF(COUNTIFS($A$2:$A$3001,A1492,$B$2:$B$3001,B1492)&gt;1,"Registro repetido",""))))</f>
        <v/>
      </c>
    </row>
    <row r="1493" customFormat="false" ht="15" hidden="false" customHeight="false" outlineLevel="0" collapsed="false">
      <c r="D1493" s="0" t="str">
        <f aca="false">IF(A1493="","",IFERROR(INDEX(Sesiones!$B$2:$B$401,MATCH(A1493,Sesiones!$A$2:$A$401,0)),"Sesión no existe"))</f>
        <v/>
      </c>
      <c r="E1493" s="41" t="str">
        <f aca="false">IF(A1493="","",IFERROR(INDEX(Sesiones!$C$2:$C$401,MATCH(A1493,Sesiones!$A$2:$A$401,0)),""))</f>
        <v/>
      </c>
      <c r="F1493" s="0" t="str">
        <f aca="false">IF(A1493="","",IF(D1493="Sesión no existe","Sesión no existe",IF(COUNTIFS(Matrículas!$A$2:$A$201,B1493,Matrículas!$B$2:$B$201,D1493)=0,"No está matriculado en ese grupo",IF(COUNTIFS($A$2:$A$3001,A1493,$B$2:$B$3001,B1493)&gt;1,"Registro repetido",""))))</f>
        <v/>
      </c>
    </row>
    <row r="1494" customFormat="false" ht="15" hidden="false" customHeight="false" outlineLevel="0" collapsed="false">
      <c r="D1494" s="0" t="str">
        <f aca="false">IF(A1494="","",IFERROR(INDEX(Sesiones!$B$2:$B$401,MATCH(A1494,Sesiones!$A$2:$A$401,0)),"Sesión no existe"))</f>
        <v/>
      </c>
      <c r="E1494" s="41" t="str">
        <f aca="false">IF(A1494="","",IFERROR(INDEX(Sesiones!$C$2:$C$401,MATCH(A1494,Sesiones!$A$2:$A$401,0)),""))</f>
        <v/>
      </c>
      <c r="F1494" s="0" t="str">
        <f aca="false">IF(A1494="","",IF(D1494="Sesión no existe","Sesión no existe",IF(COUNTIFS(Matrículas!$A$2:$A$201,B1494,Matrículas!$B$2:$B$201,D1494)=0,"No está matriculado en ese grupo",IF(COUNTIFS($A$2:$A$3001,A1494,$B$2:$B$3001,B1494)&gt;1,"Registro repetido",""))))</f>
        <v/>
      </c>
    </row>
    <row r="1495" customFormat="false" ht="15" hidden="false" customHeight="false" outlineLevel="0" collapsed="false">
      <c r="D1495" s="0" t="str">
        <f aca="false">IF(A1495="","",IFERROR(INDEX(Sesiones!$B$2:$B$401,MATCH(A1495,Sesiones!$A$2:$A$401,0)),"Sesión no existe"))</f>
        <v/>
      </c>
      <c r="E1495" s="41" t="str">
        <f aca="false">IF(A1495="","",IFERROR(INDEX(Sesiones!$C$2:$C$401,MATCH(A1495,Sesiones!$A$2:$A$401,0)),""))</f>
        <v/>
      </c>
      <c r="F1495" s="0" t="str">
        <f aca="false">IF(A1495="","",IF(D1495="Sesión no existe","Sesión no existe",IF(COUNTIFS(Matrículas!$A$2:$A$201,B1495,Matrículas!$B$2:$B$201,D1495)=0,"No está matriculado en ese grupo",IF(COUNTIFS($A$2:$A$3001,A1495,$B$2:$B$3001,B1495)&gt;1,"Registro repetido",""))))</f>
        <v/>
      </c>
    </row>
    <row r="1496" customFormat="false" ht="15" hidden="false" customHeight="false" outlineLevel="0" collapsed="false">
      <c r="D1496" s="0" t="str">
        <f aca="false">IF(A1496="","",IFERROR(INDEX(Sesiones!$B$2:$B$401,MATCH(A1496,Sesiones!$A$2:$A$401,0)),"Sesión no existe"))</f>
        <v/>
      </c>
      <c r="E1496" s="41" t="str">
        <f aca="false">IF(A1496="","",IFERROR(INDEX(Sesiones!$C$2:$C$401,MATCH(A1496,Sesiones!$A$2:$A$401,0)),""))</f>
        <v/>
      </c>
      <c r="F1496" s="0" t="str">
        <f aca="false">IF(A1496="","",IF(D1496="Sesión no existe","Sesión no existe",IF(COUNTIFS(Matrículas!$A$2:$A$201,B1496,Matrículas!$B$2:$B$201,D1496)=0,"No está matriculado en ese grupo",IF(COUNTIFS($A$2:$A$3001,A1496,$B$2:$B$3001,B1496)&gt;1,"Registro repetido",""))))</f>
        <v/>
      </c>
    </row>
    <row r="1497" customFormat="false" ht="15" hidden="false" customHeight="false" outlineLevel="0" collapsed="false">
      <c r="D1497" s="0" t="str">
        <f aca="false">IF(A1497="","",IFERROR(INDEX(Sesiones!$B$2:$B$401,MATCH(A1497,Sesiones!$A$2:$A$401,0)),"Sesión no existe"))</f>
        <v/>
      </c>
      <c r="E1497" s="41" t="str">
        <f aca="false">IF(A1497="","",IFERROR(INDEX(Sesiones!$C$2:$C$401,MATCH(A1497,Sesiones!$A$2:$A$401,0)),""))</f>
        <v/>
      </c>
      <c r="F1497" s="0" t="str">
        <f aca="false">IF(A1497="","",IF(D1497="Sesión no existe","Sesión no existe",IF(COUNTIFS(Matrículas!$A$2:$A$201,B1497,Matrículas!$B$2:$B$201,D1497)=0,"No está matriculado en ese grupo",IF(COUNTIFS($A$2:$A$3001,A1497,$B$2:$B$3001,B1497)&gt;1,"Registro repetido",""))))</f>
        <v/>
      </c>
    </row>
    <row r="1498" customFormat="false" ht="15" hidden="false" customHeight="false" outlineLevel="0" collapsed="false">
      <c r="D1498" s="0" t="str">
        <f aca="false">IF(A1498="","",IFERROR(INDEX(Sesiones!$B$2:$B$401,MATCH(A1498,Sesiones!$A$2:$A$401,0)),"Sesión no existe"))</f>
        <v/>
      </c>
      <c r="E1498" s="41" t="str">
        <f aca="false">IF(A1498="","",IFERROR(INDEX(Sesiones!$C$2:$C$401,MATCH(A1498,Sesiones!$A$2:$A$401,0)),""))</f>
        <v/>
      </c>
      <c r="F1498" s="0" t="str">
        <f aca="false">IF(A1498="","",IF(D1498="Sesión no existe","Sesión no existe",IF(COUNTIFS(Matrículas!$A$2:$A$201,B1498,Matrículas!$B$2:$B$201,D1498)=0,"No está matriculado en ese grupo",IF(COUNTIFS($A$2:$A$3001,A1498,$B$2:$B$3001,B1498)&gt;1,"Registro repetido",""))))</f>
        <v/>
      </c>
    </row>
    <row r="1499" customFormat="false" ht="15" hidden="false" customHeight="false" outlineLevel="0" collapsed="false">
      <c r="D1499" s="0" t="str">
        <f aca="false">IF(A1499="","",IFERROR(INDEX(Sesiones!$B$2:$B$401,MATCH(A1499,Sesiones!$A$2:$A$401,0)),"Sesión no existe"))</f>
        <v/>
      </c>
      <c r="E1499" s="41" t="str">
        <f aca="false">IF(A1499="","",IFERROR(INDEX(Sesiones!$C$2:$C$401,MATCH(A1499,Sesiones!$A$2:$A$401,0)),""))</f>
        <v/>
      </c>
      <c r="F1499" s="0" t="str">
        <f aca="false">IF(A1499="","",IF(D1499="Sesión no existe","Sesión no existe",IF(COUNTIFS(Matrículas!$A$2:$A$201,B1499,Matrículas!$B$2:$B$201,D1499)=0,"No está matriculado en ese grupo",IF(COUNTIFS($A$2:$A$3001,A1499,$B$2:$B$3001,B1499)&gt;1,"Registro repetido",""))))</f>
        <v/>
      </c>
    </row>
    <row r="1500" customFormat="false" ht="15" hidden="false" customHeight="false" outlineLevel="0" collapsed="false">
      <c r="D1500" s="0" t="str">
        <f aca="false">IF(A1500="","",IFERROR(INDEX(Sesiones!$B$2:$B$401,MATCH(A1500,Sesiones!$A$2:$A$401,0)),"Sesión no existe"))</f>
        <v/>
      </c>
      <c r="E1500" s="41" t="str">
        <f aca="false">IF(A1500="","",IFERROR(INDEX(Sesiones!$C$2:$C$401,MATCH(A1500,Sesiones!$A$2:$A$401,0)),""))</f>
        <v/>
      </c>
      <c r="F1500" s="0" t="str">
        <f aca="false">IF(A1500="","",IF(D1500="Sesión no existe","Sesión no existe",IF(COUNTIFS(Matrículas!$A$2:$A$201,B1500,Matrículas!$B$2:$B$201,D1500)=0,"No está matriculado en ese grupo",IF(COUNTIFS($A$2:$A$3001,A1500,$B$2:$B$3001,B1500)&gt;1,"Registro repetido",""))))</f>
        <v/>
      </c>
    </row>
    <row r="1501" customFormat="false" ht="15" hidden="false" customHeight="false" outlineLevel="0" collapsed="false">
      <c r="D1501" s="0" t="str">
        <f aca="false">IF(A1501="","",IFERROR(INDEX(Sesiones!$B$2:$B$401,MATCH(A1501,Sesiones!$A$2:$A$401,0)),"Sesión no existe"))</f>
        <v/>
      </c>
      <c r="E1501" s="41" t="str">
        <f aca="false">IF(A1501="","",IFERROR(INDEX(Sesiones!$C$2:$C$401,MATCH(A1501,Sesiones!$A$2:$A$401,0)),""))</f>
        <v/>
      </c>
      <c r="F1501" s="0" t="str">
        <f aca="false">IF(A1501="","",IF(D1501="Sesión no existe","Sesión no existe",IF(COUNTIFS(Matrículas!$A$2:$A$201,B1501,Matrículas!$B$2:$B$201,D1501)=0,"No está matriculado en ese grupo",IF(COUNTIFS($A$2:$A$3001,A1501,$B$2:$B$3001,B1501)&gt;1,"Registro repetido",""))))</f>
        <v/>
      </c>
    </row>
    <row r="1502" customFormat="false" ht="15" hidden="false" customHeight="false" outlineLevel="0" collapsed="false">
      <c r="D1502" s="0" t="str">
        <f aca="false">IF(A1502="","",IFERROR(INDEX(Sesiones!$B$2:$B$401,MATCH(A1502,Sesiones!$A$2:$A$401,0)),"Sesión no existe"))</f>
        <v/>
      </c>
      <c r="E1502" s="41" t="str">
        <f aca="false">IF(A1502="","",IFERROR(INDEX(Sesiones!$C$2:$C$401,MATCH(A1502,Sesiones!$A$2:$A$401,0)),""))</f>
        <v/>
      </c>
      <c r="F1502" s="0" t="str">
        <f aca="false">IF(A1502="","",IF(D1502="Sesión no existe","Sesión no existe",IF(COUNTIFS(Matrículas!$A$2:$A$201,B1502,Matrículas!$B$2:$B$201,D1502)=0,"No está matriculado en ese grupo",IF(COUNTIFS($A$2:$A$3001,A1502,$B$2:$B$3001,B1502)&gt;1,"Registro repetido",""))))</f>
        <v/>
      </c>
    </row>
    <row r="1503" customFormat="false" ht="15" hidden="false" customHeight="false" outlineLevel="0" collapsed="false">
      <c r="D1503" s="0" t="str">
        <f aca="false">IF(A1503="","",IFERROR(INDEX(Sesiones!$B$2:$B$401,MATCH(A1503,Sesiones!$A$2:$A$401,0)),"Sesión no existe"))</f>
        <v/>
      </c>
      <c r="E1503" s="41" t="str">
        <f aca="false">IF(A1503="","",IFERROR(INDEX(Sesiones!$C$2:$C$401,MATCH(A1503,Sesiones!$A$2:$A$401,0)),""))</f>
        <v/>
      </c>
      <c r="F1503" s="0" t="str">
        <f aca="false">IF(A1503="","",IF(D1503="Sesión no existe","Sesión no existe",IF(COUNTIFS(Matrículas!$A$2:$A$201,B1503,Matrículas!$B$2:$B$201,D1503)=0,"No está matriculado en ese grupo",IF(COUNTIFS($A$2:$A$3001,A1503,$B$2:$B$3001,B1503)&gt;1,"Registro repetido",""))))</f>
        <v/>
      </c>
    </row>
    <row r="1504" customFormat="false" ht="15" hidden="false" customHeight="false" outlineLevel="0" collapsed="false">
      <c r="D1504" s="0" t="str">
        <f aca="false">IF(A1504="","",IFERROR(INDEX(Sesiones!$B$2:$B$401,MATCH(A1504,Sesiones!$A$2:$A$401,0)),"Sesión no existe"))</f>
        <v/>
      </c>
      <c r="E1504" s="41" t="str">
        <f aca="false">IF(A1504="","",IFERROR(INDEX(Sesiones!$C$2:$C$401,MATCH(A1504,Sesiones!$A$2:$A$401,0)),""))</f>
        <v/>
      </c>
      <c r="F1504" s="0" t="str">
        <f aca="false">IF(A1504="","",IF(D1504="Sesión no existe","Sesión no existe",IF(COUNTIFS(Matrículas!$A$2:$A$201,B1504,Matrículas!$B$2:$B$201,D1504)=0,"No está matriculado en ese grupo",IF(COUNTIFS($A$2:$A$3001,A1504,$B$2:$B$3001,B1504)&gt;1,"Registro repetido",""))))</f>
        <v/>
      </c>
    </row>
    <row r="1505" customFormat="false" ht="15" hidden="false" customHeight="false" outlineLevel="0" collapsed="false">
      <c r="D1505" s="0" t="str">
        <f aca="false">IF(A1505="","",IFERROR(INDEX(Sesiones!$B$2:$B$401,MATCH(A1505,Sesiones!$A$2:$A$401,0)),"Sesión no existe"))</f>
        <v/>
      </c>
      <c r="E1505" s="41" t="str">
        <f aca="false">IF(A1505="","",IFERROR(INDEX(Sesiones!$C$2:$C$401,MATCH(A1505,Sesiones!$A$2:$A$401,0)),""))</f>
        <v/>
      </c>
      <c r="F1505" s="0" t="str">
        <f aca="false">IF(A1505="","",IF(D1505="Sesión no existe","Sesión no existe",IF(COUNTIFS(Matrículas!$A$2:$A$201,B1505,Matrículas!$B$2:$B$201,D1505)=0,"No está matriculado en ese grupo",IF(COUNTIFS($A$2:$A$3001,A1505,$B$2:$B$3001,B1505)&gt;1,"Registro repetido",""))))</f>
        <v/>
      </c>
    </row>
    <row r="1506" customFormat="false" ht="15" hidden="false" customHeight="false" outlineLevel="0" collapsed="false">
      <c r="D1506" s="0" t="str">
        <f aca="false">IF(A1506="","",IFERROR(INDEX(Sesiones!$B$2:$B$401,MATCH(A1506,Sesiones!$A$2:$A$401,0)),"Sesión no existe"))</f>
        <v/>
      </c>
      <c r="E1506" s="41" t="str">
        <f aca="false">IF(A1506="","",IFERROR(INDEX(Sesiones!$C$2:$C$401,MATCH(A1506,Sesiones!$A$2:$A$401,0)),""))</f>
        <v/>
      </c>
      <c r="F1506" s="0" t="str">
        <f aca="false">IF(A1506="","",IF(D1506="Sesión no existe","Sesión no existe",IF(COUNTIFS(Matrículas!$A$2:$A$201,B1506,Matrículas!$B$2:$B$201,D1506)=0,"No está matriculado en ese grupo",IF(COUNTIFS($A$2:$A$3001,A1506,$B$2:$B$3001,B1506)&gt;1,"Registro repetido",""))))</f>
        <v/>
      </c>
    </row>
    <row r="1507" customFormat="false" ht="15" hidden="false" customHeight="false" outlineLevel="0" collapsed="false">
      <c r="D1507" s="0" t="str">
        <f aca="false">IF(A1507="","",IFERROR(INDEX(Sesiones!$B$2:$B$401,MATCH(A1507,Sesiones!$A$2:$A$401,0)),"Sesión no existe"))</f>
        <v/>
      </c>
      <c r="E1507" s="41" t="str">
        <f aca="false">IF(A1507="","",IFERROR(INDEX(Sesiones!$C$2:$C$401,MATCH(A1507,Sesiones!$A$2:$A$401,0)),""))</f>
        <v/>
      </c>
      <c r="F1507" s="0" t="str">
        <f aca="false">IF(A1507="","",IF(D1507="Sesión no existe","Sesión no existe",IF(COUNTIFS(Matrículas!$A$2:$A$201,B1507,Matrículas!$B$2:$B$201,D1507)=0,"No está matriculado en ese grupo",IF(COUNTIFS($A$2:$A$3001,A1507,$B$2:$B$3001,B1507)&gt;1,"Registro repetido",""))))</f>
        <v/>
      </c>
    </row>
    <row r="1508" customFormat="false" ht="15" hidden="false" customHeight="false" outlineLevel="0" collapsed="false">
      <c r="D1508" s="0" t="str">
        <f aca="false">IF(A1508="","",IFERROR(INDEX(Sesiones!$B$2:$B$401,MATCH(A1508,Sesiones!$A$2:$A$401,0)),"Sesión no existe"))</f>
        <v/>
      </c>
      <c r="E1508" s="41" t="str">
        <f aca="false">IF(A1508="","",IFERROR(INDEX(Sesiones!$C$2:$C$401,MATCH(A1508,Sesiones!$A$2:$A$401,0)),""))</f>
        <v/>
      </c>
      <c r="F1508" s="0" t="str">
        <f aca="false">IF(A1508="","",IF(D1508="Sesión no existe","Sesión no existe",IF(COUNTIFS(Matrículas!$A$2:$A$201,B1508,Matrículas!$B$2:$B$201,D1508)=0,"No está matriculado en ese grupo",IF(COUNTIFS($A$2:$A$3001,A1508,$B$2:$B$3001,B1508)&gt;1,"Registro repetido",""))))</f>
        <v/>
      </c>
    </row>
    <row r="1509" customFormat="false" ht="15" hidden="false" customHeight="false" outlineLevel="0" collapsed="false">
      <c r="D1509" s="0" t="str">
        <f aca="false">IF(A1509="","",IFERROR(INDEX(Sesiones!$B$2:$B$401,MATCH(A1509,Sesiones!$A$2:$A$401,0)),"Sesión no existe"))</f>
        <v/>
      </c>
      <c r="E1509" s="41" t="str">
        <f aca="false">IF(A1509="","",IFERROR(INDEX(Sesiones!$C$2:$C$401,MATCH(A1509,Sesiones!$A$2:$A$401,0)),""))</f>
        <v/>
      </c>
      <c r="F1509" s="0" t="str">
        <f aca="false">IF(A1509="","",IF(D1509="Sesión no existe","Sesión no existe",IF(COUNTIFS(Matrículas!$A$2:$A$201,B1509,Matrículas!$B$2:$B$201,D1509)=0,"No está matriculado en ese grupo",IF(COUNTIFS($A$2:$A$3001,A1509,$B$2:$B$3001,B1509)&gt;1,"Registro repetido",""))))</f>
        <v/>
      </c>
    </row>
    <row r="1510" customFormat="false" ht="15" hidden="false" customHeight="false" outlineLevel="0" collapsed="false">
      <c r="D1510" s="0" t="str">
        <f aca="false">IF(A1510="","",IFERROR(INDEX(Sesiones!$B$2:$B$401,MATCH(A1510,Sesiones!$A$2:$A$401,0)),"Sesión no existe"))</f>
        <v/>
      </c>
      <c r="E1510" s="41" t="str">
        <f aca="false">IF(A1510="","",IFERROR(INDEX(Sesiones!$C$2:$C$401,MATCH(A1510,Sesiones!$A$2:$A$401,0)),""))</f>
        <v/>
      </c>
      <c r="F1510" s="0" t="str">
        <f aca="false">IF(A1510="","",IF(D1510="Sesión no existe","Sesión no existe",IF(COUNTIFS(Matrículas!$A$2:$A$201,B1510,Matrículas!$B$2:$B$201,D1510)=0,"No está matriculado en ese grupo",IF(COUNTIFS($A$2:$A$3001,A1510,$B$2:$B$3001,B1510)&gt;1,"Registro repetido",""))))</f>
        <v/>
      </c>
    </row>
    <row r="1511" customFormat="false" ht="15" hidden="false" customHeight="false" outlineLevel="0" collapsed="false">
      <c r="D1511" s="0" t="str">
        <f aca="false">IF(A1511="","",IFERROR(INDEX(Sesiones!$B$2:$B$401,MATCH(A1511,Sesiones!$A$2:$A$401,0)),"Sesión no existe"))</f>
        <v/>
      </c>
      <c r="E1511" s="41" t="str">
        <f aca="false">IF(A1511="","",IFERROR(INDEX(Sesiones!$C$2:$C$401,MATCH(A1511,Sesiones!$A$2:$A$401,0)),""))</f>
        <v/>
      </c>
      <c r="F1511" s="0" t="str">
        <f aca="false">IF(A1511="","",IF(D1511="Sesión no existe","Sesión no existe",IF(COUNTIFS(Matrículas!$A$2:$A$201,B1511,Matrículas!$B$2:$B$201,D1511)=0,"No está matriculado en ese grupo",IF(COUNTIFS($A$2:$A$3001,A1511,$B$2:$B$3001,B1511)&gt;1,"Registro repetido",""))))</f>
        <v/>
      </c>
    </row>
    <row r="1512" customFormat="false" ht="15" hidden="false" customHeight="false" outlineLevel="0" collapsed="false">
      <c r="D1512" s="0" t="str">
        <f aca="false">IF(A1512="","",IFERROR(INDEX(Sesiones!$B$2:$B$401,MATCH(A1512,Sesiones!$A$2:$A$401,0)),"Sesión no existe"))</f>
        <v/>
      </c>
      <c r="E1512" s="41" t="str">
        <f aca="false">IF(A1512="","",IFERROR(INDEX(Sesiones!$C$2:$C$401,MATCH(A1512,Sesiones!$A$2:$A$401,0)),""))</f>
        <v/>
      </c>
      <c r="F1512" s="0" t="str">
        <f aca="false">IF(A1512="","",IF(D1512="Sesión no existe","Sesión no existe",IF(COUNTIFS(Matrículas!$A$2:$A$201,B1512,Matrículas!$B$2:$B$201,D1512)=0,"No está matriculado en ese grupo",IF(COUNTIFS($A$2:$A$3001,A1512,$B$2:$B$3001,B1512)&gt;1,"Registro repetido",""))))</f>
        <v/>
      </c>
    </row>
    <row r="1513" customFormat="false" ht="15" hidden="false" customHeight="false" outlineLevel="0" collapsed="false">
      <c r="D1513" s="0" t="str">
        <f aca="false">IF(A1513="","",IFERROR(INDEX(Sesiones!$B$2:$B$401,MATCH(A1513,Sesiones!$A$2:$A$401,0)),"Sesión no existe"))</f>
        <v/>
      </c>
      <c r="E1513" s="41" t="str">
        <f aca="false">IF(A1513="","",IFERROR(INDEX(Sesiones!$C$2:$C$401,MATCH(A1513,Sesiones!$A$2:$A$401,0)),""))</f>
        <v/>
      </c>
      <c r="F1513" s="0" t="str">
        <f aca="false">IF(A1513="","",IF(D1513="Sesión no existe","Sesión no existe",IF(COUNTIFS(Matrículas!$A$2:$A$201,B1513,Matrículas!$B$2:$B$201,D1513)=0,"No está matriculado en ese grupo",IF(COUNTIFS($A$2:$A$3001,A1513,$B$2:$B$3001,B1513)&gt;1,"Registro repetido",""))))</f>
        <v/>
      </c>
    </row>
    <row r="1514" customFormat="false" ht="15" hidden="false" customHeight="false" outlineLevel="0" collapsed="false">
      <c r="D1514" s="0" t="str">
        <f aca="false">IF(A1514="","",IFERROR(INDEX(Sesiones!$B$2:$B$401,MATCH(A1514,Sesiones!$A$2:$A$401,0)),"Sesión no existe"))</f>
        <v/>
      </c>
      <c r="E1514" s="41" t="str">
        <f aca="false">IF(A1514="","",IFERROR(INDEX(Sesiones!$C$2:$C$401,MATCH(A1514,Sesiones!$A$2:$A$401,0)),""))</f>
        <v/>
      </c>
      <c r="F1514" s="0" t="str">
        <f aca="false">IF(A1514="","",IF(D1514="Sesión no existe","Sesión no existe",IF(COUNTIFS(Matrículas!$A$2:$A$201,B1514,Matrículas!$B$2:$B$201,D1514)=0,"No está matriculado en ese grupo",IF(COUNTIFS($A$2:$A$3001,A1514,$B$2:$B$3001,B1514)&gt;1,"Registro repetido",""))))</f>
        <v/>
      </c>
    </row>
    <row r="1515" customFormat="false" ht="15" hidden="false" customHeight="false" outlineLevel="0" collapsed="false">
      <c r="D1515" s="0" t="str">
        <f aca="false">IF(A1515="","",IFERROR(INDEX(Sesiones!$B$2:$B$401,MATCH(A1515,Sesiones!$A$2:$A$401,0)),"Sesión no existe"))</f>
        <v/>
      </c>
      <c r="E1515" s="41" t="str">
        <f aca="false">IF(A1515="","",IFERROR(INDEX(Sesiones!$C$2:$C$401,MATCH(A1515,Sesiones!$A$2:$A$401,0)),""))</f>
        <v/>
      </c>
      <c r="F1515" s="0" t="str">
        <f aca="false">IF(A1515="","",IF(D1515="Sesión no existe","Sesión no existe",IF(COUNTIFS(Matrículas!$A$2:$A$201,B1515,Matrículas!$B$2:$B$201,D1515)=0,"No está matriculado en ese grupo",IF(COUNTIFS($A$2:$A$3001,A1515,$B$2:$B$3001,B1515)&gt;1,"Registro repetido",""))))</f>
        <v/>
      </c>
    </row>
    <row r="1516" customFormat="false" ht="15" hidden="false" customHeight="false" outlineLevel="0" collapsed="false">
      <c r="D1516" s="0" t="str">
        <f aca="false">IF(A1516="","",IFERROR(INDEX(Sesiones!$B$2:$B$401,MATCH(A1516,Sesiones!$A$2:$A$401,0)),"Sesión no existe"))</f>
        <v/>
      </c>
      <c r="E1516" s="41" t="str">
        <f aca="false">IF(A1516="","",IFERROR(INDEX(Sesiones!$C$2:$C$401,MATCH(A1516,Sesiones!$A$2:$A$401,0)),""))</f>
        <v/>
      </c>
      <c r="F1516" s="0" t="str">
        <f aca="false">IF(A1516="","",IF(D1516="Sesión no existe","Sesión no existe",IF(COUNTIFS(Matrículas!$A$2:$A$201,B1516,Matrículas!$B$2:$B$201,D1516)=0,"No está matriculado en ese grupo",IF(COUNTIFS($A$2:$A$3001,A1516,$B$2:$B$3001,B1516)&gt;1,"Registro repetido",""))))</f>
        <v/>
      </c>
    </row>
    <row r="1517" customFormat="false" ht="15" hidden="false" customHeight="false" outlineLevel="0" collapsed="false">
      <c r="D1517" s="0" t="str">
        <f aca="false">IF(A1517="","",IFERROR(INDEX(Sesiones!$B$2:$B$401,MATCH(A1517,Sesiones!$A$2:$A$401,0)),"Sesión no existe"))</f>
        <v/>
      </c>
      <c r="E1517" s="41" t="str">
        <f aca="false">IF(A1517="","",IFERROR(INDEX(Sesiones!$C$2:$C$401,MATCH(A1517,Sesiones!$A$2:$A$401,0)),""))</f>
        <v/>
      </c>
      <c r="F1517" s="0" t="str">
        <f aca="false">IF(A1517="","",IF(D1517="Sesión no existe","Sesión no existe",IF(COUNTIFS(Matrículas!$A$2:$A$201,B1517,Matrículas!$B$2:$B$201,D1517)=0,"No está matriculado en ese grupo",IF(COUNTIFS($A$2:$A$3001,A1517,$B$2:$B$3001,B1517)&gt;1,"Registro repetido",""))))</f>
        <v/>
      </c>
    </row>
    <row r="1518" customFormat="false" ht="15" hidden="false" customHeight="false" outlineLevel="0" collapsed="false">
      <c r="D1518" s="0" t="str">
        <f aca="false">IF(A1518="","",IFERROR(INDEX(Sesiones!$B$2:$B$401,MATCH(A1518,Sesiones!$A$2:$A$401,0)),"Sesión no existe"))</f>
        <v/>
      </c>
      <c r="E1518" s="41" t="str">
        <f aca="false">IF(A1518="","",IFERROR(INDEX(Sesiones!$C$2:$C$401,MATCH(A1518,Sesiones!$A$2:$A$401,0)),""))</f>
        <v/>
      </c>
      <c r="F1518" s="0" t="str">
        <f aca="false">IF(A1518="","",IF(D1518="Sesión no existe","Sesión no existe",IF(COUNTIFS(Matrículas!$A$2:$A$201,B1518,Matrículas!$B$2:$B$201,D1518)=0,"No está matriculado en ese grupo",IF(COUNTIFS($A$2:$A$3001,A1518,$B$2:$B$3001,B1518)&gt;1,"Registro repetido",""))))</f>
        <v/>
      </c>
    </row>
    <row r="1519" customFormat="false" ht="15" hidden="false" customHeight="false" outlineLevel="0" collapsed="false">
      <c r="D1519" s="0" t="str">
        <f aca="false">IF(A1519="","",IFERROR(INDEX(Sesiones!$B$2:$B$401,MATCH(A1519,Sesiones!$A$2:$A$401,0)),"Sesión no existe"))</f>
        <v/>
      </c>
      <c r="E1519" s="41" t="str">
        <f aca="false">IF(A1519="","",IFERROR(INDEX(Sesiones!$C$2:$C$401,MATCH(A1519,Sesiones!$A$2:$A$401,0)),""))</f>
        <v/>
      </c>
      <c r="F1519" s="0" t="str">
        <f aca="false">IF(A1519="","",IF(D1519="Sesión no existe","Sesión no existe",IF(COUNTIFS(Matrículas!$A$2:$A$201,B1519,Matrículas!$B$2:$B$201,D1519)=0,"No está matriculado en ese grupo",IF(COUNTIFS($A$2:$A$3001,A1519,$B$2:$B$3001,B1519)&gt;1,"Registro repetido",""))))</f>
        <v/>
      </c>
    </row>
    <row r="1520" customFormat="false" ht="15" hidden="false" customHeight="false" outlineLevel="0" collapsed="false">
      <c r="D1520" s="0" t="str">
        <f aca="false">IF(A1520="","",IFERROR(INDEX(Sesiones!$B$2:$B$401,MATCH(A1520,Sesiones!$A$2:$A$401,0)),"Sesión no existe"))</f>
        <v/>
      </c>
      <c r="E1520" s="41" t="str">
        <f aca="false">IF(A1520="","",IFERROR(INDEX(Sesiones!$C$2:$C$401,MATCH(A1520,Sesiones!$A$2:$A$401,0)),""))</f>
        <v/>
      </c>
      <c r="F1520" s="0" t="str">
        <f aca="false">IF(A1520="","",IF(D1520="Sesión no existe","Sesión no existe",IF(COUNTIFS(Matrículas!$A$2:$A$201,B1520,Matrículas!$B$2:$B$201,D1520)=0,"No está matriculado en ese grupo",IF(COUNTIFS($A$2:$A$3001,A1520,$B$2:$B$3001,B1520)&gt;1,"Registro repetido",""))))</f>
        <v/>
      </c>
    </row>
    <row r="1521" customFormat="false" ht="15" hidden="false" customHeight="false" outlineLevel="0" collapsed="false">
      <c r="D1521" s="0" t="str">
        <f aca="false">IF(A1521="","",IFERROR(INDEX(Sesiones!$B$2:$B$401,MATCH(A1521,Sesiones!$A$2:$A$401,0)),"Sesión no existe"))</f>
        <v/>
      </c>
      <c r="E1521" s="41" t="str">
        <f aca="false">IF(A1521="","",IFERROR(INDEX(Sesiones!$C$2:$C$401,MATCH(A1521,Sesiones!$A$2:$A$401,0)),""))</f>
        <v/>
      </c>
      <c r="F1521" s="0" t="str">
        <f aca="false">IF(A1521="","",IF(D1521="Sesión no existe","Sesión no existe",IF(COUNTIFS(Matrículas!$A$2:$A$201,B1521,Matrículas!$B$2:$B$201,D1521)=0,"No está matriculado en ese grupo",IF(COUNTIFS($A$2:$A$3001,A1521,$B$2:$B$3001,B1521)&gt;1,"Registro repetido",""))))</f>
        <v/>
      </c>
    </row>
    <row r="1522" customFormat="false" ht="15" hidden="false" customHeight="false" outlineLevel="0" collapsed="false">
      <c r="D1522" s="0" t="str">
        <f aca="false">IF(A1522="","",IFERROR(INDEX(Sesiones!$B$2:$B$401,MATCH(A1522,Sesiones!$A$2:$A$401,0)),"Sesión no existe"))</f>
        <v/>
      </c>
      <c r="E1522" s="41" t="str">
        <f aca="false">IF(A1522="","",IFERROR(INDEX(Sesiones!$C$2:$C$401,MATCH(A1522,Sesiones!$A$2:$A$401,0)),""))</f>
        <v/>
      </c>
      <c r="F1522" s="0" t="str">
        <f aca="false">IF(A1522="","",IF(D1522="Sesión no existe","Sesión no existe",IF(COUNTIFS(Matrículas!$A$2:$A$201,B1522,Matrículas!$B$2:$B$201,D1522)=0,"No está matriculado en ese grupo",IF(COUNTIFS($A$2:$A$3001,A1522,$B$2:$B$3001,B1522)&gt;1,"Registro repetido",""))))</f>
        <v/>
      </c>
    </row>
    <row r="1523" customFormat="false" ht="15" hidden="false" customHeight="false" outlineLevel="0" collapsed="false">
      <c r="D1523" s="0" t="str">
        <f aca="false">IF(A1523="","",IFERROR(INDEX(Sesiones!$B$2:$B$401,MATCH(A1523,Sesiones!$A$2:$A$401,0)),"Sesión no existe"))</f>
        <v/>
      </c>
      <c r="E1523" s="41" t="str">
        <f aca="false">IF(A1523="","",IFERROR(INDEX(Sesiones!$C$2:$C$401,MATCH(A1523,Sesiones!$A$2:$A$401,0)),""))</f>
        <v/>
      </c>
      <c r="F1523" s="0" t="str">
        <f aca="false">IF(A1523="","",IF(D1523="Sesión no existe","Sesión no existe",IF(COUNTIFS(Matrículas!$A$2:$A$201,B1523,Matrículas!$B$2:$B$201,D1523)=0,"No está matriculado en ese grupo",IF(COUNTIFS($A$2:$A$3001,A1523,$B$2:$B$3001,B1523)&gt;1,"Registro repetido",""))))</f>
        <v/>
      </c>
    </row>
    <row r="1524" customFormat="false" ht="15" hidden="false" customHeight="false" outlineLevel="0" collapsed="false">
      <c r="D1524" s="0" t="str">
        <f aca="false">IF(A1524="","",IFERROR(INDEX(Sesiones!$B$2:$B$401,MATCH(A1524,Sesiones!$A$2:$A$401,0)),"Sesión no existe"))</f>
        <v/>
      </c>
      <c r="E1524" s="41" t="str">
        <f aca="false">IF(A1524="","",IFERROR(INDEX(Sesiones!$C$2:$C$401,MATCH(A1524,Sesiones!$A$2:$A$401,0)),""))</f>
        <v/>
      </c>
      <c r="F1524" s="0" t="str">
        <f aca="false">IF(A1524="","",IF(D1524="Sesión no existe","Sesión no existe",IF(COUNTIFS(Matrículas!$A$2:$A$201,B1524,Matrículas!$B$2:$B$201,D1524)=0,"No está matriculado en ese grupo",IF(COUNTIFS($A$2:$A$3001,A1524,$B$2:$B$3001,B1524)&gt;1,"Registro repetido",""))))</f>
        <v/>
      </c>
    </row>
    <row r="1525" customFormat="false" ht="15" hidden="false" customHeight="false" outlineLevel="0" collapsed="false">
      <c r="D1525" s="0" t="str">
        <f aca="false">IF(A1525="","",IFERROR(INDEX(Sesiones!$B$2:$B$401,MATCH(A1525,Sesiones!$A$2:$A$401,0)),"Sesión no existe"))</f>
        <v/>
      </c>
      <c r="E1525" s="41" t="str">
        <f aca="false">IF(A1525="","",IFERROR(INDEX(Sesiones!$C$2:$C$401,MATCH(A1525,Sesiones!$A$2:$A$401,0)),""))</f>
        <v/>
      </c>
      <c r="F1525" s="0" t="str">
        <f aca="false">IF(A1525="","",IF(D1525="Sesión no existe","Sesión no existe",IF(COUNTIFS(Matrículas!$A$2:$A$201,B1525,Matrículas!$B$2:$B$201,D1525)=0,"No está matriculado en ese grupo",IF(COUNTIFS($A$2:$A$3001,A1525,$B$2:$B$3001,B1525)&gt;1,"Registro repetido",""))))</f>
        <v/>
      </c>
    </row>
    <row r="1526" customFormat="false" ht="15" hidden="false" customHeight="false" outlineLevel="0" collapsed="false">
      <c r="D1526" s="0" t="str">
        <f aca="false">IF(A1526="","",IFERROR(INDEX(Sesiones!$B$2:$B$401,MATCH(A1526,Sesiones!$A$2:$A$401,0)),"Sesión no existe"))</f>
        <v/>
      </c>
      <c r="E1526" s="41" t="str">
        <f aca="false">IF(A1526="","",IFERROR(INDEX(Sesiones!$C$2:$C$401,MATCH(A1526,Sesiones!$A$2:$A$401,0)),""))</f>
        <v/>
      </c>
      <c r="F1526" s="0" t="str">
        <f aca="false">IF(A1526="","",IF(D1526="Sesión no existe","Sesión no existe",IF(COUNTIFS(Matrículas!$A$2:$A$201,B1526,Matrículas!$B$2:$B$201,D1526)=0,"No está matriculado en ese grupo",IF(COUNTIFS($A$2:$A$3001,A1526,$B$2:$B$3001,B1526)&gt;1,"Registro repetido",""))))</f>
        <v/>
      </c>
    </row>
    <row r="1527" customFormat="false" ht="15" hidden="false" customHeight="false" outlineLevel="0" collapsed="false">
      <c r="D1527" s="0" t="str">
        <f aca="false">IF(A1527="","",IFERROR(INDEX(Sesiones!$B$2:$B$401,MATCH(A1527,Sesiones!$A$2:$A$401,0)),"Sesión no existe"))</f>
        <v/>
      </c>
      <c r="E1527" s="41" t="str">
        <f aca="false">IF(A1527="","",IFERROR(INDEX(Sesiones!$C$2:$C$401,MATCH(A1527,Sesiones!$A$2:$A$401,0)),""))</f>
        <v/>
      </c>
      <c r="F1527" s="0" t="str">
        <f aca="false">IF(A1527="","",IF(D1527="Sesión no existe","Sesión no existe",IF(COUNTIFS(Matrículas!$A$2:$A$201,B1527,Matrículas!$B$2:$B$201,D1527)=0,"No está matriculado en ese grupo",IF(COUNTIFS($A$2:$A$3001,A1527,$B$2:$B$3001,B1527)&gt;1,"Registro repetido",""))))</f>
        <v/>
      </c>
    </row>
    <row r="1528" customFormat="false" ht="15" hidden="false" customHeight="false" outlineLevel="0" collapsed="false">
      <c r="D1528" s="0" t="str">
        <f aca="false">IF(A1528="","",IFERROR(INDEX(Sesiones!$B$2:$B$401,MATCH(A1528,Sesiones!$A$2:$A$401,0)),"Sesión no existe"))</f>
        <v/>
      </c>
      <c r="E1528" s="41" t="str">
        <f aca="false">IF(A1528="","",IFERROR(INDEX(Sesiones!$C$2:$C$401,MATCH(A1528,Sesiones!$A$2:$A$401,0)),""))</f>
        <v/>
      </c>
      <c r="F1528" s="0" t="str">
        <f aca="false">IF(A1528="","",IF(D1528="Sesión no existe","Sesión no existe",IF(COUNTIFS(Matrículas!$A$2:$A$201,B1528,Matrículas!$B$2:$B$201,D1528)=0,"No está matriculado en ese grupo",IF(COUNTIFS($A$2:$A$3001,A1528,$B$2:$B$3001,B1528)&gt;1,"Registro repetido",""))))</f>
        <v/>
      </c>
    </row>
    <row r="1529" customFormat="false" ht="15" hidden="false" customHeight="false" outlineLevel="0" collapsed="false">
      <c r="D1529" s="0" t="str">
        <f aca="false">IF(A1529="","",IFERROR(INDEX(Sesiones!$B$2:$B$401,MATCH(A1529,Sesiones!$A$2:$A$401,0)),"Sesión no existe"))</f>
        <v/>
      </c>
      <c r="E1529" s="41" t="str">
        <f aca="false">IF(A1529="","",IFERROR(INDEX(Sesiones!$C$2:$C$401,MATCH(A1529,Sesiones!$A$2:$A$401,0)),""))</f>
        <v/>
      </c>
      <c r="F1529" s="0" t="str">
        <f aca="false">IF(A1529="","",IF(D1529="Sesión no existe","Sesión no existe",IF(COUNTIFS(Matrículas!$A$2:$A$201,B1529,Matrículas!$B$2:$B$201,D1529)=0,"No está matriculado en ese grupo",IF(COUNTIFS($A$2:$A$3001,A1529,$B$2:$B$3001,B1529)&gt;1,"Registro repetido",""))))</f>
        <v/>
      </c>
    </row>
    <row r="1530" customFormat="false" ht="15" hidden="false" customHeight="false" outlineLevel="0" collapsed="false">
      <c r="D1530" s="0" t="str">
        <f aca="false">IF(A1530="","",IFERROR(INDEX(Sesiones!$B$2:$B$401,MATCH(A1530,Sesiones!$A$2:$A$401,0)),"Sesión no existe"))</f>
        <v/>
      </c>
      <c r="E1530" s="41" t="str">
        <f aca="false">IF(A1530="","",IFERROR(INDEX(Sesiones!$C$2:$C$401,MATCH(A1530,Sesiones!$A$2:$A$401,0)),""))</f>
        <v/>
      </c>
      <c r="F1530" s="0" t="str">
        <f aca="false">IF(A1530="","",IF(D1530="Sesión no existe","Sesión no existe",IF(COUNTIFS(Matrículas!$A$2:$A$201,B1530,Matrículas!$B$2:$B$201,D1530)=0,"No está matriculado en ese grupo",IF(COUNTIFS($A$2:$A$3001,A1530,$B$2:$B$3001,B1530)&gt;1,"Registro repetido",""))))</f>
        <v/>
      </c>
    </row>
    <row r="1531" customFormat="false" ht="15" hidden="false" customHeight="false" outlineLevel="0" collapsed="false">
      <c r="D1531" s="0" t="str">
        <f aca="false">IF(A1531="","",IFERROR(INDEX(Sesiones!$B$2:$B$401,MATCH(A1531,Sesiones!$A$2:$A$401,0)),"Sesión no existe"))</f>
        <v/>
      </c>
      <c r="E1531" s="41" t="str">
        <f aca="false">IF(A1531="","",IFERROR(INDEX(Sesiones!$C$2:$C$401,MATCH(A1531,Sesiones!$A$2:$A$401,0)),""))</f>
        <v/>
      </c>
      <c r="F1531" s="0" t="str">
        <f aca="false">IF(A1531="","",IF(D1531="Sesión no existe","Sesión no existe",IF(COUNTIFS(Matrículas!$A$2:$A$201,B1531,Matrículas!$B$2:$B$201,D1531)=0,"No está matriculado en ese grupo",IF(COUNTIFS($A$2:$A$3001,A1531,$B$2:$B$3001,B1531)&gt;1,"Registro repetido",""))))</f>
        <v/>
      </c>
    </row>
    <row r="1532" customFormat="false" ht="15" hidden="false" customHeight="false" outlineLevel="0" collapsed="false">
      <c r="D1532" s="0" t="str">
        <f aca="false">IF(A1532="","",IFERROR(INDEX(Sesiones!$B$2:$B$401,MATCH(A1532,Sesiones!$A$2:$A$401,0)),"Sesión no existe"))</f>
        <v/>
      </c>
      <c r="E1532" s="41" t="str">
        <f aca="false">IF(A1532="","",IFERROR(INDEX(Sesiones!$C$2:$C$401,MATCH(A1532,Sesiones!$A$2:$A$401,0)),""))</f>
        <v/>
      </c>
      <c r="F1532" s="0" t="str">
        <f aca="false">IF(A1532="","",IF(D1532="Sesión no existe","Sesión no existe",IF(COUNTIFS(Matrículas!$A$2:$A$201,B1532,Matrículas!$B$2:$B$201,D1532)=0,"No está matriculado en ese grupo",IF(COUNTIFS($A$2:$A$3001,A1532,$B$2:$B$3001,B1532)&gt;1,"Registro repetido",""))))</f>
        <v/>
      </c>
    </row>
    <row r="1533" customFormat="false" ht="15" hidden="false" customHeight="false" outlineLevel="0" collapsed="false">
      <c r="D1533" s="0" t="str">
        <f aca="false">IF(A1533="","",IFERROR(INDEX(Sesiones!$B$2:$B$401,MATCH(A1533,Sesiones!$A$2:$A$401,0)),"Sesión no existe"))</f>
        <v/>
      </c>
      <c r="E1533" s="41" t="str">
        <f aca="false">IF(A1533="","",IFERROR(INDEX(Sesiones!$C$2:$C$401,MATCH(A1533,Sesiones!$A$2:$A$401,0)),""))</f>
        <v/>
      </c>
      <c r="F1533" s="0" t="str">
        <f aca="false">IF(A1533="","",IF(D1533="Sesión no existe","Sesión no existe",IF(COUNTIFS(Matrículas!$A$2:$A$201,B1533,Matrículas!$B$2:$B$201,D1533)=0,"No está matriculado en ese grupo",IF(COUNTIFS($A$2:$A$3001,A1533,$B$2:$B$3001,B1533)&gt;1,"Registro repetido",""))))</f>
        <v/>
      </c>
    </row>
    <row r="1534" customFormat="false" ht="15" hidden="false" customHeight="false" outlineLevel="0" collapsed="false">
      <c r="D1534" s="0" t="str">
        <f aca="false">IF(A1534="","",IFERROR(INDEX(Sesiones!$B$2:$B$401,MATCH(A1534,Sesiones!$A$2:$A$401,0)),"Sesión no existe"))</f>
        <v/>
      </c>
      <c r="E1534" s="41" t="str">
        <f aca="false">IF(A1534="","",IFERROR(INDEX(Sesiones!$C$2:$C$401,MATCH(A1534,Sesiones!$A$2:$A$401,0)),""))</f>
        <v/>
      </c>
      <c r="F1534" s="0" t="str">
        <f aca="false">IF(A1534="","",IF(D1534="Sesión no existe","Sesión no existe",IF(COUNTIFS(Matrículas!$A$2:$A$201,B1534,Matrículas!$B$2:$B$201,D1534)=0,"No está matriculado en ese grupo",IF(COUNTIFS($A$2:$A$3001,A1534,$B$2:$B$3001,B1534)&gt;1,"Registro repetido",""))))</f>
        <v/>
      </c>
    </row>
    <row r="1535" customFormat="false" ht="15" hidden="false" customHeight="false" outlineLevel="0" collapsed="false">
      <c r="D1535" s="0" t="str">
        <f aca="false">IF(A1535="","",IFERROR(INDEX(Sesiones!$B$2:$B$401,MATCH(A1535,Sesiones!$A$2:$A$401,0)),"Sesión no existe"))</f>
        <v/>
      </c>
      <c r="E1535" s="41" t="str">
        <f aca="false">IF(A1535="","",IFERROR(INDEX(Sesiones!$C$2:$C$401,MATCH(A1535,Sesiones!$A$2:$A$401,0)),""))</f>
        <v/>
      </c>
      <c r="F1535" s="0" t="str">
        <f aca="false">IF(A1535="","",IF(D1535="Sesión no existe","Sesión no existe",IF(COUNTIFS(Matrículas!$A$2:$A$201,B1535,Matrículas!$B$2:$B$201,D1535)=0,"No está matriculado en ese grupo",IF(COUNTIFS($A$2:$A$3001,A1535,$B$2:$B$3001,B1535)&gt;1,"Registro repetido",""))))</f>
        <v/>
      </c>
    </row>
    <row r="1536" customFormat="false" ht="15" hidden="false" customHeight="false" outlineLevel="0" collapsed="false">
      <c r="D1536" s="0" t="str">
        <f aca="false">IF(A1536="","",IFERROR(INDEX(Sesiones!$B$2:$B$401,MATCH(A1536,Sesiones!$A$2:$A$401,0)),"Sesión no existe"))</f>
        <v/>
      </c>
      <c r="E1536" s="41" t="str">
        <f aca="false">IF(A1536="","",IFERROR(INDEX(Sesiones!$C$2:$C$401,MATCH(A1536,Sesiones!$A$2:$A$401,0)),""))</f>
        <v/>
      </c>
      <c r="F1536" s="0" t="str">
        <f aca="false">IF(A1536="","",IF(D1536="Sesión no existe","Sesión no existe",IF(COUNTIFS(Matrículas!$A$2:$A$201,B1536,Matrículas!$B$2:$B$201,D1536)=0,"No está matriculado en ese grupo",IF(COUNTIFS($A$2:$A$3001,A1536,$B$2:$B$3001,B1536)&gt;1,"Registro repetido",""))))</f>
        <v/>
      </c>
    </row>
    <row r="1537" customFormat="false" ht="15" hidden="false" customHeight="false" outlineLevel="0" collapsed="false">
      <c r="D1537" s="0" t="str">
        <f aca="false">IF(A1537="","",IFERROR(INDEX(Sesiones!$B$2:$B$401,MATCH(A1537,Sesiones!$A$2:$A$401,0)),"Sesión no existe"))</f>
        <v/>
      </c>
      <c r="E1537" s="41" t="str">
        <f aca="false">IF(A1537="","",IFERROR(INDEX(Sesiones!$C$2:$C$401,MATCH(A1537,Sesiones!$A$2:$A$401,0)),""))</f>
        <v/>
      </c>
      <c r="F1537" s="0" t="str">
        <f aca="false">IF(A1537="","",IF(D1537="Sesión no existe","Sesión no existe",IF(COUNTIFS(Matrículas!$A$2:$A$201,B1537,Matrículas!$B$2:$B$201,D1537)=0,"No está matriculado en ese grupo",IF(COUNTIFS($A$2:$A$3001,A1537,$B$2:$B$3001,B1537)&gt;1,"Registro repetido",""))))</f>
        <v/>
      </c>
    </row>
    <row r="1538" customFormat="false" ht="15" hidden="false" customHeight="false" outlineLevel="0" collapsed="false">
      <c r="D1538" s="0" t="str">
        <f aca="false">IF(A1538="","",IFERROR(INDEX(Sesiones!$B$2:$B$401,MATCH(A1538,Sesiones!$A$2:$A$401,0)),"Sesión no existe"))</f>
        <v/>
      </c>
      <c r="E1538" s="41" t="str">
        <f aca="false">IF(A1538="","",IFERROR(INDEX(Sesiones!$C$2:$C$401,MATCH(A1538,Sesiones!$A$2:$A$401,0)),""))</f>
        <v/>
      </c>
      <c r="F1538" s="0" t="str">
        <f aca="false">IF(A1538="","",IF(D1538="Sesión no existe","Sesión no existe",IF(COUNTIFS(Matrículas!$A$2:$A$201,B1538,Matrículas!$B$2:$B$201,D1538)=0,"No está matriculado en ese grupo",IF(COUNTIFS($A$2:$A$3001,A1538,$B$2:$B$3001,B1538)&gt;1,"Registro repetido",""))))</f>
        <v/>
      </c>
    </row>
    <row r="1539" customFormat="false" ht="15" hidden="false" customHeight="false" outlineLevel="0" collapsed="false">
      <c r="D1539" s="0" t="str">
        <f aca="false">IF(A1539="","",IFERROR(INDEX(Sesiones!$B$2:$B$401,MATCH(A1539,Sesiones!$A$2:$A$401,0)),"Sesión no existe"))</f>
        <v/>
      </c>
      <c r="E1539" s="41" t="str">
        <f aca="false">IF(A1539="","",IFERROR(INDEX(Sesiones!$C$2:$C$401,MATCH(A1539,Sesiones!$A$2:$A$401,0)),""))</f>
        <v/>
      </c>
      <c r="F1539" s="0" t="str">
        <f aca="false">IF(A1539="","",IF(D1539="Sesión no existe","Sesión no existe",IF(COUNTIFS(Matrículas!$A$2:$A$201,B1539,Matrículas!$B$2:$B$201,D1539)=0,"No está matriculado en ese grupo",IF(COUNTIFS($A$2:$A$3001,A1539,$B$2:$B$3001,B1539)&gt;1,"Registro repetido",""))))</f>
        <v/>
      </c>
    </row>
    <row r="1540" customFormat="false" ht="15" hidden="false" customHeight="false" outlineLevel="0" collapsed="false">
      <c r="D1540" s="0" t="str">
        <f aca="false">IF(A1540="","",IFERROR(INDEX(Sesiones!$B$2:$B$401,MATCH(A1540,Sesiones!$A$2:$A$401,0)),"Sesión no existe"))</f>
        <v/>
      </c>
      <c r="E1540" s="41" t="str">
        <f aca="false">IF(A1540="","",IFERROR(INDEX(Sesiones!$C$2:$C$401,MATCH(A1540,Sesiones!$A$2:$A$401,0)),""))</f>
        <v/>
      </c>
      <c r="F1540" s="0" t="str">
        <f aca="false">IF(A1540="","",IF(D1540="Sesión no existe","Sesión no existe",IF(COUNTIFS(Matrículas!$A$2:$A$201,B1540,Matrículas!$B$2:$B$201,D1540)=0,"No está matriculado en ese grupo",IF(COUNTIFS($A$2:$A$3001,A1540,$B$2:$B$3001,B1540)&gt;1,"Registro repetido",""))))</f>
        <v/>
      </c>
    </row>
    <row r="1541" customFormat="false" ht="15" hidden="false" customHeight="false" outlineLevel="0" collapsed="false">
      <c r="D1541" s="0" t="str">
        <f aca="false">IF(A1541="","",IFERROR(INDEX(Sesiones!$B$2:$B$401,MATCH(A1541,Sesiones!$A$2:$A$401,0)),"Sesión no existe"))</f>
        <v/>
      </c>
      <c r="E1541" s="41" t="str">
        <f aca="false">IF(A1541="","",IFERROR(INDEX(Sesiones!$C$2:$C$401,MATCH(A1541,Sesiones!$A$2:$A$401,0)),""))</f>
        <v/>
      </c>
      <c r="F1541" s="0" t="str">
        <f aca="false">IF(A1541="","",IF(D1541="Sesión no existe","Sesión no existe",IF(COUNTIFS(Matrículas!$A$2:$A$201,B1541,Matrículas!$B$2:$B$201,D1541)=0,"No está matriculado en ese grupo",IF(COUNTIFS($A$2:$A$3001,A1541,$B$2:$B$3001,B1541)&gt;1,"Registro repetido",""))))</f>
        <v/>
      </c>
    </row>
    <row r="1542" customFormat="false" ht="15" hidden="false" customHeight="false" outlineLevel="0" collapsed="false">
      <c r="D1542" s="0" t="str">
        <f aca="false">IF(A1542="","",IFERROR(INDEX(Sesiones!$B$2:$B$401,MATCH(A1542,Sesiones!$A$2:$A$401,0)),"Sesión no existe"))</f>
        <v/>
      </c>
      <c r="E1542" s="41" t="str">
        <f aca="false">IF(A1542="","",IFERROR(INDEX(Sesiones!$C$2:$C$401,MATCH(A1542,Sesiones!$A$2:$A$401,0)),""))</f>
        <v/>
      </c>
      <c r="F1542" s="0" t="str">
        <f aca="false">IF(A1542="","",IF(D1542="Sesión no existe","Sesión no existe",IF(COUNTIFS(Matrículas!$A$2:$A$201,B1542,Matrículas!$B$2:$B$201,D1542)=0,"No está matriculado en ese grupo",IF(COUNTIFS($A$2:$A$3001,A1542,$B$2:$B$3001,B1542)&gt;1,"Registro repetido",""))))</f>
        <v/>
      </c>
    </row>
    <row r="1543" customFormat="false" ht="15" hidden="false" customHeight="false" outlineLevel="0" collapsed="false">
      <c r="D1543" s="0" t="str">
        <f aca="false">IF(A1543="","",IFERROR(INDEX(Sesiones!$B$2:$B$401,MATCH(A1543,Sesiones!$A$2:$A$401,0)),"Sesión no existe"))</f>
        <v/>
      </c>
      <c r="E1543" s="41" t="str">
        <f aca="false">IF(A1543="","",IFERROR(INDEX(Sesiones!$C$2:$C$401,MATCH(A1543,Sesiones!$A$2:$A$401,0)),""))</f>
        <v/>
      </c>
      <c r="F1543" s="0" t="str">
        <f aca="false">IF(A1543="","",IF(D1543="Sesión no existe","Sesión no existe",IF(COUNTIFS(Matrículas!$A$2:$A$201,B1543,Matrículas!$B$2:$B$201,D1543)=0,"No está matriculado en ese grupo",IF(COUNTIFS($A$2:$A$3001,A1543,$B$2:$B$3001,B1543)&gt;1,"Registro repetido",""))))</f>
        <v/>
      </c>
    </row>
    <row r="1544" customFormat="false" ht="15" hidden="false" customHeight="false" outlineLevel="0" collapsed="false">
      <c r="D1544" s="0" t="str">
        <f aca="false">IF(A1544="","",IFERROR(INDEX(Sesiones!$B$2:$B$401,MATCH(A1544,Sesiones!$A$2:$A$401,0)),"Sesión no existe"))</f>
        <v/>
      </c>
      <c r="E1544" s="41" t="str">
        <f aca="false">IF(A1544="","",IFERROR(INDEX(Sesiones!$C$2:$C$401,MATCH(A1544,Sesiones!$A$2:$A$401,0)),""))</f>
        <v/>
      </c>
      <c r="F1544" s="0" t="str">
        <f aca="false">IF(A1544="","",IF(D1544="Sesión no existe","Sesión no existe",IF(COUNTIFS(Matrículas!$A$2:$A$201,B1544,Matrículas!$B$2:$B$201,D1544)=0,"No está matriculado en ese grupo",IF(COUNTIFS($A$2:$A$3001,A1544,$B$2:$B$3001,B1544)&gt;1,"Registro repetido",""))))</f>
        <v/>
      </c>
    </row>
    <row r="1545" customFormat="false" ht="15" hidden="false" customHeight="false" outlineLevel="0" collapsed="false">
      <c r="D1545" s="0" t="str">
        <f aca="false">IF(A1545="","",IFERROR(INDEX(Sesiones!$B$2:$B$401,MATCH(A1545,Sesiones!$A$2:$A$401,0)),"Sesión no existe"))</f>
        <v/>
      </c>
      <c r="E1545" s="41" t="str">
        <f aca="false">IF(A1545="","",IFERROR(INDEX(Sesiones!$C$2:$C$401,MATCH(A1545,Sesiones!$A$2:$A$401,0)),""))</f>
        <v/>
      </c>
      <c r="F1545" s="0" t="str">
        <f aca="false">IF(A1545="","",IF(D1545="Sesión no existe","Sesión no existe",IF(COUNTIFS(Matrículas!$A$2:$A$201,B1545,Matrículas!$B$2:$B$201,D1545)=0,"No está matriculado en ese grupo",IF(COUNTIFS($A$2:$A$3001,A1545,$B$2:$B$3001,B1545)&gt;1,"Registro repetido",""))))</f>
        <v/>
      </c>
    </row>
    <row r="1546" customFormat="false" ht="15" hidden="false" customHeight="false" outlineLevel="0" collapsed="false">
      <c r="D1546" s="0" t="str">
        <f aca="false">IF(A1546="","",IFERROR(INDEX(Sesiones!$B$2:$B$401,MATCH(A1546,Sesiones!$A$2:$A$401,0)),"Sesión no existe"))</f>
        <v/>
      </c>
      <c r="E1546" s="41" t="str">
        <f aca="false">IF(A1546="","",IFERROR(INDEX(Sesiones!$C$2:$C$401,MATCH(A1546,Sesiones!$A$2:$A$401,0)),""))</f>
        <v/>
      </c>
      <c r="F1546" s="0" t="str">
        <f aca="false">IF(A1546="","",IF(D1546="Sesión no existe","Sesión no existe",IF(COUNTIFS(Matrículas!$A$2:$A$201,B1546,Matrículas!$B$2:$B$201,D1546)=0,"No está matriculado en ese grupo",IF(COUNTIFS($A$2:$A$3001,A1546,$B$2:$B$3001,B1546)&gt;1,"Registro repetido",""))))</f>
        <v/>
      </c>
    </row>
    <row r="1547" customFormat="false" ht="15" hidden="false" customHeight="false" outlineLevel="0" collapsed="false">
      <c r="D1547" s="0" t="str">
        <f aca="false">IF(A1547="","",IFERROR(INDEX(Sesiones!$B$2:$B$401,MATCH(A1547,Sesiones!$A$2:$A$401,0)),"Sesión no existe"))</f>
        <v/>
      </c>
      <c r="E1547" s="41" t="str">
        <f aca="false">IF(A1547="","",IFERROR(INDEX(Sesiones!$C$2:$C$401,MATCH(A1547,Sesiones!$A$2:$A$401,0)),""))</f>
        <v/>
      </c>
      <c r="F1547" s="0" t="str">
        <f aca="false">IF(A1547="","",IF(D1547="Sesión no existe","Sesión no existe",IF(COUNTIFS(Matrículas!$A$2:$A$201,B1547,Matrículas!$B$2:$B$201,D1547)=0,"No está matriculado en ese grupo",IF(COUNTIFS($A$2:$A$3001,A1547,$B$2:$B$3001,B1547)&gt;1,"Registro repetido",""))))</f>
        <v/>
      </c>
    </row>
    <row r="1548" customFormat="false" ht="15" hidden="false" customHeight="false" outlineLevel="0" collapsed="false">
      <c r="D1548" s="0" t="str">
        <f aca="false">IF(A1548="","",IFERROR(INDEX(Sesiones!$B$2:$B$401,MATCH(A1548,Sesiones!$A$2:$A$401,0)),"Sesión no existe"))</f>
        <v/>
      </c>
      <c r="E1548" s="41" t="str">
        <f aca="false">IF(A1548="","",IFERROR(INDEX(Sesiones!$C$2:$C$401,MATCH(A1548,Sesiones!$A$2:$A$401,0)),""))</f>
        <v/>
      </c>
      <c r="F1548" s="0" t="str">
        <f aca="false">IF(A1548="","",IF(D1548="Sesión no existe","Sesión no existe",IF(COUNTIFS(Matrículas!$A$2:$A$201,B1548,Matrículas!$B$2:$B$201,D1548)=0,"No está matriculado en ese grupo",IF(COUNTIFS($A$2:$A$3001,A1548,$B$2:$B$3001,B1548)&gt;1,"Registro repetido",""))))</f>
        <v/>
      </c>
    </row>
    <row r="1549" customFormat="false" ht="15" hidden="false" customHeight="false" outlineLevel="0" collapsed="false">
      <c r="D1549" s="0" t="str">
        <f aca="false">IF(A1549="","",IFERROR(INDEX(Sesiones!$B$2:$B$401,MATCH(A1549,Sesiones!$A$2:$A$401,0)),"Sesión no existe"))</f>
        <v/>
      </c>
      <c r="E1549" s="41" t="str">
        <f aca="false">IF(A1549="","",IFERROR(INDEX(Sesiones!$C$2:$C$401,MATCH(A1549,Sesiones!$A$2:$A$401,0)),""))</f>
        <v/>
      </c>
      <c r="F1549" s="0" t="str">
        <f aca="false">IF(A1549="","",IF(D1549="Sesión no existe","Sesión no existe",IF(COUNTIFS(Matrículas!$A$2:$A$201,B1549,Matrículas!$B$2:$B$201,D1549)=0,"No está matriculado en ese grupo",IF(COUNTIFS($A$2:$A$3001,A1549,$B$2:$B$3001,B1549)&gt;1,"Registro repetido",""))))</f>
        <v/>
      </c>
    </row>
    <row r="1550" customFormat="false" ht="15" hidden="false" customHeight="false" outlineLevel="0" collapsed="false">
      <c r="D1550" s="0" t="str">
        <f aca="false">IF(A1550="","",IFERROR(INDEX(Sesiones!$B$2:$B$401,MATCH(A1550,Sesiones!$A$2:$A$401,0)),"Sesión no existe"))</f>
        <v/>
      </c>
      <c r="E1550" s="41" t="str">
        <f aca="false">IF(A1550="","",IFERROR(INDEX(Sesiones!$C$2:$C$401,MATCH(A1550,Sesiones!$A$2:$A$401,0)),""))</f>
        <v/>
      </c>
      <c r="F1550" s="0" t="str">
        <f aca="false">IF(A1550="","",IF(D1550="Sesión no existe","Sesión no existe",IF(COUNTIFS(Matrículas!$A$2:$A$201,B1550,Matrículas!$B$2:$B$201,D1550)=0,"No está matriculado en ese grupo",IF(COUNTIFS($A$2:$A$3001,A1550,$B$2:$B$3001,B1550)&gt;1,"Registro repetido",""))))</f>
        <v/>
      </c>
    </row>
    <row r="1551" customFormat="false" ht="15" hidden="false" customHeight="false" outlineLevel="0" collapsed="false">
      <c r="D1551" s="0" t="str">
        <f aca="false">IF(A1551="","",IFERROR(INDEX(Sesiones!$B$2:$B$401,MATCH(A1551,Sesiones!$A$2:$A$401,0)),"Sesión no existe"))</f>
        <v/>
      </c>
      <c r="E1551" s="41" t="str">
        <f aca="false">IF(A1551="","",IFERROR(INDEX(Sesiones!$C$2:$C$401,MATCH(A1551,Sesiones!$A$2:$A$401,0)),""))</f>
        <v/>
      </c>
      <c r="F1551" s="0" t="str">
        <f aca="false">IF(A1551="","",IF(D1551="Sesión no existe","Sesión no existe",IF(COUNTIFS(Matrículas!$A$2:$A$201,B1551,Matrículas!$B$2:$B$201,D1551)=0,"No está matriculado en ese grupo",IF(COUNTIFS($A$2:$A$3001,A1551,$B$2:$B$3001,B1551)&gt;1,"Registro repetido",""))))</f>
        <v/>
      </c>
    </row>
    <row r="1552" customFormat="false" ht="15" hidden="false" customHeight="false" outlineLevel="0" collapsed="false">
      <c r="D1552" s="0" t="str">
        <f aca="false">IF(A1552="","",IFERROR(INDEX(Sesiones!$B$2:$B$401,MATCH(A1552,Sesiones!$A$2:$A$401,0)),"Sesión no existe"))</f>
        <v/>
      </c>
      <c r="E1552" s="41" t="str">
        <f aca="false">IF(A1552="","",IFERROR(INDEX(Sesiones!$C$2:$C$401,MATCH(A1552,Sesiones!$A$2:$A$401,0)),""))</f>
        <v/>
      </c>
      <c r="F1552" s="0" t="str">
        <f aca="false">IF(A1552="","",IF(D1552="Sesión no existe","Sesión no existe",IF(COUNTIFS(Matrículas!$A$2:$A$201,B1552,Matrículas!$B$2:$B$201,D1552)=0,"No está matriculado en ese grupo",IF(COUNTIFS($A$2:$A$3001,A1552,$B$2:$B$3001,B1552)&gt;1,"Registro repetido",""))))</f>
        <v/>
      </c>
    </row>
    <row r="1553" customFormat="false" ht="15" hidden="false" customHeight="false" outlineLevel="0" collapsed="false">
      <c r="D1553" s="0" t="str">
        <f aca="false">IF(A1553="","",IFERROR(INDEX(Sesiones!$B$2:$B$401,MATCH(A1553,Sesiones!$A$2:$A$401,0)),"Sesión no existe"))</f>
        <v/>
      </c>
      <c r="E1553" s="41" t="str">
        <f aca="false">IF(A1553="","",IFERROR(INDEX(Sesiones!$C$2:$C$401,MATCH(A1553,Sesiones!$A$2:$A$401,0)),""))</f>
        <v/>
      </c>
      <c r="F1553" s="0" t="str">
        <f aca="false">IF(A1553="","",IF(D1553="Sesión no existe","Sesión no existe",IF(COUNTIFS(Matrículas!$A$2:$A$201,B1553,Matrículas!$B$2:$B$201,D1553)=0,"No está matriculado en ese grupo",IF(COUNTIFS($A$2:$A$3001,A1553,$B$2:$B$3001,B1553)&gt;1,"Registro repetido",""))))</f>
        <v/>
      </c>
    </row>
    <row r="1554" customFormat="false" ht="15" hidden="false" customHeight="false" outlineLevel="0" collapsed="false">
      <c r="D1554" s="0" t="str">
        <f aca="false">IF(A1554="","",IFERROR(INDEX(Sesiones!$B$2:$B$401,MATCH(A1554,Sesiones!$A$2:$A$401,0)),"Sesión no existe"))</f>
        <v/>
      </c>
      <c r="E1554" s="41" t="str">
        <f aca="false">IF(A1554="","",IFERROR(INDEX(Sesiones!$C$2:$C$401,MATCH(A1554,Sesiones!$A$2:$A$401,0)),""))</f>
        <v/>
      </c>
      <c r="F1554" s="0" t="str">
        <f aca="false">IF(A1554="","",IF(D1554="Sesión no existe","Sesión no existe",IF(COUNTIFS(Matrículas!$A$2:$A$201,B1554,Matrículas!$B$2:$B$201,D1554)=0,"No está matriculado en ese grupo",IF(COUNTIFS($A$2:$A$3001,A1554,$B$2:$B$3001,B1554)&gt;1,"Registro repetido",""))))</f>
        <v/>
      </c>
    </row>
    <row r="1555" customFormat="false" ht="15" hidden="false" customHeight="false" outlineLevel="0" collapsed="false">
      <c r="D1555" s="0" t="str">
        <f aca="false">IF(A1555="","",IFERROR(INDEX(Sesiones!$B$2:$B$401,MATCH(A1555,Sesiones!$A$2:$A$401,0)),"Sesión no existe"))</f>
        <v/>
      </c>
      <c r="E1555" s="41" t="str">
        <f aca="false">IF(A1555="","",IFERROR(INDEX(Sesiones!$C$2:$C$401,MATCH(A1555,Sesiones!$A$2:$A$401,0)),""))</f>
        <v/>
      </c>
      <c r="F1555" s="0" t="str">
        <f aca="false">IF(A1555="","",IF(D1555="Sesión no existe","Sesión no existe",IF(COUNTIFS(Matrículas!$A$2:$A$201,B1555,Matrículas!$B$2:$B$201,D1555)=0,"No está matriculado en ese grupo",IF(COUNTIFS($A$2:$A$3001,A1555,$B$2:$B$3001,B1555)&gt;1,"Registro repetido",""))))</f>
        <v/>
      </c>
    </row>
    <row r="1556" customFormat="false" ht="15" hidden="false" customHeight="false" outlineLevel="0" collapsed="false">
      <c r="D1556" s="0" t="str">
        <f aca="false">IF(A1556="","",IFERROR(INDEX(Sesiones!$B$2:$B$401,MATCH(A1556,Sesiones!$A$2:$A$401,0)),"Sesión no existe"))</f>
        <v/>
      </c>
      <c r="E1556" s="41" t="str">
        <f aca="false">IF(A1556="","",IFERROR(INDEX(Sesiones!$C$2:$C$401,MATCH(A1556,Sesiones!$A$2:$A$401,0)),""))</f>
        <v/>
      </c>
      <c r="F1556" s="0" t="str">
        <f aca="false">IF(A1556="","",IF(D1556="Sesión no existe","Sesión no existe",IF(COUNTIFS(Matrículas!$A$2:$A$201,B1556,Matrículas!$B$2:$B$201,D1556)=0,"No está matriculado en ese grupo",IF(COUNTIFS($A$2:$A$3001,A1556,$B$2:$B$3001,B1556)&gt;1,"Registro repetido",""))))</f>
        <v/>
      </c>
    </row>
    <row r="1557" customFormat="false" ht="15" hidden="false" customHeight="false" outlineLevel="0" collapsed="false">
      <c r="D1557" s="0" t="str">
        <f aca="false">IF(A1557="","",IFERROR(INDEX(Sesiones!$B$2:$B$401,MATCH(A1557,Sesiones!$A$2:$A$401,0)),"Sesión no existe"))</f>
        <v/>
      </c>
      <c r="E1557" s="41" t="str">
        <f aca="false">IF(A1557="","",IFERROR(INDEX(Sesiones!$C$2:$C$401,MATCH(A1557,Sesiones!$A$2:$A$401,0)),""))</f>
        <v/>
      </c>
      <c r="F1557" s="0" t="str">
        <f aca="false">IF(A1557="","",IF(D1557="Sesión no existe","Sesión no existe",IF(COUNTIFS(Matrículas!$A$2:$A$201,B1557,Matrículas!$B$2:$B$201,D1557)=0,"No está matriculado en ese grupo",IF(COUNTIFS($A$2:$A$3001,A1557,$B$2:$B$3001,B1557)&gt;1,"Registro repetido",""))))</f>
        <v/>
      </c>
    </row>
    <row r="1558" customFormat="false" ht="15" hidden="false" customHeight="false" outlineLevel="0" collapsed="false">
      <c r="D1558" s="0" t="str">
        <f aca="false">IF(A1558="","",IFERROR(INDEX(Sesiones!$B$2:$B$401,MATCH(A1558,Sesiones!$A$2:$A$401,0)),"Sesión no existe"))</f>
        <v/>
      </c>
      <c r="E1558" s="41" t="str">
        <f aca="false">IF(A1558="","",IFERROR(INDEX(Sesiones!$C$2:$C$401,MATCH(A1558,Sesiones!$A$2:$A$401,0)),""))</f>
        <v/>
      </c>
      <c r="F1558" s="0" t="str">
        <f aca="false">IF(A1558="","",IF(D1558="Sesión no existe","Sesión no existe",IF(COUNTIFS(Matrículas!$A$2:$A$201,B1558,Matrículas!$B$2:$B$201,D1558)=0,"No está matriculado en ese grupo",IF(COUNTIFS($A$2:$A$3001,A1558,$B$2:$B$3001,B1558)&gt;1,"Registro repetido",""))))</f>
        <v/>
      </c>
    </row>
    <row r="1559" customFormat="false" ht="15" hidden="false" customHeight="false" outlineLevel="0" collapsed="false">
      <c r="D1559" s="0" t="str">
        <f aca="false">IF(A1559="","",IFERROR(INDEX(Sesiones!$B$2:$B$401,MATCH(A1559,Sesiones!$A$2:$A$401,0)),"Sesión no existe"))</f>
        <v/>
      </c>
      <c r="E1559" s="41" t="str">
        <f aca="false">IF(A1559="","",IFERROR(INDEX(Sesiones!$C$2:$C$401,MATCH(A1559,Sesiones!$A$2:$A$401,0)),""))</f>
        <v/>
      </c>
      <c r="F1559" s="0" t="str">
        <f aca="false">IF(A1559="","",IF(D1559="Sesión no existe","Sesión no existe",IF(COUNTIFS(Matrículas!$A$2:$A$201,B1559,Matrículas!$B$2:$B$201,D1559)=0,"No está matriculado en ese grupo",IF(COUNTIFS($A$2:$A$3001,A1559,$B$2:$B$3001,B1559)&gt;1,"Registro repetido",""))))</f>
        <v/>
      </c>
    </row>
    <row r="1560" customFormat="false" ht="15" hidden="false" customHeight="false" outlineLevel="0" collapsed="false">
      <c r="D1560" s="0" t="str">
        <f aca="false">IF(A1560="","",IFERROR(INDEX(Sesiones!$B$2:$B$401,MATCH(A1560,Sesiones!$A$2:$A$401,0)),"Sesión no existe"))</f>
        <v/>
      </c>
      <c r="E1560" s="41" t="str">
        <f aca="false">IF(A1560="","",IFERROR(INDEX(Sesiones!$C$2:$C$401,MATCH(A1560,Sesiones!$A$2:$A$401,0)),""))</f>
        <v/>
      </c>
      <c r="F1560" s="0" t="str">
        <f aca="false">IF(A1560="","",IF(D1560="Sesión no existe","Sesión no existe",IF(COUNTIFS(Matrículas!$A$2:$A$201,B1560,Matrículas!$B$2:$B$201,D1560)=0,"No está matriculado en ese grupo",IF(COUNTIFS($A$2:$A$3001,A1560,$B$2:$B$3001,B1560)&gt;1,"Registro repetido",""))))</f>
        <v/>
      </c>
    </row>
    <row r="1561" customFormat="false" ht="15" hidden="false" customHeight="false" outlineLevel="0" collapsed="false">
      <c r="D1561" s="0" t="str">
        <f aca="false">IF(A1561="","",IFERROR(INDEX(Sesiones!$B$2:$B$401,MATCH(A1561,Sesiones!$A$2:$A$401,0)),"Sesión no existe"))</f>
        <v/>
      </c>
      <c r="E1561" s="41" t="str">
        <f aca="false">IF(A1561="","",IFERROR(INDEX(Sesiones!$C$2:$C$401,MATCH(A1561,Sesiones!$A$2:$A$401,0)),""))</f>
        <v/>
      </c>
      <c r="F1561" s="0" t="str">
        <f aca="false">IF(A1561="","",IF(D1561="Sesión no existe","Sesión no existe",IF(COUNTIFS(Matrículas!$A$2:$A$201,B1561,Matrículas!$B$2:$B$201,D1561)=0,"No está matriculado en ese grupo",IF(COUNTIFS($A$2:$A$3001,A1561,$B$2:$B$3001,B1561)&gt;1,"Registro repetido",""))))</f>
        <v/>
      </c>
    </row>
    <row r="1562" customFormat="false" ht="15" hidden="false" customHeight="false" outlineLevel="0" collapsed="false">
      <c r="D1562" s="0" t="str">
        <f aca="false">IF(A1562="","",IFERROR(INDEX(Sesiones!$B$2:$B$401,MATCH(A1562,Sesiones!$A$2:$A$401,0)),"Sesión no existe"))</f>
        <v/>
      </c>
      <c r="E1562" s="41" t="str">
        <f aca="false">IF(A1562="","",IFERROR(INDEX(Sesiones!$C$2:$C$401,MATCH(A1562,Sesiones!$A$2:$A$401,0)),""))</f>
        <v/>
      </c>
      <c r="F1562" s="0" t="str">
        <f aca="false">IF(A1562="","",IF(D1562="Sesión no existe","Sesión no existe",IF(COUNTIFS(Matrículas!$A$2:$A$201,B1562,Matrículas!$B$2:$B$201,D1562)=0,"No está matriculado en ese grupo",IF(COUNTIFS($A$2:$A$3001,A1562,$B$2:$B$3001,B1562)&gt;1,"Registro repetido",""))))</f>
        <v/>
      </c>
    </row>
    <row r="1563" customFormat="false" ht="15" hidden="false" customHeight="false" outlineLevel="0" collapsed="false">
      <c r="D1563" s="0" t="str">
        <f aca="false">IF(A1563="","",IFERROR(INDEX(Sesiones!$B$2:$B$401,MATCH(A1563,Sesiones!$A$2:$A$401,0)),"Sesión no existe"))</f>
        <v/>
      </c>
      <c r="E1563" s="41" t="str">
        <f aca="false">IF(A1563="","",IFERROR(INDEX(Sesiones!$C$2:$C$401,MATCH(A1563,Sesiones!$A$2:$A$401,0)),""))</f>
        <v/>
      </c>
      <c r="F1563" s="0" t="str">
        <f aca="false">IF(A1563="","",IF(D1563="Sesión no existe","Sesión no existe",IF(COUNTIFS(Matrículas!$A$2:$A$201,B1563,Matrículas!$B$2:$B$201,D1563)=0,"No está matriculado en ese grupo",IF(COUNTIFS($A$2:$A$3001,A1563,$B$2:$B$3001,B1563)&gt;1,"Registro repetido",""))))</f>
        <v/>
      </c>
    </row>
    <row r="1564" customFormat="false" ht="15" hidden="false" customHeight="false" outlineLevel="0" collapsed="false">
      <c r="D1564" s="0" t="str">
        <f aca="false">IF(A1564="","",IFERROR(INDEX(Sesiones!$B$2:$B$401,MATCH(A1564,Sesiones!$A$2:$A$401,0)),"Sesión no existe"))</f>
        <v/>
      </c>
      <c r="E1564" s="41" t="str">
        <f aca="false">IF(A1564="","",IFERROR(INDEX(Sesiones!$C$2:$C$401,MATCH(A1564,Sesiones!$A$2:$A$401,0)),""))</f>
        <v/>
      </c>
      <c r="F1564" s="0" t="str">
        <f aca="false">IF(A1564="","",IF(D1564="Sesión no existe","Sesión no existe",IF(COUNTIFS(Matrículas!$A$2:$A$201,B1564,Matrículas!$B$2:$B$201,D1564)=0,"No está matriculado en ese grupo",IF(COUNTIFS($A$2:$A$3001,A1564,$B$2:$B$3001,B1564)&gt;1,"Registro repetido",""))))</f>
        <v/>
      </c>
    </row>
    <row r="1565" customFormat="false" ht="15" hidden="false" customHeight="false" outlineLevel="0" collapsed="false">
      <c r="D1565" s="0" t="str">
        <f aca="false">IF(A1565="","",IFERROR(INDEX(Sesiones!$B$2:$B$401,MATCH(A1565,Sesiones!$A$2:$A$401,0)),"Sesión no existe"))</f>
        <v/>
      </c>
      <c r="E1565" s="41" t="str">
        <f aca="false">IF(A1565="","",IFERROR(INDEX(Sesiones!$C$2:$C$401,MATCH(A1565,Sesiones!$A$2:$A$401,0)),""))</f>
        <v/>
      </c>
      <c r="F1565" s="0" t="str">
        <f aca="false">IF(A1565="","",IF(D1565="Sesión no existe","Sesión no existe",IF(COUNTIFS(Matrículas!$A$2:$A$201,B1565,Matrículas!$B$2:$B$201,D1565)=0,"No está matriculado en ese grupo",IF(COUNTIFS($A$2:$A$3001,A1565,$B$2:$B$3001,B1565)&gt;1,"Registro repetido",""))))</f>
        <v/>
      </c>
    </row>
    <row r="1566" customFormat="false" ht="15" hidden="false" customHeight="false" outlineLevel="0" collapsed="false">
      <c r="D1566" s="0" t="str">
        <f aca="false">IF(A1566="","",IFERROR(INDEX(Sesiones!$B$2:$B$401,MATCH(A1566,Sesiones!$A$2:$A$401,0)),"Sesión no existe"))</f>
        <v/>
      </c>
      <c r="E1566" s="41" t="str">
        <f aca="false">IF(A1566="","",IFERROR(INDEX(Sesiones!$C$2:$C$401,MATCH(A1566,Sesiones!$A$2:$A$401,0)),""))</f>
        <v/>
      </c>
      <c r="F1566" s="0" t="str">
        <f aca="false">IF(A1566="","",IF(D1566="Sesión no existe","Sesión no existe",IF(COUNTIFS(Matrículas!$A$2:$A$201,B1566,Matrículas!$B$2:$B$201,D1566)=0,"No está matriculado en ese grupo",IF(COUNTIFS($A$2:$A$3001,A1566,$B$2:$B$3001,B1566)&gt;1,"Registro repetido",""))))</f>
        <v/>
      </c>
    </row>
    <row r="1567" customFormat="false" ht="15" hidden="false" customHeight="false" outlineLevel="0" collapsed="false">
      <c r="D1567" s="0" t="str">
        <f aca="false">IF(A1567="","",IFERROR(INDEX(Sesiones!$B$2:$B$401,MATCH(A1567,Sesiones!$A$2:$A$401,0)),"Sesión no existe"))</f>
        <v/>
      </c>
      <c r="E1567" s="41" t="str">
        <f aca="false">IF(A1567="","",IFERROR(INDEX(Sesiones!$C$2:$C$401,MATCH(A1567,Sesiones!$A$2:$A$401,0)),""))</f>
        <v/>
      </c>
      <c r="F1567" s="0" t="str">
        <f aca="false">IF(A1567="","",IF(D1567="Sesión no existe","Sesión no existe",IF(COUNTIFS(Matrículas!$A$2:$A$201,B1567,Matrículas!$B$2:$B$201,D1567)=0,"No está matriculado en ese grupo",IF(COUNTIFS($A$2:$A$3001,A1567,$B$2:$B$3001,B1567)&gt;1,"Registro repetido",""))))</f>
        <v/>
      </c>
    </row>
    <row r="1568" customFormat="false" ht="15" hidden="false" customHeight="false" outlineLevel="0" collapsed="false">
      <c r="D1568" s="0" t="str">
        <f aca="false">IF(A1568="","",IFERROR(INDEX(Sesiones!$B$2:$B$401,MATCH(A1568,Sesiones!$A$2:$A$401,0)),"Sesión no existe"))</f>
        <v/>
      </c>
      <c r="E1568" s="41" t="str">
        <f aca="false">IF(A1568="","",IFERROR(INDEX(Sesiones!$C$2:$C$401,MATCH(A1568,Sesiones!$A$2:$A$401,0)),""))</f>
        <v/>
      </c>
      <c r="F1568" s="0" t="str">
        <f aca="false">IF(A1568="","",IF(D1568="Sesión no existe","Sesión no existe",IF(COUNTIFS(Matrículas!$A$2:$A$201,B1568,Matrículas!$B$2:$B$201,D1568)=0,"No está matriculado en ese grupo",IF(COUNTIFS($A$2:$A$3001,A1568,$B$2:$B$3001,B1568)&gt;1,"Registro repetido",""))))</f>
        <v/>
      </c>
    </row>
    <row r="1569" customFormat="false" ht="15" hidden="false" customHeight="false" outlineLevel="0" collapsed="false">
      <c r="D1569" s="0" t="str">
        <f aca="false">IF(A1569="","",IFERROR(INDEX(Sesiones!$B$2:$B$401,MATCH(A1569,Sesiones!$A$2:$A$401,0)),"Sesión no existe"))</f>
        <v/>
      </c>
      <c r="E1569" s="41" t="str">
        <f aca="false">IF(A1569="","",IFERROR(INDEX(Sesiones!$C$2:$C$401,MATCH(A1569,Sesiones!$A$2:$A$401,0)),""))</f>
        <v/>
      </c>
      <c r="F1569" s="0" t="str">
        <f aca="false">IF(A1569="","",IF(D1569="Sesión no existe","Sesión no existe",IF(COUNTIFS(Matrículas!$A$2:$A$201,B1569,Matrículas!$B$2:$B$201,D1569)=0,"No está matriculado en ese grupo",IF(COUNTIFS($A$2:$A$3001,A1569,$B$2:$B$3001,B1569)&gt;1,"Registro repetido",""))))</f>
        <v/>
      </c>
    </row>
    <row r="1570" customFormat="false" ht="15" hidden="false" customHeight="false" outlineLevel="0" collapsed="false">
      <c r="D1570" s="0" t="str">
        <f aca="false">IF(A1570="","",IFERROR(INDEX(Sesiones!$B$2:$B$401,MATCH(A1570,Sesiones!$A$2:$A$401,0)),"Sesión no existe"))</f>
        <v/>
      </c>
      <c r="E1570" s="41" t="str">
        <f aca="false">IF(A1570="","",IFERROR(INDEX(Sesiones!$C$2:$C$401,MATCH(A1570,Sesiones!$A$2:$A$401,0)),""))</f>
        <v/>
      </c>
      <c r="F1570" s="0" t="str">
        <f aca="false">IF(A1570="","",IF(D1570="Sesión no existe","Sesión no existe",IF(COUNTIFS(Matrículas!$A$2:$A$201,B1570,Matrículas!$B$2:$B$201,D1570)=0,"No está matriculado en ese grupo",IF(COUNTIFS($A$2:$A$3001,A1570,$B$2:$B$3001,B1570)&gt;1,"Registro repetido",""))))</f>
        <v/>
      </c>
    </row>
    <row r="1571" customFormat="false" ht="15" hidden="false" customHeight="false" outlineLevel="0" collapsed="false">
      <c r="D1571" s="0" t="str">
        <f aca="false">IF(A1571="","",IFERROR(INDEX(Sesiones!$B$2:$B$401,MATCH(A1571,Sesiones!$A$2:$A$401,0)),"Sesión no existe"))</f>
        <v/>
      </c>
      <c r="E1571" s="41" t="str">
        <f aca="false">IF(A1571="","",IFERROR(INDEX(Sesiones!$C$2:$C$401,MATCH(A1571,Sesiones!$A$2:$A$401,0)),""))</f>
        <v/>
      </c>
      <c r="F1571" s="0" t="str">
        <f aca="false">IF(A1571="","",IF(D1571="Sesión no existe","Sesión no existe",IF(COUNTIFS(Matrículas!$A$2:$A$201,B1571,Matrículas!$B$2:$B$201,D1571)=0,"No está matriculado en ese grupo",IF(COUNTIFS($A$2:$A$3001,A1571,$B$2:$B$3001,B1571)&gt;1,"Registro repetido",""))))</f>
        <v/>
      </c>
    </row>
    <row r="1572" customFormat="false" ht="15" hidden="false" customHeight="false" outlineLevel="0" collapsed="false">
      <c r="D1572" s="0" t="str">
        <f aca="false">IF(A1572="","",IFERROR(INDEX(Sesiones!$B$2:$B$401,MATCH(A1572,Sesiones!$A$2:$A$401,0)),"Sesión no existe"))</f>
        <v/>
      </c>
      <c r="E1572" s="41" t="str">
        <f aca="false">IF(A1572="","",IFERROR(INDEX(Sesiones!$C$2:$C$401,MATCH(A1572,Sesiones!$A$2:$A$401,0)),""))</f>
        <v/>
      </c>
      <c r="F1572" s="0" t="str">
        <f aca="false">IF(A1572="","",IF(D1572="Sesión no existe","Sesión no existe",IF(COUNTIFS(Matrículas!$A$2:$A$201,B1572,Matrículas!$B$2:$B$201,D1572)=0,"No está matriculado en ese grupo",IF(COUNTIFS($A$2:$A$3001,A1572,$B$2:$B$3001,B1572)&gt;1,"Registro repetido",""))))</f>
        <v/>
      </c>
    </row>
    <row r="1573" customFormat="false" ht="15" hidden="false" customHeight="false" outlineLevel="0" collapsed="false">
      <c r="D1573" s="0" t="str">
        <f aca="false">IF(A1573="","",IFERROR(INDEX(Sesiones!$B$2:$B$401,MATCH(A1573,Sesiones!$A$2:$A$401,0)),"Sesión no existe"))</f>
        <v/>
      </c>
      <c r="E1573" s="41" t="str">
        <f aca="false">IF(A1573="","",IFERROR(INDEX(Sesiones!$C$2:$C$401,MATCH(A1573,Sesiones!$A$2:$A$401,0)),""))</f>
        <v/>
      </c>
      <c r="F1573" s="0" t="str">
        <f aca="false">IF(A1573="","",IF(D1573="Sesión no existe","Sesión no existe",IF(COUNTIFS(Matrículas!$A$2:$A$201,B1573,Matrículas!$B$2:$B$201,D1573)=0,"No está matriculado en ese grupo",IF(COUNTIFS($A$2:$A$3001,A1573,$B$2:$B$3001,B1573)&gt;1,"Registro repetido",""))))</f>
        <v/>
      </c>
    </row>
    <row r="1574" customFormat="false" ht="15" hidden="false" customHeight="false" outlineLevel="0" collapsed="false">
      <c r="D1574" s="0" t="str">
        <f aca="false">IF(A1574="","",IFERROR(INDEX(Sesiones!$B$2:$B$401,MATCH(A1574,Sesiones!$A$2:$A$401,0)),"Sesión no existe"))</f>
        <v/>
      </c>
      <c r="E1574" s="41" t="str">
        <f aca="false">IF(A1574="","",IFERROR(INDEX(Sesiones!$C$2:$C$401,MATCH(A1574,Sesiones!$A$2:$A$401,0)),""))</f>
        <v/>
      </c>
      <c r="F1574" s="0" t="str">
        <f aca="false">IF(A1574="","",IF(D1574="Sesión no existe","Sesión no existe",IF(COUNTIFS(Matrículas!$A$2:$A$201,B1574,Matrículas!$B$2:$B$201,D1574)=0,"No está matriculado en ese grupo",IF(COUNTIFS($A$2:$A$3001,A1574,$B$2:$B$3001,B1574)&gt;1,"Registro repetido",""))))</f>
        <v/>
      </c>
    </row>
    <row r="1575" customFormat="false" ht="15" hidden="false" customHeight="false" outlineLevel="0" collapsed="false">
      <c r="D1575" s="0" t="str">
        <f aca="false">IF(A1575="","",IFERROR(INDEX(Sesiones!$B$2:$B$401,MATCH(A1575,Sesiones!$A$2:$A$401,0)),"Sesión no existe"))</f>
        <v/>
      </c>
      <c r="E1575" s="41" t="str">
        <f aca="false">IF(A1575="","",IFERROR(INDEX(Sesiones!$C$2:$C$401,MATCH(A1575,Sesiones!$A$2:$A$401,0)),""))</f>
        <v/>
      </c>
      <c r="F1575" s="0" t="str">
        <f aca="false">IF(A1575="","",IF(D1575="Sesión no existe","Sesión no existe",IF(COUNTIFS(Matrículas!$A$2:$A$201,B1575,Matrículas!$B$2:$B$201,D1575)=0,"No está matriculado en ese grupo",IF(COUNTIFS($A$2:$A$3001,A1575,$B$2:$B$3001,B1575)&gt;1,"Registro repetido",""))))</f>
        <v/>
      </c>
    </row>
    <row r="1576" customFormat="false" ht="15" hidden="false" customHeight="false" outlineLevel="0" collapsed="false">
      <c r="D1576" s="0" t="str">
        <f aca="false">IF(A1576="","",IFERROR(INDEX(Sesiones!$B$2:$B$401,MATCH(A1576,Sesiones!$A$2:$A$401,0)),"Sesión no existe"))</f>
        <v/>
      </c>
      <c r="E1576" s="41" t="str">
        <f aca="false">IF(A1576="","",IFERROR(INDEX(Sesiones!$C$2:$C$401,MATCH(A1576,Sesiones!$A$2:$A$401,0)),""))</f>
        <v/>
      </c>
      <c r="F1576" s="0" t="str">
        <f aca="false">IF(A1576="","",IF(D1576="Sesión no existe","Sesión no existe",IF(COUNTIFS(Matrículas!$A$2:$A$201,B1576,Matrículas!$B$2:$B$201,D1576)=0,"No está matriculado en ese grupo",IF(COUNTIFS($A$2:$A$3001,A1576,$B$2:$B$3001,B1576)&gt;1,"Registro repetido",""))))</f>
        <v/>
      </c>
    </row>
    <row r="1577" customFormat="false" ht="15" hidden="false" customHeight="false" outlineLevel="0" collapsed="false">
      <c r="D1577" s="0" t="str">
        <f aca="false">IF(A1577="","",IFERROR(INDEX(Sesiones!$B$2:$B$401,MATCH(A1577,Sesiones!$A$2:$A$401,0)),"Sesión no existe"))</f>
        <v/>
      </c>
      <c r="E1577" s="41" t="str">
        <f aca="false">IF(A1577="","",IFERROR(INDEX(Sesiones!$C$2:$C$401,MATCH(A1577,Sesiones!$A$2:$A$401,0)),""))</f>
        <v/>
      </c>
      <c r="F1577" s="0" t="str">
        <f aca="false">IF(A1577="","",IF(D1577="Sesión no existe","Sesión no existe",IF(COUNTIFS(Matrículas!$A$2:$A$201,B1577,Matrículas!$B$2:$B$201,D1577)=0,"No está matriculado en ese grupo",IF(COUNTIFS($A$2:$A$3001,A1577,$B$2:$B$3001,B1577)&gt;1,"Registro repetido",""))))</f>
        <v/>
      </c>
    </row>
    <row r="1578" customFormat="false" ht="15" hidden="false" customHeight="false" outlineLevel="0" collapsed="false">
      <c r="D1578" s="0" t="str">
        <f aca="false">IF(A1578="","",IFERROR(INDEX(Sesiones!$B$2:$B$401,MATCH(A1578,Sesiones!$A$2:$A$401,0)),"Sesión no existe"))</f>
        <v/>
      </c>
      <c r="E1578" s="41" t="str">
        <f aca="false">IF(A1578="","",IFERROR(INDEX(Sesiones!$C$2:$C$401,MATCH(A1578,Sesiones!$A$2:$A$401,0)),""))</f>
        <v/>
      </c>
      <c r="F1578" s="0" t="str">
        <f aca="false">IF(A1578="","",IF(D1578="Sesión no existe","Sesión no existe",IF(COUNTIFS(Matrículas!$A$2:$A$201,B1578,Matrículas!$B$2:$B$201,D1578)=0,"No está matriculado en ese grupo",IF(COUNTIFS($A$2:$A$3001,A1578,$B$2:$B$3001,B1578)&gt;1,"Registro repetido",""))))</f>
        <v/>
      </c>
    </row>
    <row r="1579" customFormat="false" ht="15" hidden="false" customHeight="false" outlineLevel="0" collapsed="false">
      <c r="D1579" s="0" t="str">
        <f aca="false">IF(A1579="","",IFERROR(INDEX(Sesiones!$B$2:$B$401,MATCH(A1579,Sesiones!$A$2:$A$401,0)),"Sesión no existe"))</f>
        <v/>
      </c>
      <c r="E1579" s="41" t="str">
        <f aca="false">IF(A1579="","",IFERROR(INDEX(Sesiones!$C$2:$C$401,MATCH(A1579,Sesiones!$A$2:$A$401,0)),""))</f>
        <v/>
      </c>
      <c r="F1579" s="0" t="str">
        <f aca="false">IF(A1579="","",IF(D1579="Sesión no existe","Sesión no existe",IF(COUNTIFS(Matrículas!$A$2:$A$201,B1579,Matrículas!$B$2:$B$201,D1579)=0,"No está matriculado en ese grupo",IF(COUNTIFS($A$2:$A$3001,A1579,$B$2:$B$3001,B1579)&gt;1,"Registro repetido",""))))</f>
        <v/>
      </c>
    </row>
    <row r="1580" customFormat="false" ht="15" hidden="false" customHeight="false" outlineLevel="0" collapsed="false">
      <c r="D1580" s="0" t="str">
        <f aca="false">IF(A1580="","",IFERROR(INDEX(Sesiones!$B$2:$B$401,MATCH(A1580,Sesiones!$A$2:$A$401,0)),"Sesión no existe"))</f>
        <v/>
      </c>
      <c r="E1580" s="41" t="str">
        <f aca="false">IF(A1580="","",IFERROR(INDEX(Sesiones!$C$2:$C$401,MATCH(A1580,Sesiones!$A$2:$A$401,0)),""))</f>
        <v/>
      </c>
      <c r="F1580" s="0" t="str">
        <f aca="false">IF(A1580="","",IF(D1580="Sesión no existe","Sesión no existe",IF(COUNTIFS(Matrículas!$A$2:$A$201,B1580,Matrículas!$B$2:$B$201,D1580)=0,"No está matriculado en ese grupo",IF(COUNTIFS($A$2:$A$3001,A1580,$B$2:$B$3001,B1580)&gt;1,"Registro repetido",""))))</f>
        <v/>
      </c>
    </row>
    <row r="1581" customFormat="false" ht="15" hidden="false" customHeight="false" outlineLevel="0" collapsed="false">
      <c r="D1581" s="0" t="str">
        <f aca="false">IF(A1581="","",IFERROR(INDEX(Sesiones!$B$2:$B$401,MATCH(A1581,Sesiones!$A$2:$A$401,0)),"Sesión no existe"))</f>
        <v/>
      </c>
      <c r="E1581" s="41" t="str">
        <f aca="false">IF(A1581="","",IFERROR(INDEX(Sesiones!$C$2:$C$401,MATCH(A1581,Sesiones!$A$2:$A$401,0)),""))</f>
        <v/>
      </c>
      <c r="F1581" s="0" t="str">
        <f aca="false">IF(A1581="","",IF(D1581="Sesión no existe","Sesión no existe",IF(COUNTIFS(Matrículas!$A$2:$A$201,B1581,Matrículas!$B$2:$B$201,D1581)=0,"No está matriculado en ese grupo",IF(COUNTIFS($A$2:$A$3001,A1581,$B$2:$B$3001,B1581)&gt;1,"Registro repetido",""))))</f>
        <v/>
      </c>
    </row>
    <row r="1582" customFormat="false" ht="15" hidden="false" customHeight="false" outlineLevel="0" collapsed="false">
      <c r="D1582" s="0" t="str">
        <f aca="false">IF(A1582="","",IFERROR(INDEX(Sesiones!$B$2:$B$401,MATCH(A1582,Sesiones!$A$2:$A$401,0)),"Sesión no existe"))</f>
        <v/>
      </c>
      <c r="E1582" s="41" t="str">
        <f aca="false">IF(A1582="","",IFERROR(INDEX(Sesiones!$C$2:$C$401,MATCH(A1582,Sesiones!$A$2:$A$401,0)),""))</f>
        <v/>
      </c>
      <c r="F1582" s="0" t="str">
        <f aca="false">IF(A1582="","",IF(D1582="Sesión no existe","Sesión no existe",IF(COUNTIFS(Matrículas!$A$2:$A$201,B1582,Matrículas!$B$2:$B$201,D1582)=0,"No está matriculado en ese grupo",IF(COUNTIFS($A$2:$A$3001,A1582,$B$2:$B$3001,B1582)&gt;1,"Registro repetido",""))))</f>
        <v/>
      </c>
    </row>
    <row r="1583" customFormat="false" ht="15" hidden="false" customHeight="false" outlineLevel="0" collapsed="false">
      <c r="D1583" s="0" t="str">
        <f aca="false">IF(A1583="","",IFERROR(INDEX(Sesiones!$B$2:$B$401,MATCH(A1583,Sesiones!$A$2:$A$401,0)),"Sesión no existe"))</f>
        <v/>
      </c>
      <c r="E1583" s="41" t="str">
        <f aca="false">IF(A1583="","",IFERROR(INDEX(Sesiones!$C$2:$C$401,MATCH(A1583,Sesiones!$A$2:$A$401,0)),""))</f>
        <v/>
      </c>
      <c r="F1583" s="0" t="str">
        <f aca="false">IF(A1583="","",IF(D1583="Sesión no existe","Sesión no existe",IF(COUNTIFS(Matrículas!$A$2:$A$201,B1583,Matrículas!$B$2:$B$201,D1583)=0,"No está matriculado en ese grupo",IF(COUNTIFS($A$2:$A$3001,A1583,$B$2:$B$3001,B1583)&gt;1,"Registro repetido",""))))</f>
        <v/>
      </c>
    </row>
    <row r="1584" customFormat="false" ht="15" hidden="false" customHeight="false" outlineLevel="0" collapsed="false">
      <c r="D1584" s="0" t="str">
        <f aca="false">IF(A1584="","",IFERROR(INDEX(Sesiones!$B$2:$B$401,MATCH(A1584,Sesiones!$A$2:$A$401,0)),"Sesión no existe"))</f>
        <v/>
      </c>
      <c r="E1584" s="41" t="str">
        <f aca="false">IF(A1584="","",IFERROR(INDEX(Sesiones!$C$2:$C$401,MATCH(A1584,Sesiones!$A$2:$A$401,0)),""))</f>
        <v/>
      </c>
      <c r="F1584" s="0" t="str">
        <f aca="false">IF(A1584="","",IF(D1584="Sesión no existe","Sesión no existe",IF(COUNTIFS(Matrículas!$A$2:$A$201,B1584,Matrículas!$B$2:$B$201,D1584)=0,"No está matriculado en ese grupo",IF(COUNTIFS($A$2:$A$3001,A1584,$B$2:$B$3001,B1584)&gt;1,"Registro repetido",""))))</f>
        <v/>
      </c>
    </row>
    <row r="1585" customFormat="false" ht="15" hidden="false" customHeight="false" outlineLevel="0" collapsed="false">
      <c r="D1585" s="0" t="str">
        <f aca="false">IF(A1585="","",IFERROR(INDEX(Sesiones!$B$2:$B$401,MATCH(A1585,Sesiones!$A$2:$A$401,0)),"Sesión no existe"))</f>
        <v/>
      </c>
      <c r="E1585" s="41" t="str">
        <f aca="false">IF(A1585="","",IFERROR(INDEX(Sesiones!$C$2:$C$401,MATCH(A1585,Sesiones!$A$2:$A$401,0)),""))</f>
        <v/>
      </c>
      <c r="F1585" s="0" t="str">
        <f aca="false">IF(A1585="","",IF(D1585="Sesión no existe","Sesión no existe",IF(COUNTIFS(Matrículas!$A$2:$A$201,B1585,Matrículas!$B$2:$B$201,D1585)=0,"No está matriculado en ese grupo",IF(COUNTIFS($A$2:$A$3001,A1585,$B$2:$B$3001,B1585)&gt;1,"Registro repetido",""))))</f>
        <v/>
      </c>
    </row>
    <row r="1586" customFormat="false" ht="15" hidden="false" customHeight="false" outlineLevel="0" collapsed="false">
      <c r="D1586" s="0" t="str">
        <f aca="false">IF(A1586="","",IFERROR(INDEX(Sesiones!$B$2:$B$401,MATCH(A1586,Sesiones!$A$2:$A$401,0)),"Sesión no existe"))</f>
        <v/>
      </c>
      <c r="E1586" s="41" t="str">
        <f aca="false">IF(A1586="","",IFERROR(INDEX(Sesiones!$C$2:$C$401,MATCH(A1586,Sesiones!$A$2:$A$401,0)),""))</f>
        <v/>
      </c>
      <c r="F1586" s="0" t="str">
        <f aca="false">IF(A1586="","",IF(D1586="Sesión no existe","Sesión no existe",IF(COUNTIFS(Matrículas!$A$2:$A$201,B1586,Matrículas!$B$2:$B$201,D1586)=0,"No está matriculado en ese grupo",IF(COUNTIFS($A$2:$A$3001,A1586,$B$2:$B$3001,B1586)&gt;1,"Registro repetido",""))))</f>
        <v/>
      </c>
    </row>
    <row r="1587" customFormat="false" ht="15" hidden="false" customHeight="false" outlineLevel="0" collapsed="false">
      <c r="D1587" s="0" t="str">
        <f aca="false">IF(A1587="","",IFERROR(INDEX(Sesiones!$B$2:$B$401,MATCH(A1587,Sesiones!$A$2:$A$401,0)),"Sesión no existe"))</f>
        <v/>
      </c>
      <c r="E1587" s="41" t="str">
        <f aca="false">IF(A1587="","",IFERROR(INDEX(Sesiones!$C$2:$C$401,MATCH(A1587,Sesiones!$A$2:$A$401,0)),""))</f>
        <v/>
      </c>
      <c r="F1587" s="0" t="str">
        <f aca="false">IF(A1587="","",IF(D1587="Sesión no existe","Sesión no existe",IF(COUNTIFS(Matrículas!$A$2:$A$201,B1587,Matrículas!$B$2:$B$201,D1587)=0,"No está matriculado en ese grupo",IF(COUNTIFS($A$2:$A$3001,A1587,$B$2:$B$3001,B1587)&gt;1,"Registro repetido",""))))</f>
        <v/>
      </c>
    </row>
    <row r="1588" customFormat="false" ht="15" hidden="false" customHeight="false" outlineLevel="0" collapsed="false">
      <c r="D1588" s="0" t="str">
        <f aca="false">IF(A1588="","",IFERROR(INDEX(Sesiones!$B$2:$B$401,MATCH(A1588,Sesiones!$A$2:$A$401,0)),"Sesión no existe"))</f>
        <v/>
      </c>
      <c r="E1588" s="41" t="str">
        <f aca="false">IF(A1588="","",IFERROR(INDEX(Sesiones!$C$2:$C$401,MATCH(A1588,Sesiones!$A$2:$A$401,0)),""))</f>
        <v/>
      </c>
      <c r="F1588" s="0" t="str">
        <f aca="false">IF(A1588="","",IF(D1588="Sesión no existe","Sesión no existe",IF(COUNTIFS(Matrículas!$A$2:$A$201,B1588,Matrículas!$B$2:$B$201,D1588)=0,"No está matriculado en ese grupo",IF(COUNTIFS($A$2:$A$3001,A1588,$B$2:$B$3001,B1588)&gt;1,"Registro repetido",""))))</f>
        <v/>
      </c>
    </row>
    <row r="1589" customFormat="false" ht="15" hidden="false" customHeight="false" outlineLevel="0" collapsed="false">
      <c r="D1589" s="0" t="str">
        <f aca="false">IF(A1589="","",IFERROR(INDEX(Sesiones!$B$2:$B$401,MATCH(A1589,Sesiones!$A$2:$A$401,0)),"Sesión no existe"))</f>
        <v/>
      </c>
      <c r="E1589" s="41" t="str">
        <f aca="false">IF(A1589="","",IFERROR(INDEX(Sesiones!$C$2:$C$401,MATCH(A1589,Sesiones!$A$2:$A$401,0)),""))</f>
        <v/>
      </c>
      <c r="F1589" s="0" t="str">
        <f aca="false">IF(A1589="","",IF(D1589="Sesión no existe","Sesión no existe",IF(COUNTIFS(Matrículas!$A$2:$A$201,B1589,Matrículas!$B$2:$B$201,D1589)=0,"No está matriculado en ese grupo",IF(COUNTIFS($A$2:$A$3001,A1589,$B$2:$B$3001,B1589)&gt;1,"Registro repetido",""))))</f>
        <v/>
      </c>
    </row>
    <row r="1590" customFormat="false" ht="15" hidden="false" customHeight="false" outlineLevel="0" collapsed="false">
      <c r="D1590" s="0" t="str">
        <f aca="false">IF(A1590="","",IFERROR(INDEX(Sesiones!$B$2:$B$401,MATCH(A1590,Sesiones!$A$2:$A$401,0)),"Sesión no existe"))</f>
        <v/>
      </c>
      <c r="E1590" s="41" t="str">
        <f aca="false">IF(A1590="","",IFERROR(INDEX(Sesiones!$C$2:$C$401,MATCH(A1590,Sesiones!$A$2:$A$401,0)),""))</f>
        <v/>
      </c>
      <c r="F1590" s="0" t="str">
        <f aca="false">IF(A1590="","",IF(D1590="Sesión no existe","Sesión no existe",IF(COUNTIFS(Matrículas!$A$2:$A$201,B1590,Matrículas!$B$2:$B$201,D1590)=0,"No está matriculado en ese grupo",IF(COUNTIFS($A$2:$A$3001,A1590,$B$2:$B$3001,B1590)&gt;1,"Registro repetido",""))))</f>
        <v/>
      </c>
    </row>
    <row r="1591" customFormat="false" ht="15" hidden="false" customHeight="false" outlineLevel="0" collapsed="false">
      <c r="D1591" s="0" t="str">
        <f aca="false">IF(A1591="","",IFERROR(INDEX(Sesiones!$B$2:$B$401,MATCH(A1591,Sesiones!$A$2:$A$401,0)),"Sesión no existe"))</f>
        <v/>
      </c>
      <c r="E1591" s="41" t="str">
        <f aca="false">IF(A1591="","",IFERROR(INDEX(Sesiones!$C$2:$C$401,MATCH(A1591,Sesiones!$A$2:$A$401,0)),""))</f>
        <v/>
      </c>
      <c r="F1591" s="0" t="str">
        <f aca="false">IF(A1591="","",IF(D1591="Sesión no existe","Sesión no existe",IF(COUNTIFS(Matrículas!$A$2:$A$201,B1591,Matrículas!$B$2:$B$201,D1591)=0,"No está matriculado en ese grupo",IF(COUNTIFS($A$2:$A$3001,A1591,$B$2:$B$3001,B1591)&gt;1,"Registro repetido",""))))</f>
        <v/>
      </c>
    </row>
    <row r="1592" customFormat="false" ht="15" hidden="false" customHeight="false" outlineLevel="0" collapsed="false">
      <c r="D1592" s="0" t="str">
        <f aca="false">IF(A1592="","",IFERROR(INDEX(Sesiones!$B$2:$B$401,MATCH(A1592,Sesiones!$A$2:$A$401,0)),"Sesión no existe"))</f>
        <v/>
      </c>
      <c r="E1592" s="41" t="str">
        <f aca="false">IF(A1592="","",IFERROR(INDEX(Sesiones!$C$2:$C$401,MATCH(A1592,Sesiones!$A$2:$A$401,0)),""))</f>
        <v/>
      </c>
      <c r="F1592" s="0" t="str">
        <f aca="false">IF(A1592="","",IF(D1592="Sesión no existe","Sesión no existe",IF(COUNTIFS(Matrículas!$A$2:$A$201,B1592,Matrículas!$B$2:$B$201,D1592)=0,"No está matriculado en ese grupo",IF(COUNTIFS($A$2:$A$3001,A1592,$B$2:$B$3001,B1592)&gt;1,"Registro repetido",""))))</f>
        <v/>
      </c>
    </row>
    <row r="1593" customFormat="false" ht="15" hidden="false" customHeight="false" outlineLevel="0" collapsed="false">
      <c r="D1593" s="0" t="str">
        <f aca="false">IF(A1593="","",IFERROR(INDEX(Sesiones!$B$2:$B$401,MATCH(A1593,Sesiones!$A$2:$A$401,0)),"Sesión no existe"))</f>
        <v/>
      </c>
      <c r="E1593" s="41" t="str">
        <f aca="false">IF(A1593="","",IFERROR(INDEX(Sesiones!$C$2:$C$401,MATCH(A1593,Sesiones!$A$2:$A$401,0)),""))</f>
        <v/>
      </c>
      <c r="F1593" s="0" t="str">
        <f aca="false">IF(A1593="","",IF(D1593="Sesión no existe","Sesión no existe",IF(COUNTIFS(Matrículas!$A$2:$A$201,B1593,Matrículas!$B$2:$B$201,D1593)=0,"No está matriculado en ese grupo",IF(COUNTIFS($A$2:$A$3001,A1593,$B$2:$B$3001,B1593)&gt;1,"Registro repetido",""))))</f>
        <v/>
      </c>
    </row>
    <row r="1594" customFormat="false" ht="15" hidden="false" customHeight="false" outlineLevel="0" collapsed="false">
      <c r="D1594" s="0" t="str">
        <f aca="false">IF(A1594="","",IFERROR(INDEX(Sesiones!$B$2:$B$401,MATCH(A1594,Sesiones!$A$2:$A$401,0)),"Sesión no existe"))</f>
        <v/>
      </c>
      <c r="E1594" s="41" t="str">
        <f aca="false">IF(A1594="","",IFERROR(INDEX(Sesiones!$C$2:$C$401,MATCH(A1594,Sesiones!$A$2:$A$401,0)),""))</f>
        <v/>
      </c>
      <c r="F1594" s="0" t="str">
        <f aca="false">IF(A1594="","",IF(D1594="Sesión no existe","Sesión no existe",IF(COUNTIFS(Matrículas!$A$2:$A$201,B1594,Matrículas!$B$2:$B$201,D1594)=0,"No está matriculado en ese grupo",IF(COUNTIFS($A$2:$A$3001,A1594,$B$2:$B$3001,B1594)&gt;1,"Registro repetido",""))))</f>
        <v/>
      </c>
    </row>
    <row r="1595" customFormat="false" ht="15" hidden="false" customHeight="false" outlineLevel="0" collapsed="false">
      <c r="D1595" s="0" t="str">
        <f aca="false">IF(A1595="","",IFERROR(INDEX(Sesiones!$B$2:$B$401,MATCH(A1595,Sesiones!$A$2:$A$401,0)),"Sesión no existe"))</f>
        <v/>
      </c>
      <c r="E1595" s="41" t="str">
        <f aca="false">IF(A1595="","",IFERROR(INDEX(Sesiones!$C$2:$C$401,MATCH(A1595,Sesiones!$A$2:$A$401,0)),""))</f>
        <v/>
      </c>
      <c r="F1595" s="0" t="str">
        <f aca="false">IF(A1595="","",IF(D1595="Sesión no existe","Sesión no existe",IF(COUNTIFS(Matrículas!$A$2:$A$201,B1595,Matrículas!$B$2:$B$201,D1595)=0,"No está matriculado en ese grupo",IF(COUNTIFS($A$2:$A$3001,A1595,$B$2:$B$3001,B1595)&gt;1,"Registro repetido",""))))</f>
        <v/>
      </c>
    </row>
    <row r="1596" customFormat="false" ht="15" hidden="false" customHeight="false" outlineLevel="0" collapsed="false">
      <c r="D1596" s="0" t="str">
        <f aca="false">IF(A1596="","",IFERROR(INDEX(Sesiones!$B$2:$B$401,MATCH(A1596,Sesiones!$A$2:$A$401,0)),"Sesión no existe"))</f>
        <v/>
      </c>
      <c r="E1596" s="41" t="str">
        <f aca="false">IF(A1596="","",IFERROR(INDEX(Sesiones!$C$2:$C$401,MATCH(A1596,Sesiones!$A$2:$A$401,0)),""))</f>
        <v/>
      </c>
      <c r="F1596" s="0" t="str">
        <f aca="false">IF(A1596="","",IF(D1596="Sesión no existe","Sesión no existe",IF(COUNTIFS(Matrículas!$A$2:$A$201,B1596,Matrículas!$B$2:$B$201,D1596)=0,"No está matriculado en ese grupo",IF(COUNTIFS($A$2:$A$3001,A1596,$B$2:$B$3001,B1596)&gt;1,"Registro repetido",""))))</f>
        <v/>
      </c>
    </row>
    <row r="1597" customFormat="false" ht="15" hidden="false" customHeight="false" outlineLevel="0" collapsed="false">
      <c r="D1597" s="0" t="str">
        <f aca="false">IF(A1597="","",IFERROR(INDEX(Sesiones!$B$2:$B$401,MATCH(A1597,Sesiones!$A$2:$A$401,0)),"Sesión no existe"))</f>
        <v/>
      </c>
      <c r="E1597" s="41" t="str">
        <f aca="false">IF(A1597="","",IFERROR(INDEX(Sesiones!$C$2:$C$401,MATCH(A1597,Sesiones!$A$2:$A$401,0)),""))</f>
        <v/>
      </c>
      <c r="F1597" s="0" t="str">
        <f aca="false">IF(A1597="","",IF(D1597="Sesión no existe","Sesión no existe",IF(COUNTIFS(Matrículas!$A$2:$A$201,B1597,Matrículas!$B$2:$B$201,D1597)=0,"No está matriculado en ese grupo",IF(COUNTIFS($A$2:$A$3001,A1597,$B$2:$B$3001,B1597)&gt;1,"Registro repetido",""))))</f>
        <v/>
      </c>
    </row>
    <row r="1598" customFormat="false" ht="15" hidden="false" customHeight="false" outlineLevel="0" collapsed="false">
      <c r="D1598" s="0" t="str">
        <f aca="false">IF(A1598="","",IFERROR(INDEX(Sesiones!$B$2:$B$401,MATCH(A1598,Sesiones!$A$2:$A$401,0)),"Sesión no existe"))</f>
        <v/>
      </c>
      <c r="E1598" s="41" t="str">
        <f aca="false">IF(A1598="","",IFERROR(INDEX(Sesiones!$C$2:$C$401,MATCH(A1598,Sesiones!$A$2:$A$401,0)),""))</f>
        <v/>
      </c>
      <c r="F1598" s="0" t="str">
        <f aca="false">IF(A1598="","",IF(D1598="Sesión no existe","Sesión no existe",IF(COUNTIFS(Matrículas!$A$2:$A$201,B1598,Matrículas!$B$2:$B$201,D1598)=0,"No está matriculado en ese grupo",IF(COUNTIFS($A$2:$A$3001,A1598,$B$2:$B$3001,B1598)&gt;1,"Registro repetido",""))))</f>
        <v/>
      </c>
    </row>
    <row r="1599" customFormat="false" ht="15" hidden="false" customHeight="false" outlineLevel="0" collapsed="false">
      <c r="D1599" s="0" t="str">
        <f aca="false">IF(A1599="","",IFERROR(INDEX(Sesiones!$B$2:$B$401,MATCH(A1599,Sesiones!$A$2:$A$401,0)),"Sesión no existe"))</f>
        <v/>
      </c>
      <c r="E1599" s="41" t="str">
        <f aca="false">IF(A1599="","",IFERROR(INDEX(Sesiones!$C$2:$C$401,MATCH(A1599,Sesiones!$A$2:$A$401,0)),""))</f>
        <v/>
      </c>
      <c r="F1599" s="0" t="str">
        <f aca="false">IF(A1599="","",IF(D1599="Sesión no existe","Sesión no existe",IF(COUNTIFS(Matrículas!$A$2:$A$201,B1599,Matrículas!$B$2:$B$201,D1599)=0,"No está matriculado en ese grupo",IF(COUNTIFS($A$2:$A$3001,A1599,$B$2:$B$3001,B1599)&gt;1,"Registro repetido",""))))</f>
        <v/>
      </c>
    </row>
    <row r="1600" customFormat="false" ht="15" hidden="false" customHeight="false" outlineLevel="0" collapsed="false">
      <c r="D1600" s="0" t="str">
        <f aca="false">IF(A1600="","",IFERROR(INDEX(Sesiones!$B$2:$B$401,MATCH(A1600,Sesiones!$A$2:$A$401,0)),"Sesión no existe"))</f>
        <v/>
      </c>
      <c r="E1600" s="41" t="str">
        <f aca="false">IF(A1600="","",IFERROR(INDEX(Sesiones!$C$2:$C$401,MATCH(A1600,Sesiones!$A$2:$A$401,0)),""))</f>
        <v/>
      </c>
      <c r="F1600" s="0" t="str">
        <f aca="false">IF(A1600="","",IF(D1600="Sesión no existe","Sesión no existe",IF(COUNTIFS(Matrículas!$A$2:$A$201,B1600,Matrículas!$B$2:$B$201,D1600)=0,"No está matriculado en ese grupo",IF(COUNTIFS($A$2:$A$3001,A1600,$B$2:$B$3001,B1600)&gt;1,"Registro repetido",""))))</f>
        <v/>
      </c>
    </row>
    <row r="1601" customFormat="false" ht="15" hidden="false" customHeight="false" outlineLevel="0" collapsed="false">
      <c r="D1601" s="0" t="str">
        <f aca="false">IF(A1601="","",IFERROR(INDEX(Sesiones!$B$2:$B$401,MATCH(A1601,Sesiones!$A$2:$A$401,0)),"Sesión no existe"))</f>
        <v/>
      </c>
      <c r="E1601" s="41" t="str">
        <f aca="false">IF(A1601="","",IFERROR(INDEX(Sesiones!$C$2:$C$401,MATCH(A1601,Sesiones!$A$2:$A$401,0)),""))</f>
        <v/>
      </c>
      <c r="F1601" s="0" t="str">
        <f aca="false">IF(A1601="","",IF(D1601="Sesión no existe","Sesión no existe",IF(COUNTIFS(Matrículas!$A$2:$A$201,B1601,Matrículas!$B$2:$B$201,D1601)=0,"No está matriculado en ese grupo",IF(COUNTIFS($A$2:$A$3001,A1601,$B$2:$B$3001,B1601)&gt;1,"Registro repetido",""))))</f>
        <v/>
      </c>
    </row>
    <row r="1602" customFormat="false" ht="15" hidden="false" customHeight="false" outlineLevel="0" collapsed="false">
      <c r="D1602" s="0" t="str">
        <f aca="false">IF(A1602="","",IFERROR(INDEX(Sesiones!$B$2:$B$401,MATCH(A1602,Sesiones!$A$2:$A$401,0)),"Sesión no existe"))</f>
        <v/>
      </c>
      <c r="E1602" s="41" t="str">
        <f aca="false">IF(A1602="","",IFERROR(INDEX(Sesiones!$C$2:$C$401,MATCH(A1602,Sesiones!$A$2:$A$401,0)),""))</f>
        <v/>
      </c>
      <c r="F1602" s="0" t="str">
        <f aca="false">IF(A1602="","",IF(D1602="Sesión no existe","Sesión no existe",IF(COUNTIFS(Matrículas!$A$2:$A$201,B1602,Matrículas!$B$2:$B$201,D1602)=0,"No está matriculado en ese grupo",IF(COUNTIFS($A$2:$A$3001,A1602,$B$2:$B$3001,B1602)&gt;1,"Registro repetido",""))))</f>
        <v/>
      </c>
    </row>
    <row r="1603" customFormat="false" ht="15" hidden="false" customHeight="false" outlineLevel="0" collapsed="false">
      <c r="D1603" s="0" t="str">
        <f aca="false">IF(A1603="","",IFERROR(INDEX(Sesiones!$B$2:$B$401,MATCH(A1603,Sesiones!$A$2:$A$401,0)),"Sesión no existe"))</f>
        <v/>
      </c>
      <c r="E1603" s="41" t="str">
        <f aca="false">IF(A1603="","",IFERROR(INDEX(Sesiones!$C$2:$C$401,MATCH(A1603,Sesiones!$A$2:$A$401,0)),""))</f>
        <v/>
      </c>
      <c r="F1603" s="0" t="str">
        <f aca="false">IF(A1603="","",IF(D1603="Sesión no existe","Sesión no existe",IF(COUNTIFS(Matrículas!$A$2:$A$201,B1603,Matrículas!$B$2:$B$201,D1603)=0,"No está matriculado en ese grupo",IF(COUNTIFS($A$2:$A$3001,A1603,$B$2:$B$3001,B1603)&gt;1,"Registro repetido",""))))</f>
        <v/>
      </c>
    </row>
    <row r="1604" customFormat="false" ht="15" hidden="false" customHeight="false" outlineLevel="0" collapsed="false">
      <c r="D1604" s="0" t="str">
        <f aca="false">IF(A1604="","",IFERROR(INDEX(Sesiones!$B$2:$B$401,MATCH(A1604,Sesiones!$A$2:$A$401,0)),"Sesión no existe"))</f>
        <v/>
      </c>
      <c r="E1604" s="41" t="str">
        <f aca="false">IF(A1604="","",IFERROR(INDEX(Sesiones!$C$2:$C$401,MATCH(A1604,Sesiones!$A$2:$A$401,0)),""))</f>
        <v/>
      </c>
      <c r="F1604" s="0" t="str">
        <f aca="false">IF(A1604="","",IF(D1604="Sesión no existe","Sesión no existe",IF(COUNTIFS(Matrículas!$A$2:$A$201,B1604,Matrículas!$B$2:$B$201,D1604)=0,"No está matriculado en ese grupo",IF(COUNTIFS($A$2:$A$3001,A1604,$B$2:$B$3001,B1604)&gt;1,"Registro repetido",""))))</f>
        <v/>
      </c>
    </row>
    <row r="1605" customFormat="false" ht="15" hidden="false" customHeight="false" outlineLevel="0" collapsed="false">
      <c r="D1605" s="0" t="str">
        <f aca="false">IF(A1605="","",IFERROR(INDEX(Sesiones!$B$2:$B$401,MATCH(A1605,Sesiones!$A$2:$A$401,0)),"Sesión no existe"))</f>
        <v/>
      </c>
      <c r="E1605" s="41" t="str">
        <f aca="false">IF(A1605="","",IFERROR(INDEX(Sesiones!$C$2:$C$401,MATCH(A1605,Sesiones!$A$2:$A$401,0)),""))</f>
        <v/>
      </c>
      <c r="F1605" s="0" t="str">
        <f aca="false">IF(A1605="","",IF(D1605="Sesión no existe","Sesión no existe",IF(COUNTIFS(Matrículas!$A$2:$A$201,B1605,Matrículas!$B$2:$B$201,D1605)=0,"No está matriculado en ese grupo",IF(COUNTIFS($A$2:$A$3001,A1605,$B$2:$B$3001,B1605)&gt;1,"Registro repetido",""))))</f>
        <v/>
      </c>
    </row>
    <row r="1606" customFormat="false" ht="15" hidden="false" customHeight="false" outlineLevel="0" collapsed="false">
      <c r="D1606" s="0" t="str">
        <f aca="false">IF(A1606="","",IFERROR(INDEX(Sesiones!$B$2:$B$401,MATCH(A1606,Sesiones!$A$2:$A$401,0)),"Sesión no existe"))</f>
        <v/>
      </c>
      <c r="E1606" s="41" t="str">
        <f aca="false">IF(A1606="","",IFERROR(INDEX(Sesiones!$C$2:$C$401,MATCH(A1606,Sesiones!$A$2:$A$401,0)),""))</f>
        <v/>
      </c>
      <c r="F1606" s="0" t="str">
        <f aca="false">IF(A1606="","",IF(D1606="Sesión no existe","Sesión no existe",IF(COUNTIFS(Matrículas!$A$2:$A$201,B1606,Matrículas!$B$2:$B$201,D1606)=0,"No está matriculado en ese grupo",IF(COUNTIFS($A$2:$A$3001,A1606,$B$2:$B$3001,B1606)&gt;1,"Registro repetido",""))))</f>
        <v/>
      </c>
    </row>
    <row r="1607" customFormat="false" ht="15" hidden="false" customHeight="false" outlineLevel="0" collapsed="false">
      <c r="D1607" s="0" t="str">
        <f aca="false">IF(A1607="","",IFERROR(INDEX(Sesiones!$B$2:$B$401,MATCH(A1607,Sesiones!$A$2:$A$401,0)),"Sesión no existe"))</f>
        <v/>
      </c>
      <c r="E1607" s="41" t="str">
        <f aca="false">IF(A1607="","",IFERROR(INDEX(Sesiones!$C$2:$C$401,MATCH(A1607,Sesiones!$A$2:$A$401,0)),""))</f>
        <v/>
      </c>
      <c r="F1607" s="0" t="str">
        <f aca="false">IF(A1607="","",IF(D1607="Sesión no existe","Sesión no existe",IF(COUNTIFS(Matrículas!$A$2:$A$201,B1607,Matrículas!$B$2:$B$201,D1607)=0,"No está matriculado en ese grupo",IF(COUNTIFS($A$2:$A$3001,A1607,$B$2:$B$3001,B1607)&gt;1,"Registro repetido",""))))</f>
        <v/>
      </c>
    </row>
    <row r="1608" customFormat="false" ht="15" hidden="false" customHeight="false" outlineLevel="0" collapsed="false">
      <c r="D1608" s="0" t="str">
        <f aca="false">IF(A1608="","",IFERROR(INDEX(Sesiones!$B$2:$B$401,MATCH(A1608,Sesiones!$A$2:$A$401,0)),"Sesión no existe"))</f>
        <v/>
      </c>
      <c r="E1608" s="41" t="str">
        <f aca="false">IF(A1608="","",IFERROR(INDEX(Sesiones!$C$2:$C$401,MATCH(A1608,Sesiones!$A$2:$A$401,0)),""))</f>
        <v/>
      </c>
      <c r="F1608" s="0" t="str">
        <f aca="false">IF(A1608="","",IF(D1608="Sesión no existe","Sesión no existe",IF(COUNTIFS(Matrículas!$A$2:$A$201,B1608,Matrículas!$B$2:$B$201,D1608)=0,"No está matriculado en ese grupo",IF(COUNTIFS($A$2:$A$3001,A1608,$B$2:$B$3001,B1608)&gt;1,"Registro repetido",""))))</f>
        <v/>
      </c>
    </row>
    <row r="1609" customFormat="false" ht="15" hidden="false" customHeight="false" outlineLevel="0" collapsed="false">
      <c r="D1609" s="0" t="str">
        <f aca="false">IF(A1609="","",IFERROR(INDEX(Sesiones!$B$2:$B$401,MATCH(A1609,Sesiones!$A$2:$A$401,0)),"Sesión no existe"))</f>
        <v/>
      </c>
      <c r="E1609" s="41" t="str">
        <f aca="false">IF(A1609="","",IFERROR(INDEX(Sesiones!$C$2:$C$401,MATCH(A1609,Sesiones!$A$2:$A$401,0)),""))</f>
        <v/>
      </c>
      <c r="F1609" s="0" t="str">
        <f aca="false">IF(A1609="","",IF(D1609="Sesión no existe","Sesión no existe",IF(COUNTIFS(Matrículas!$A$2:$A$201,B1609,Matrículas!$B$2:$B$201,D1609)=0,"No está matriculado en ese grupo",IF(COUNTIFS($A$2:$A$3001,A1609,$B$2:$B$3001,B1609)&gt;1,"Registro repetido",""))))</f>
        <v/>
      </c>
    </row>
    <row r="1610" customFormat="false" ht="15" hidden="false" customHeight="false" outlineLevel="0" collapsed="false">
      <c r="D1610" s="0" t="str">
        <f aca="false">IF(A1610="","",IFERROR(INDEX(Sesiones!$B$2:$B$401,MATCH(A1610,Sesiones!$A$2:$A$401,0)),"Sesión no existe"))</f>
        <v/>
      </c>
      <c r="E1610" s="41" t="str">
        <f aca="false">IF(A1610="","",IFERROR(INDEX(Sesiones!$C$2:$C$401,MATCH(A1610,Sesiones!$A$2:$A$401,0)),""))</f>
        <v/>
      </c>
      <c r="F1610" s="0" t="str">
        <f aca="false">IF(A1610="","",IF(D1610="Sesión no existe","Sesión no existe",IF(COUNTIFS(Matrículas!$A$2:$A$201,B1610,Matrículas!$B$2:$B$201,D1610)=0,"No está matriculado en ese grupo",IF(COUNTIFS($A$2:$A$3001,A1610,$B$2:$B$3001,B1610)&gt;1,"Registro repetido",""))))</f>
        <v/>
      </c>
    </row>
    <row r="1611" customFormat="false" ht="15" hidden="false" customHeight="false" outlineLevel="0" collapsed="false">
      <c r="D1611" s="0" t="str">
        <f aca="false">IF(A1611="","",IFERROR(INDEX(Sesiones!$B$2:$B$401,MATCH(A1611,Sesiones!$A$2:$A$401,0)),"Sesión no existe"))</f>
        <v/>
      </c>
      <c r="E1611" s="41" t="str">
        <f aca="false">IF(A1611="","",IFERROR(INDEX(Sesiones!$C$2:$C$401,MATCH(A1611,Sesiones!$A$2:$A$401,0)),""))</f>
        <v/>
      </c>
      <c r="F1611" s="0" t="str">
        <f aca="false">IF(A1611="","",IF(D1611="Sesión no existe","Sesión no existe",IF(COUNTIFS(Matrículas!$A$2:$A$201,B1611,Matrículas!$B$2:$B$201,D1611)=0,"No está matriculado en ese grupo",IF(COUNTIFS($A$2:$A$3001,A1611,$B$2:$B$3001,B1611)&gt;1,"Registro repetido",""))))</f>
        <v/>
      </c>
    </row>
    <row r="1612" customFormat="false" ht="15" hidden="false" customHeight="false" outlineLevel="0" collapsed="false">
      <c r="D1612" s="0" t="str">
        <f aca="false">IF(A1612="","",IFERROR(INDEX(Sesiones!$B$2:$B$401,MATCH(A1612,Sesiones!$A$2:$A$401,0)),"Sesión no existe"))</f>
        <v/>
      </c>
      <c r="E1612" s="41" t="str">
        <f aca="false">IF(A1612="","",IFERROR(INDEX(Sesiones!$C$2:$C$401,MATCH(A1612,Sesiones!$A$2:$A$401,0)),""))</f>
        <v/>
      </c>
      <c r="F1612" s="0" t="str">
        <f aca="false">IF(A1612="","",IF(D1612="Sesión no existe","Sesión no existe",IF(COUNTIFS(Matrículas!$A$2:$A$201,B1612,Matrículas!$B$2:$B$201,D1612)=0,"No está matriculado en ese grupo",IF(COUNTIFS($A$2:$A$3001,A1612,$B$2:$B$3001,B1612)&gt;1,"Registro repetido",""))))</f>
        <v/>
      </c>
    </row>
    <row r="1613" customFormat="false" ht="15" hidden="false" customHeight="false" outlineLevel="0" collapsed="false">
      <c r="D1613" s="0" t="str">
        <f aca="false">IF(A1613="","",IFERROR(INDEX(Sesiones!$B$2:$B$401,MATCH(A1613,Sesiones!$A$2:$A$401,0)),"Sesión no existe"))</f>
        <v/>
      </c>
      <c r="E1613" s="41" t="str">
        <f aca="false">IF(A1613="","",IFERROR(INDEX(Sesiones!$C$2:$C$401,MATCH(A1613,Sesiones!$A$2:$A$401,0)),""))</f>
        <v/>
      </c>
      <c r="F1613" s="0" t="str">
        <f aca="false">IF(A1613="","",IF(D1613="Sesión no existe","Sesión no existe",IF(COUNTIFS(Matrículas!$A$2:$A$201,B1613,Matrículas!$B$2:$B$201,D1613)=0,"No está matriculado en ese grupo",IF(COUNTIFS($A$2:$A$3001,A1613,$B$2:$B$3001,B1613)&gt;1,"Registro repetido",""))))</f>
        <v/>
      </c>
    </row>
    <row r="1614" customFormat="false" ht="15" hidden="false" customHeight="false" outlineLevel="0" collapsed="false">
      <c r="D1614" s="0" t="str">
        <f aca="false">IF(A1614="","",IFERROR(INDEX(Sesiones!$B$2:$B$401,MATCH(A1614,Sesiones!$A$2:$A$401,0)),"Sesión no existe"))</f>
        <v/>
      </c>
      <c r="E1614" s="41" t="str">
        <f aca="false">IF(A1614="","",IFERROR(INDEX(Sesiones!$C$2:$C$401,MATCH(A1614,Sesiones!$A$2:$A$401,0)),""))</f>
        <v/>
      </c>
      <c r="F1614" s="0" t="str">
        <f aca="false">IF(A1614="","",IF(D1614="Sesión no existe","Sesión no existe",IF(COUNTIFS(Matrículas!$A$2:$A$201,B1614,Matrículas!$B$2:$B$201,D1614)=0,"No está matriculado en ese grupo",IF(COUNTIFS($A$2:$A$3001,A1614,$B$2:$B$3001,B1614)&gt;1,"Registro repetido",""))))</f>
        <v/>
      </c>
    </row>
    <row r="1615" customFormat="false" ht="15" hidden="false" customHeight="false" outlineLevel="0" collapsed="false">
      <c r="D1615" s="0" t="str">
        <f aca="false">IF(A1615="","",IFERROR(INDEX(Sesiones!$B$2:$B$401,MATCH(A1615,Sesiones!$A$2:$A$401,0)),"Sesión no existe"))</f>
        <v/>
      </c>
      <c r="E1615" s="41" t="str">
        <f aca="false">IF(A1615="","",IFERROR(INDEX(Sesiones!$C$2:$C$401,MATCH(A1615,Sesiones!$A$2:$A$401,0)),""))</f>
        <v/>
      </c>
      <c r="F1615" s="0" t="str">
        <f aca="false">IF(A1615="","",IF(D1615="Sesión no existe","Sesión no existe",IF(COUNTIFS(Matrículas!$A$2:$A$201,B1615,Matrículas!$B$2:$B$201,D1615)=0,"No está matriculado en ese grupo",IF(COUNTIFS($A$2:$A$3001,A1615,$B$2:$B$3001,B1615)&gt;1,"Registro repetido",""))))</f>
        <v/>
      </c>
    </row>
    <row r="1616" customFormat="false" ht="15" hidden="false" customHeight="false" outlineLevel="0" collapsed="false">
      <c r="D1616" s="0" t="str">
        <f aca="false">IF(A1616="","",IFERROR(INDEX(Sesiones!$B$2:$B$401,MATCH(A1616,Sesiones!$A$2:$A$401,0)),"Sesión no existe"))</f>
        <v/>
      </c>
      <c r="E1616" s="41" t="str">
        <f aca="false">IF(A1616="","",IFERROR(INDEX(Sesiones!$C$2:$C$401,MATCH(A1616,Sesiones!$A$2:$A$401,0)),""))</f>
        <v/>
      </c>
      <c r="F1616" s="0" t="str">
        <f aca="false">IF(A1616="","",IF(D1616="Sesión no existe","Sesión no existe",IF(COUNTIFS(Matrículas!$A$2:$A$201,B1616,Matrículas!$B$2:$B$201,D1616)=0,"No está matriculado en ese grupo",IF(COUNTIFS($A$2:$A$3001,A1616,$B$2:$B$3001,B1616)&gt;1,"Registro repetido",""))))</f>
        <v/>
      </c>
    </row>
    <row r="1617" customFormat="false" ht="15" hidden="false" customHeight="false" outlineLevel="0" collapsed="false">
      <c r="D1617" s="0" t="str">
        <f aca="false">IF(A1617="","",IFERROR(INDEX(Sesiones!$B$2:$B$401,MATCH(A1617,Sesiones!$A$2:$A$401,0)),"Sesión no existe"))</f>
        <v/>
      </c>
      <c r="E1617" s="41" t="str">
        <f aca="false">IF(A1617="","",IFERROR(INDEX(Sesiones!$C$2:$C$401,MATCH(A1617,Sesiones!$A$2:$A$401,0)),""))</f>
        <v/>
      </c>
      <c r="F1617" s="0" t="str">
        <f aca="false">IF(A1617="","",IF(D1617="Sesión no existe","Sesión no existe",IF(COUNTIFS(Matrículas!$A$2:$A$201,B1617,Matrículas!$B$2:$B$201,D1617)=0,"No está matriculado en ese grupo",IF(COUNTIFS($A$2:$A$3001,A1617,$B$2:$B$3001,B1617)&gt;1,"Registro repetido",""))))</f>
        <v/>
      </c>
    </row>
    <row r="1618" customFormat="false" ht="15" hidden="false" customHeight="false" outlineLevel="0" collapsed="false">
      <c r="D1618" s="0" t="str">
        <f aca="false">IF(A1618="","",IFERROR(INDEX(Sesiones!$B$2:$B$401,MATCH(A1618,Sesiones!$A$2:$A$401,0)),"Sesión no existe"))</f>
        <v/>
      </c>
      <c r="E1618" s="41" t="str">
        <f aca="false">IF(A1618="","",IFERROR(INDEX(Sesiones!$C$2:$C$401,MATCH(A1618,Sesiones!$A$2:$A$401,0)),""))</f>
        <v/>
      </c>
      <c r="F1618" s="0" t="str">
        <f aca="false">IF(A1618="","",IF(D1618="Sesión no existe","Sesión no existe",IF(COUNTIFS(Matrículas!$A$2:$A$201,B1618,Matrículas!$B$2:$B$201,D1618)=0,"No está matriculado en ese grupo",IF(COUNTIFS($A$2:$A$3001,A1618,$B$2:$B$3001,B1618)&gt;1,"Registro repetido",""))))</f>
        <v/>
      </c>
    </row>
    <row r="1619" customFormat="false" ht="15" hidden="false" customHeight="false" outlineLevel="0" collapsed="false">
      <c r="D1619" s="0" t="str">
        <f aca="false">IF(A1619="","",IFERROR(INDEX(Sesiones!$B$2:$B$401,MATCH(A1619,Sesiones!$A$2:$A$401,0)),"Sesión no existe"))</f>
        <v/>
      </c>
      <c r="E1619" s="41" t="str">
        <f aca="false">IF(A1619="","",IFERROR(INDEX(Sesiones!$C$2:$C$401,MATCH(A1619,Sesiones!$A$2:$A$401,0)),""))</f>
        <v/>
      </c>
      <c r="F1619" s="0" t="str">
        <f aca="false">IF(A1619="","",IF(D1619="Sesión no existe","Sesión no existe",IF(COUNTIFS(Matrículas!$A$2:$A$201,B1619,Matrículas!$B$2:$B$201,D1619)=0,"No está matriculado en ese grupo",IF(COUNTIFS($A$2:$A$3001,A1619,$B$2:$B$3001,B1619)&gt;1,"Registro repetido",""))))</f>
        <v/>
      </c>
    </row>
    <row r="1620" customFormat="false" ht="15" hidden="false" customHeight="false" outlineLevel="0" collapsed="false">
      <c r="D1620" s="0" t="str">
        <f aca="false">IF(A1620="","",IFERROR(INDEX(Sesiones!$B$2:$B$401,MATCH(A1620,Sesiones!$A$2:$A$401,0)),"Sesión no existe"))</f>
        <v/>
      </c>
      <c r="E1620" s="41" t="str">
        <f aca="false">IF(A1620="","",IFERROR(INDEX(Sesiones!$C$2:$C$401,MATCH(A1620,Sesiones!$A$2:$A$401,0)),""))</f>
        <v/>
      </c>
      <c r="F1620" s="0" t="str">
        <f aca="false">IF(A1620="","",IF(D1620="Sesión no existe","Sesión no existe",IF(COUNTIFS(Matrículas!$A$2:$A$201,B1620,Matrículas!$B$2:$B$201,D1620)=0,"No está matriculado en ese grupo",IF(COUNTIFS($A$2:$A$3001,A1620,$B$2:$B$3001,B1620)&gt;1,"Registro repetido",""))))</f>
        <v/>
      </c>
    </row>
    <row r="1621" customFormat="false" ht="15" hidden="false" customHeight="false" outlineLevel="0" collapsed="false">
      <c r="D1621" s="0" t="str">
        <f aca="false">IF(A1621="","",IFERROR(INDEX(Sesiones!$B$2:$B$401,MATCH(A1621,Sesiones!$A$2:$A$401,0)),"Sesión no existe"))</f>
        <v/>
      </c>
      <c r="E1621" s="41" t="str">
        <f aca="false">IF(A1621="","",IFERROR(INDEX(Sesiones!$C$2:$C$401,MATCH(A1621,Sesiones!$A$2:$A$401,0)),""))</f>
        <v/>
      </c>
      <c r="F1621" s="0" t="str">
        <f aca="false">IF(A1621="","",IF(D1621="Sesión no existe","Sesión no existe",IF(COUNTIFS(Matrículas!$A$2:$A$201,B1621,Matrículas!$B$2:$B$201,D1621)=0,"No está matriculado en ese grupo",IF(COUNTIFS($A$2:$A$3001,A1621,$B$2:$B$3001,B1621)&gt;1,"Registro repetido",""))))</f>
        <v/>
      </c>
    </row>
    <row r="1622" customFormat="false" ht="15" hidden="false" customHeight="false" outlineLevel="0" collapsed="false">
      <c r="D1622" s="0" t="str">
        <f aca="false">IF(A1622="","",IFERROR(INDEX(Sesiones!$B$2:$B$401,MATCH(A1622,Sesiones!$A$2:$A$401,0)),"Sesión no existe"))</f>
        <v/>
      </c>
      <c r="E1622" s="41" t="str">
        <f aca="false">IF(A1622="","",IFERROR(INDEX(Sesiones!$C$2:$C$401,MATCH(A1622,Sesiones!$A$2:$A$401,0)),""))</f>
        <v/>
      </c>
      <c r="F1622" s="0" t="str">
        <f aca="false">IF(A1622="","",IF(D1622="Sesión no existe","Sesión no existe",IF(COUNTIFS(Matrículas!$A$2:$A$201,B1622,Matrículas!$B$2:$B$201,D1622)=0,"No está matriculado en ese grupo",IF(COUNTIFS($A$2:$A$3001,A1622,$B$2:$B$3001,B1622)&gt;1,"Registro repetido",""))))</f>
        <v/>
      </c>
    </row>
    <row r="1623" customFormat="false" ht="15" hidden="false" customHeight="false" outlineLevel="0" collapsed="false">
      <c r="D1623" s="0" t="str">
        <f aca="false">IF(A1623="","",IFERROR(INDEX(Sesiones!$B$2:$B$401,MATCH(A1623,Sesiones!$A$2:$A$401,0)),"Sesión no existe"))</f>
        <v/>
      </c>
      <c r="E1623" s="41" t="str">
        <f aca="false">IF(A1623="","",IFERROR(INDEX(Sesiones!$C$2:$C$401,MATCH(A1623,Sesiones!$A$2:$A$401,0)),""))</f>
        <v/>
      </c>
      <c r="F1623" s="0" t="str">
        <f aca="false">IF(A1623="","",IF(D1623="Sesión no existe","Sesión no existe",IF(COUNTIFS(Matrículas!$A$2:$A$201,B1623,Matrículas!$B$2:$B$201,D1623)=0,"No está matriculado en ese grupo",IF(COUNTIFS($A$2:$A$3001,A1623,$B$2:$B$3001,B1623)&gt;1,"Registro repetido",""))))</f>
        <v/>
      </c>
    </row>
    <row r="1624" customFormat="false" ht="15" hidden="false" customHeight="false" outlineLevel="0" collapsed="false">
      <c r="D1624" s="0" t="str">
        <f aca="false">IF(A1624="","",IFERROR(INDEX(Sesiones!$B$2:$B$401,MATCH(A1624,Sesiones!$A$2:$A$401,0)),"Sesión no existe"))</f>
        <v/>
      </c>
      <c r="E1624" s="41" t="str">
        <f aca="false">IF(A1624="","",IFERROR(INDEX(Sesiones!$C$2:$C$401,MATCH(A1624,Sesiones!$A$2:$A$401,0)),""))</f>
        <v/>
      </c>
      <c r="F1624" s="0" t="str">
        <f aca="false">IF(A1624="","",IF(D1624="Sesión no existe","Sesión no existe",IF(COUNTIFS(Matrículas!$A$2:$A$201,B1624,Matrículas!$B$2:$B$201,D1624)=0,"No está matriculado en ese grupo",IF(COUNTIFS($A$2:$A$3001,A1624,$B$2:$B$3001,B1624)&gt;1,"Registro repetido",""))))</f>
        <v/>
      </c>
    </row>
    <row r="1625" customFormat="false" ht="15" hidden="false" customHeight="false" outlineLevel="0" collapsed="false">
      <c r="D1625" s="0" t="str">
        <f aca="false">IF(A1625="","",IFERROR(INDEX(Sesiones!$B$2:$B$401,MATCH(A1625,Sesiones!$A$2:$A$401,0)),"Sesión no existe"))</f>
        <v/>
      </c>
      <c r="E1625" s="41" t="str">
        <f aca="false">IF(A1625="","",IFERROR(INDEX(Sesiones!$C$2:$C$401,MATCH(A1625,Sesiones!$A$2:$A$401,0)),""))</f>
        <v/>
      </c>
      <c r="F1625" s="0" t="str">
        <f aca="false">IF(A1625="","",IF(D1625="Sesión no existe","Sesión no existe",IF(COUNTIFS(Matrículas!$A$2:$A$201,B1625,Matrículas!$B$2:$B$201,D1625)=0,"No está matriculado en ese grupo",IF(COUNTIFS($A$2:$A$3001,A1625,$B$2:$B$3001,B1625)&gt;1,"Registro repetido",""))))</f>
        <v/>
      </c>
    </row>
    <row r="1626" customFormat="false" ht="15" hidden="false" customHeight="false" outlineLevel="0" collapsed="false">
      <c r="D1626" s="0" t="str">
        <f aca="false">IF(A1626="","",IFERROR(INDEX(Sesiones!$B$2:$B$401,MATCH(A1626,Sesiones!$A$2:$A$401,0)),"Sesión no existe"))</f>
        <v/>
      </c>
      <c r="E1626" s="41" t="str">
        <f aca="false">IF(A1626="","",IFERROR(INDEX(Sesiones!$C$2:$C$401,MATCH(A1626,Sesiones!$A$2:$A$401,0)),""))</f>
        <v/>
      </c>
      <c r="F1626" s="0" t="str">
        <f aca="false">IF(A1626="","",IF(D1626="Sesión no existe","Sesión no existe",IF(COUNTIFS(Matrículas!$A$2:$A$201,B1626,Matrículas!$B$2:$B$201,D1626)=0,"No está matriculado en ese grupo",IF(COUNTIFS($A$2:$A$3001,A1626,$B$2:$B$3001,B1626)&gt;1,"Registro repetido",""))))</f>
        <v/>
      </c>
    </row>
    <row r="1627" customFormat="false" ht="15" hidden="false" customHeight="false" outlineLevel="0" collapsed="false">
      <c r="D1627" s="0" t="str">
        <f aca="false">IF(A1627="","",IFERROR(INDEX(Sesiones!$B$2:$B$401,MATCH(A1627,Sesiones!$A$2:$A$401,0)),"Sesión no existe"))</f>
        <v/>
      </c>
      <c r="E1627" s="41" t="str">
        <f aca="false">IF(A1627="","",IFERROR(INDEX(Sesiones!$C$2:$C$401,MATCH(A1627,Sesiones!$A$2:$A$401,0)),""))</f>
        <v/>
      </c>
      <c r="F1627" s="0" t="str">
        <f aca="false">IF(A1627="","",IF(D1627="Sesión no existe","Sesión no existe",IF(COUNTIFS(Matrículas!$A$2:$A$201,B1627,Matrículas!$B$2:$B$201,D1627)=0,"No está matriculado en ese grupo",IF(COUNTIFS($A$2:$A$3001,A1627,$B$2:$B$3001,B1627)&gt;1,"Registro repetido",""))))</f>
        <v/>
      </c>
    </row>
    <row r="1628" customFormat="false" ht="15" hidden="false" customHeight="false" outlineLevel="0" collapsed="false">
      <c r="D1628" s="0" t="str">
        <f aca="false">IF(A1628="","",IFERROR(INDEX(Sesiones!$B$2:$B$401,MATCH(A1628,Sesiones!$A$2:$A$401,0)),"Sesión no existe"))</f>
        <v/>
      </c>
      <c r="E1628" s="41" t="str">
        <f aca="false">IF(A1628="","",IFERROR(INDEX(Sesiones!$C$2:$C$401,MATCH(A1628,Sesiones!$A$2:$A$401,0)),""))</f>
        <v/>
      </c>
      <c r="F1628" s="0" t="str">
        <f aca="false">IF(A1628="","",IF(D1628="Sesión no existe","Sesión no existe",IF(COUNTIFS(Matrículas!$A$2:$A$201,B1628,Matrículas!$B$2:$B$201,D1628)=0,"No está matriculado en ese grupo",IF(COUNTIFS($A$2:$A$3001,A1628,$B$2:$B$3001,B1628)&gt;1,"Registro repetido",""))))</f>
        <v/>
      </c>
    </row>
    <row r="1629" customFormat="false" ht="15" hidden="false" customHeight="false" outlineLevel="0" collapsed="false">
      <c r="D1629" s="0" t="str">
        <f aca="false">IF(A1629="","",IFERROR(INDEX(Sesiones!$B$2:$B$401,MATCH(A1629,Sesiones!$A$2:$A$401,0)),"Sesión no existe"))</f>
        <v/>
      </c>
      <c r="E1629" s="41" t="str">
        <f aca="false">IF(A1629="","",IFERROR(INDEX(Sesiones!$C$2:$C$401,MATCH(A1629,Sesiones!$A$2:$A$401,0)),""))</f>
        <v/>
      </c>
      <c r="F1629" s="0" t="str">
        <f aca="false">IF(A1629="","",IF(D1629="Sesión no existe","Sesión no existe",IF(COUNTIFS(Matrículas!$A$2:$A$201,B1629,Matrículas!$B$2:$B$201,D1629)=0,"No está matriculado en ese grupo",IF(COUNTIFS($A$2:$A$3001,A1629,$B$2:$B$3001,B1629)&gt;1,"Registro repetido",""))))</f>
        <v/>
      </c>
    </row>
    <row r="1630" customFormat="false" ht="15" hidden="false" customHeight="false" outlineLevel="0" collapsed="false">
      <c r="D1630" s="0" t="str">
        <f aca="false">IF(A1630="","",IFERROR(INDEX(Sesiones!$B$2:$B$401,MATCH(A1630,Sesiones!$A$2:$A$401,0)),"Sesión no existe"))</f>
        <v/>
      </c>
      <c r="E1630" s="41" t="str">
        <f aca="false">IF(A1630="","",IFERROR(INDEX(Sesiones!$C$2:$C$401,MATCH(A1630,Sesiones!$A$2:$A$401,0)),""))</f>
        <v/>
      </c>
      <c r="F1630" s="0" t="str">
        <f aca="false">IF(A1630="","",IF(D1630="Sesión no existe","Sesión no existe",IF(COUNTIFS(Matrículas!$A$2:$A$201,B1630,Matrículas!$B$2:$B$201,D1630)=0,"No está matriculado en ese grupo",IF(COUNTIFS($A$2:$A$3001,A1630,$B$2:$B$3001,B1630)&gt;1,"Registro repetido",""))))</f>
        <v/>
      </c>
    </row>
    <row r="1631" customFormat="false" ht="15" hidden="false" customHeight="false" outlineLevel="0" collapsed="false">
      <c r="D1631" s="0" t="str">
        <f aca="false">IF(A1631="","",IFERROR(INDEX(Sesiones!$B$2:$B$401,MATCH(A1631,Sesiones!$A$2:$A$401,0)),"Sesión no existe"))</f>
        <v/>
      </c>
      <c r="E1631" s="41" t="str">
        <f aca="false">IF(A1631="","",IFERROR(INDEX(Sesiones!$C$2:$C$401,MATCH(A1631,Sesiones!$A$2:$A$401,0)),""))</f>
        <v/>
      </c>
      <c r="F1631" s="0" t="str">
        <f aca="false">IF(A1631="","",IF(D1631="Sesión no existe","Sesión no existe",IF(COUNTIFS(Matrículas!$A$2:$A$201,B1631,Matrículas!$B$2:$B$201,D1631)=0,"No está matriculado en ese grupo",IF(COUNTIFS($A$2:$A$3001,A1631,$B$2:$B$3001,B1631)&gt;1,"Registro repetido",""))))</f>
        <v/>
      </c>
    </row>
    <row r="1632" customFormat="false" ht="15" hidden="false" customHeight="false" outlineLevel="0" collapsed="false">
      <c r="D1632" s="0" t="str">
        <f aca="false">IF(A1632="","",IFERROR(INDEX(Sesiones!$B$2:$B$401,MATCH(A1632,Sesiones!$A$2:$A$401,0)),"Sesión no existe"))</f>
        <v/>
      </c>
      <c r="E1632" s="41" t="str">
        <f aca="false">IF(A1632="","",IFERROR(INDEX(Sesiones!$C$2:$C$401,MATCH(A1632,Sesiones!$A$2:$A$401,0)),""))</f>
        <v/>
      </c>
      <c r="F1632" s="0" t="str">
        <f aca="false">IF(A1632="","",IF(D1632="Sesión no existe","Sesión no existe",IF(COUNTIFS(Matrículas!$A$2:$A$201,B1632,Matrículas!$B$2:$B$201,D1632)=0,"No está matriculado en ese grupo",IF(COUNTIFS($A$2:$A$3001,A1632,$B$2:$B$3001,B1632)&gt;1,"Registro repetido",""))))</f>
        <v/>
      </c>
    </row>
    <row r="1633" customFormat="false" ht="15" hidden="false" customHeight="false" outlineLevel="0" collapsed="false">
      <c r="D1633" s="0" t="str">
        <f aca="false">IF(A1633="","",IFERROR(INDEX(Sesiones!$B$2:$B$401,MATCH(A1633,Sesiones!$A$2:$A$401,0)),"Sesión no existe"))</f>
        <v/>
      </c>
      <c r="E1633" s="41" t="str">
        <f aca="false">IF(A1633="","",IFERROR(INDEX(Sesiones!$C$2:$C$401,MATCH(A1633,Sesiones!$A$2:$A$401,0)),""))</f>
        <v/>
      </c>
      <c r="F1633" s="0" t="str">
        <f aca="false">IF(A1633="","",IF(D1633="Sesión no existe","Sesión no existe",IF(COUNTIFS(Matrículas!$A$2:$A$201,B1633,Matrículas!$B$2:$B$201,D1633)=0,"No está matriculado en ese grupo",IF(COUNTIFS($A$2:$A$3001,A1633,$B$2:$B$3001,B1633)&gt;1,"Registro repetido",""))))</f>
        <v/>
      </c>
    </row>
    <row r="1634" customFormat="false" ht="15" hidden="false" customHeight="false" outlineLevel="0" collapsed="false">
      <c r="D1634" s="0" t="str">
        <f aca="false">IF(A1634="","",IFERROR(INDEX(Sesiones!$B$2:$B$401,MATCH(A1634,Sesiones!$A$2:$A$401,0)),"Sesión no existe"))</f>
        <v/>
      </c>
      <c r="E1634" s="41" t="str">
        <f aca="false">IF(A1634="","",IFERROR(INDEX(Sesiones!$C$2:$C$401,MATCH(A1634,Sesiones!$A$2:$A$401,0)),""))</f>
        <v/>
      </c>
      <c r="F1634" s="0" t="str">
        <f aca="false">IF(A1634="","",IF(D1634="Sesión no existe","Sesión no existe",IF(COUNTIFS(Matrículas!$A$2:$A$201,B1634,Matrículas!$B$2:$B$201,D1634)=0,"No está matriculado en ese grupo",IF(COUNTIFS($A$2:$A$3001,A1634,$B$2:$B$3001,B1634)&gt;1,"Registro repetido",""))))</f>
        <v/>
      </c>
    </row>
    <row r="1635" customFormat="false" ht="15" hidden="false" customHeight="false" outlineLevel="0" collapsed="false">
      <c r="D1635" s="0" t="str">
        <f aca="false">IF(A1635="","",IFERROR(INDEX(Sesiones!$B$2:$B$401,MATCH(A1635,Sesiones!$A$2:$A$401,0)),"Sesión no existe"))</f>
        <v/>
      </c>
      <c r="E1635" s="41" t="str">
        <f aca="false">IF(A1635="","",IFERROR(INDEX(Sesiones!$C$2:$C$401,MATCH(A1635,Sesiones!$A$2:$A$401,0)),""))</f>
        <v/>
      </c>
      <c r="F1635" s="0" t="str">
        <f aca="false">IF(A1635="","",IF(D1635="Sesión no existe","Sesión no existe",IF(COUNTIFS(Matrículas!$A$2:$A$201,B1635,Matrículas!$B$2:$B$201,D1635)=0,"No está matriculado en ese grupo",IF(COUNTIFS($A$2:$A$3001,A1635,$B$2:$B$3001,B1635)&gt;1,"Registro repetido",""))))</f>
        <v/>
      </c>
    </row>
    <row r="1636" customFormat="false" ht="15" hidden="false" customHeight="false" outlineLevel="0" collapsed="false">
      <c r="D1636" s="0" t="str">
        <f aca="false">IF(A1636="","",IFERROR(INDEX(Sesiones!$B$2:$B$401,MATCH(A1636,Sesiones!$A$2:$A$401,0)),"Sesión no existe"))</f>
        <v/>
      </c>
      <c r="E1636" s="41" t="str">
        <f aca="false">IF(A1636="","",IFERROR(INDEX(Sesiones!$C$2:$C$401,MATCH(A1636,Sesiones!$A$2:$A$401,0)),""))</f>
        <v/>
      </c>
      <c r="F1636" s="0" t="str">
        <f aca="false">IF(A1636="","",IF(D1636="Sesión no existe","Sesión no existe",IF(COUNTIFS(Matrículas!$A$2:$A$201,B1636,Matrículas!$B$2:$B$201,D1636)=0,"No está matriculado en ese grupo",IF(COUNTIFS($A$2:$A$3001,A1636,$B$2:$B$3001,B1636)&gt;1,"Registro repetido",""))))</f>
        <v/>
      </c>
    </row>
    <row r="1637" customFormat="false" ht="15" hidden="false" customHeight="false" outlineLevel="0" collapsed="false">
      <c r="D1637" s="0" t="str">
        <f aca="false">IF(A1637="","",IFERROR(INDEX(Sesiones!$B$2:$B$401,MATCH(A1637,Sesiones!$A$2:$A$401,0)),"Sesión no existe"))</f>
        <v/>
      </c>
      <c r="E1637" s="41" t="str">
        <f aca="false">IF(A1637="","",IFERROR(INDEX(Sesiones!$C$2:$C$401,MATCH(A1637,Sesiones!$A$2:$A$401,0)),""))</f>
        <v/>
      </c>
      <c r="F1637" s="0" t="str">
        <f aca="false">IF(A1637="","",IF(D1637="Sesión no existe","Sesión no existe",IF(COUNTIFS(Matrículas!$A$2:$A$201,B1637,Matrículas!$B$2:$B$201,D1637)=0,"No está matriculado en ese grupo",IF(COUNTIFS($A$2:$A$3001,A1637,$B$2:$B$3001,B1637)&gt;1,"Registro repetido",""))))</f>
        <v/>
      </c>
    </row>
    <row r="1638" customFormat="false" ht="15" hidden="false" customHeight="false" outlineLevel="0" collapsed="false">
      <c r="D1638" s="0" t="str">
        <f aca="false">IF(A1638="","",IFERROR(INDEX(Sesiones!$B$2:$B$401,MATCH(A1638,Sesiones!$A$2:$A$401,0)),"Sesión no existe"))</f>
        <v/>
      </c>
      <c r="E1638" s="41" t="str">
        <f aca="false">IF(A1638="","",IFERROR(INDEX(Sesiones!$C$2:$C$401,MATCH(A1638,Sesiones!$A$2:$A$401,0)),""))</f>
        <v/>
      </c>
      <c r="F1638" s="0" t="str">
        <f aca="false">IF(A1638="","",IF(D1638="Sesión no existe","Sesión no existe",IF(COUNTIFS(Matrículas!$A$2:$A$201,B1638,Matrículas!$B$2:$B$201,D1638)=0,"No está matriculado en ese grupo",IF(COUNTIFS($A$2:$A$3001,A1638,$B$2:$B$3001,B1638)&gt;1,"Registro repetido",""))))</f>
        <v/>
      </c>
    </row>
    <row r="1639" customFormat="false" ht="15" hidden="false" customHeight="false" outlineLevel="0" collapsed="false">
      <c r="D1639" s="0" t="str">
        <f aca="false">IF(A1639="","",IFERROR(INDEX(Sesiones!$B$2:$B$401,MATCH(A1639,Sesiones!$A$2:$A$401,0)),"Sesión no existe"))</f>
        <v/>
      </c>
      <c r="E1639" s="41" t="str">
        <f aca="false">IF(A1639="","",IFERROR(INDEX(Sesiones!$C$2:$C$401,MATCH(A1639,Sesiones!$A$2:$A$401,0)),""))</f>
        <v/>
      </c>
      <c r="F1639" s="0" t="str">
        <f aca="false">IF(A1639="","",IF(D1639="Sesión no existe","Sesión no existe",IF(COUNTIFS(Matrículas!$A$2:$A$201,B1639,Matrículas!$B$2:$B$201,D1639)=0,"No está matriculado en ese grupo",IF(COUNTIFS($A$2:$A$3001,A1639,$B$2:$B$3001,B1639)&gt;1,"Registro repetido",""))))</f>
        <v/>
      </c>
    </row>
    <row r="1640" customFormat="false" ht="15" hidden="false" customHeight="false" outlineLevel="0" collapsed="false">
      <c r="D1640" s="0" t="str">
        <f aca="false">IF(A1640="","",IFERROR(INDEX(Sesiones!$B$2:$B$401,MATCH(A1640,Sesiones!$A$2:$A$401,0)),"Sesión no existe"))</f>
        <v/>
      </c>
      <c r="E1640" s="41" t="str">
        <f aca="false">IF(A1640="","",IFERROR(INDEX(Sesiones!$C$2:$C$401,MATCH(A1640,Sesiones!$A$2:$A$401,0)),""))</f>
        <v/>
      </c>
      <c r="F1640" s="0" t="str">
        <f aca="false">IF(A1640="","",IF(D1640="Sesión no existe","Sesión no existe",IF(COUNTIFS(Matrículas!$A$2:$A$201,B1640,Matrículas!$B$2:$B$201,D1640)=0,"No está matriculado en ese grupo",IF(COUNTIFS($A$2:$A$3001,A1640,$B$2:$B$3001,B1640)&gt;1,"Registro repetido",""))))</f>
        <v/>
      </c>
    </row>
    <row r="1641" customFormat="false" ht="15" hidden="false" customHeight="false" outlineLevel="0" collapsed="false">
      <c r="D1641" s="0" t="str">
        <f aca="false">IF(A1641="","",IFERROR(INDEX(Sesiones!$B$2:$B$401,MATCH(A1641,Sesiones!$A$2:$A$401,0)),"Sesión no existe"))</f>
        <v/>
      </c>
      <c r="E1641" s="41" t="str">
        <f aca="false">IF(A1641="","",IFERROR(INDEX(Sesiones!$C$2:$C$401,MATCH(A1641,Sesiones!$A$2:$A$401,0)),""))</f>
        <v/>
      </c>
      <c r="F1641" s="0" t="str">
        <f aca="false">IF(A1641="","",IF(D1641="Sesión no existe","Sesión no existe",IF(COUNTIFS(Matrículas!$A$2:$A$201,B1641,Matrículas!$B$2:$B$201,D1641)=0,"No está matriculado en ese grupo",IF(COUNTIFS($A$2:$A$3001,A1641,$B$2:$B$3001,B1641)&gt;1,"Registro repetido",""))))</f>
        <v/>
      </c>
    </row>
    <row r="1642" customFormat="false" ht="15" hidden="false" customHeight="false" outlineLevel="0" collapsed="false">
      <c r="D1642" s="0" t="str">
        <f aca="false">IF(A1642="","",IFERROR(INDEX(Sesiones!$B$2:$B$401,MATCH(A1642,Sesiones!$A$2:$A$401,0)),"Sesión no existe"))</f>
        <v/>
      </c>
      <c r="E1642" s="41" t="str">
        <f aca="false">IF(A1642="","",IFERROR(INDEX(Sesiones!$C$2:$C$401,MATCH(A1642,Sesiones!$A$2:$A$401,0)),""))</f>
        <v/>
      </c>
      <c r="F1642" s="0" t="str">
        <f aca="false">IF(A1642="","",IF(D1642="Sesión no existe","Sesión no existe",IF(COUNTIFS(Matrículas!$A$2:$A$201,B1642,Matrículas!$B$2:$B$201,D1642)=0,"No está matriculado en ese grupo",IF(COUNTIFS($A$2:$A$3001,A1642,$B$2:$B$3001,B1642)&gt;1,"Registro repetido",""))))</f>
        <v/>
      </c>
    </row>
    <row r="1643" customFormat="false" ht="15" hidden="false" customHeight="false" outlineLevel="0" collapsed="false">
      <c r="D1643" s="0" t="str">
        <f aca="false">IF(A1643="","",IFERROR(INDEX(Sesiones!$B$2:$B$401,MATCH(A1643,Sesiones!$A$2:$A$401,0)),"Sesión no existe"))</f>
        <v/>
      </c>
      <c r="E1643" s="41" t="str">
        <f aca="false">IF(A1643="","",IFERROR(INDEX(Sesiones!$C$2:$C$401,MATCH(A1643,Sesiones!$A$2:$A$401,0)),""))</f>
        <v/>
      </c>
      <c r="F1643" s="0" t="str">
        <f aca="false">IF(A1643="","",IF(D1643="Sesión no existe","Sesión no existe",IF(COUNTIFS(Matrículas!$A$2:$A$201,B1643,Matrículas!$B$2:$B$201,D1643)=0,"No está matriculado en ese grupo",IF(COUNTIFS($A$2:$A$3001,A1643,$B$2:$B$3001,B1643)&gt;1,"Registro repetido",""))))</f>
        <v/>
      </c>
    </row>
    <row r="1644" customFormat="false" ht="15" hidden="false" customHeight="false" outlineLevel="0" collapsed="false">
      <c r="D1644" s="0" t="str">
        <f aca="false">IF(A1644="","",IFERROR(INDEX(Sesiones!$B$2:$B$401,MATCH(A1644,Sesiones!$A$2:$A$401,0)),"Sesión no existe"))</f>
        <v/>
      </c>
      <c r="E1644" s="41" t="str">
        <f aca="false">IF(A1644="","",IFERROR(INDEX(Sesiones!$C$2:$C$401,MATCH(A1644,Sesiones!$A$2:$A$401,0)),""))</f>
        <v/>
      </c>
      <c r="F1644" s="0" t="str">
        <f aca="false">IF(A1644="","",IF(D1644="Sesión no existe","Sesión no existe",IF(COUNTIFS(Matrículas!$A$2:$A$201,B1644,Matrículas!$B$2:$B$201,D1644)=0,"No está matriculado en ese grupo",IF(COUNTIFS($A$2:$A$3001,A1644,$B$2:$B$3001,B1644)&gt;1,"Registro repetido",""))))</f>
        <v/>
      </c>
    </row>
    <row r="1645" customFormat="false" ht="15" hidden="false" customHeight="false" outlineLevel="0" collapsed="false">
      <c r="D1645" s="0" t="str">
        <f aca="false">IF(A1645="","",IFERROR(INDEX(Sesiones!$B$2:$B$401,MATCH(A1645,Sesiones!$A$2:$A$401,0)),"Sesión no existe"))</f>
        <v/>
      </c>
      <c r="E1645" s="41" t="str">
        <f aca="false">IF(A1645="","",IFERROR(INDEX(Sesiones!$C$2:$C$401,MATCH(A1645,Sesiones!$A$2:$A$401,0)),""))</f>
        <v/>
      </c>
      <c r="F1645" s="0" t="str">
        <f aca="false">IF(A1645="","",IF(D1645="Sesión no existe","Sesión no existe",IF(COUNTIFS(Matrículas!$A$2:$A$201,B1645,Matrículas!$B$2:$B$201,D1645)=0,"No está matriculado en ese grupo",IF(COUNTIFS($A$2:$A$3001,A1645,$B$2:$B$3001,B1645)&gt;1,"Registro repetido",""))))</f>
        <v/>
      </c>
    </row>
    <row r="1646" customFormat="false" ht="15" hidden="false" customHeight="false" outlineLevel="0" collapsed="false">
      <c r="D1646" s="0" t="str">
        <f aca="false">IF(A1646="","",IFERROR(INDEX(Sesiones!$B$2:$B$401,MATCH(A1646,Sesiones!$A$2:$A$401,0)),"Sesión no existe"))</f>
        <v/>
      </c>
      <c r="E1646" s="41" t="str">
        <f aca="false">IF(A1646="","",IFERROR(INDEX(Sesiones!$C$2:$C$401,MATCH(A1646,Sesiones!$A$2:$A$401,0)),""))</f>
        <v/>
      </c>
      <c r="F1646" s="0" t="str">
        <f aca="false">IF(A1646="","",IF(D1646="Sesión no existe","Sesión no existe",IF(COUNTIFS(Matrículas!$A$2:$A$201,B1646,Matrículas!$B$2:$B$201,D1646)=0,"No está matriculado en ese grupo",IF(COUNTIFS($A$2:$A$3001,A1646,$B$2:$B$3001,B1646)&gt;1,"Registro repetido",""))))</f>
        <v/>
      </c>
    </row>
    <row r="1647" customFormat="false" ht="15" hidden="false" customHeight="false" outlineLevel="0" collapsed="false">
      <c r="D1647" s="0" t="str">
        <f aca="false">IF(A1647="","",IFERROR(INDEX(Sesiones!$B$2:$B$401,MATCH(A1647,Sesiones!$A$2:$A$401,0)),"Sesión no existe"))</f>
        <v/>
      </c>
      <c r="E1647" s="41" t="str">
        <f aca="false">IF(A1647="","",IFERROR(INDEX(Sesiones!$C$2:$C$401,MATCH(A1647,Sesiones!$A$2:$A$401,0)),""))</f>
        <v/>
      </c>
      <c r="F1647" s="0" t="str">
        <f aca="false">IF(A1647="","",IF(D1647="Sesión no existe","Sesión no existe",IF(COUNTIFS(Matrículas!$A$2:$A$201,B1647,Matrículas!$B$2:$B$201,D1647)=0,"No está matriculado en ese grupo",IF(COUNTIFS($A$2:$A$3001,A1647,$B$2:$B$3001,B1647)&gt;1,"Registro repetido",""))))</f>
        <v/>
      </c>
    </row>
    <row r="1648" customFormat="false" ht="15" hidden="false" customHeight="false" outlineLevel="0" collapsed="false">
      <c r="D1648" s="0" t="str">
        <f aca="false">IF(A1648="","",IFERROR(INDEX(Sesiones!$B$2:$B$401,MATCH(A1648,Sesiones!$A$2:$A$401,0)),"Sesión no existe"))</f>
        <v/>
      </c>
      <c r="E1648" s="41" t="str">
        <f aca="false">IF(A1648="","",IFERROR(INDEX(Sesiones!$C$2:$C$401,MATCH(A1648,Sesiones!$A$2:$A$401,0)),""))</f>
        <v/>
      </c>
      <c r="F1648" s="0" t="str">
        <f aca="false">IF(A1648="","",IF(D1648="Sesión no existe","Sesión no existe",IF(COUNTIFS(Matrículas!$A$2:$A$201,B1648,Matrículas!$B$2:$B$201,D1648)=0,"No está matriculado en ese grupo",IF(COUNTIFS($A$2:$A$3001,A1648,$B$2:$B$3001,B1648)&gt;1,"Registro repetido",""))))</f>
        <v/>
      </c>
    </row>
    <row r="1649" customFormat="false" ht="15" hidden="false" customHeight="false" outlineLevel="0" collapsed="false">
      <c r="D1649" s="0" t="str">
        <f aca="false">IF(A1649="","",IFERROR(INDEX(Sesiones!$B$2:$B$401,MATCH(A1649,Sesiones!$A$2:$A$401,0)),"Sesión no existe"))</f>
        <v/>
      </c>
      <c r="E1649" s="41" t="str">
        <f aca="false">IF(A1649="","",IFERROR(INDEX(Sesiones!$C$2:$C$401,MATCH(A1649,Sesiones!$A$2:$A$401,0)),""))</f>
        <v/>
      </c>
      <c r="F1649" s="0" t="str">
        <f aca="false">IF(A1649="","",IF(D1649="Sesión no existe","Sesión no existe",IF(COUNTIFS(Matrículas!$A$2:$A$201,B1649,Matrículas!$B$2:$B$201,D1649)=0,"No está matriculado en ese grupo",IF(COUNTIFS($A$2:$A$3001,A1649,$B$2:$B$3001,B1649)&gt;1,"Registro repetido",""))))</f>
        <v/>
      </c>
    </row>
    <row r="1650" customFormat="false" ht="15" hidden="false" customHeight="false" outlineLevel="0" collapsed="false">
      <c r="D1650" s="0" t="str">
        <f aca="false">IF(A1650="","",IFERROR(INDEX(Sesiones!$B$2:$B$401,MATCH(A1650,Sesiones!$A$2:$A$401,0)),"Sesión no existe"))</f>
        <v/>
      </c>
      <c r="E1650" s="41" t="str">
        <f aca="false">IF(A1650="","",IFERROR(INDEX(Sesiones!$C$2:$C$401,MATCH(A1650,Sesiones!$A$2:$A$401,0)),""))</f>
        <v/>
      </c>
      <c r="F1650" s="0" t="str">
        <f aca="false">IF(A1650="","",IF(D1650="Sesión no existe","Sesión no existe",IF(COUNTIFS(Matrículas!$A$2:$A$201,B1650,Matrículas!$B$2:$B$201,D1650)=0,"No está matriculado en ese grupo",IF(COUNTIFS($A$2:$A$3001,A1650,$B$2:$B$3001,B1650)&gt;1,"Registro repetido",""))))</f>
        <v/>
      </c>
    </row>
    <row r="1651" customFormat="false" ht="15" hidden="false" customHeight="false" outlineLevel="0" collapsed="false">
      <c r="D1651" s="0" t="str">
        <f aca="false">IF(A1651="","",IFERROR(INDEX(Sesiones!$B$2:$B$401,MATCH(A1651,Sesiones!$A$2:$A$401,0)),"Sesión no existe"))</f>
        <v/>
      </c>
      <c r="E1651" s="41" t="str">
        <f aca="false">IF(A1651="","",IFERROR(INDEX(Sesiones!$C$2:$C$401,MATCH(A1651,Sesiones!$A$2:$A$401,0)),""))</f>
        <v/>
      </c>
      <c r="F1651" s="0" t="str">
        <f aca="false">IF(A1651="","",IF(D1651="Sesión no existe","Sesión no existe",IF(COUNTIFS(Matrículas!$A$2:$A$201,B1651,Matrículas!$B$2:$B$201,D1651)=0,"No está matriculado en ese grupo",IF(COUNTIFS($A$2:$A$3001,A1651,$B$2:$B$3001,B1651)&gt;1,"Registro repetido",""))))</f>
        <v/>
      </c>
    </row>
    <row r="1652" customFormat="false" ht="15" hidden="false" customHeight="false" outlineLevel="0" collapsed="false">
      <c r="D1652" s="0" t="str">
        <f aca="false">IF(A1652="","",IFERROR(INDEX(Sesiones!$B$2:$B$401,MATCH(A1652,Sesiones!$A$2:$A$401,0)),"Sesión no existe"))</f>
        <v/>
      </c>
      <c r="E1652" s="41" t="str">
        <f aca="false">IF(A1652="","",IFERROR(INDEX(Sesiones!$C$2:$C$401,MATCH(A1652,Sesiones!$A$2:$A$401,0)),""))</f>
        <v/>
      </c>
      <c r="F1652" s="0" t="str">
        <f aca="false">IF(A1652="","",IF(D1652="Sesión no existe","Sesión no existe",IF(COUNTIFS(Matrículas!$A$2:$A$201,B1652,Matrículas!$B$2:$B$201,D1652)=0,"No está matriculado en ese grupo",IF(COUNTIFS($A$2:$A$3001,A1652,$B$2:$B$3001,B1652)&gt;1,"Registro repetido",""))))</f>
        <v/>
      </c>
    </row>
    <row r="1653" customFormat="false" ht="15" hidden="false" customHeight="false" outlineLevel="0" collapsed="false">
      <c r="D1653" s="0" t="str">
        <f aca="false">IF(A1653="","",IFERROR(INDEX(Sesiones!$B$2:$B$401,MATCH(A1653,Sesiones!$A$2:$A$401,0)),"Sesión no existe"))</f>
        <v/>
      </c>
      <c r="E1653" s="41" t="str">
        <f aca="false">IF(A1653="","",IFERROR(INDEX(Sesiones!$C$2:$C$401,MATCH(A1653,Sesiones!$A$2:$A$401,0)),""))</f>
        <v/>
      </c>
      <c r="F1653" s="0" t="str">
        <f aca="false">IF(A1653="","",IF(D1653="Sesión no existe","Sesión no existe",IF(COUNTIFS(Matrículas!$A$2:$A$201,B1653,Matrículas!$B$2:$B$201,D1653)=0,"No está matriculado en ese grupo",IF(COUNTIFS($A$2:$A$3001,A1653,$B$2:$B$3001,B1653)&gt;1,"Registro repetido",""))))</f>
        <v/>
      </c>
    </row>
    <row r="1654" customFormat="false" ht="15" hidden="false" customHeight="false" outlineLevel="0" collapsed="false">
      <c r="D1654" s="0" t="str">
        <f aca="false">IF(A1654="","",IFERROR(INDEX(Sesiones!$B$2:$B$401,MATCH(A1654,Sesiones!$A$2:$A$401,0)),"Sesión no existe"))</f>
        <v/>
      </c>
      <c r="E1654" s="41" t="str">
        <f aca="false">IF(A1654="","",IFERROR(INDEX(Sesiones!$C$2:$C$401,MATCH(A1654,Sesiones!$A$2:$A$401,0)),""))</f>
        <v/>
      </c>
      <c r="F1654" s="0" t="str">
        <f aca="false">IF(A1654="","",IF(D1654="Sesión no existe","Sesión no existe",IF(COUNTIFS(Matrículas!$A$2:$A$201,B1654,Matrículas!$B$2:$B$201,D1654)=0,"No está matriculado en ese grupo",IF(COUNTIFS($A$2:$A$3001,A1654,$B$2:$B$3001,B1654)&gt;1,"Registro repetido",""))))</f>
        <v/>
      </c>
    </row>
    <row r="1655" customFormat="false" ht="15" hidden="false" customHeight="false" outlineLevel="0" collapsed="false">
      <c r="D1655" s="0" t="str">
        <f aca="false">IF(A1655="","",IFERROR(INDEX(Sesiones!$B$2:$B$401,MATCH(A1655,Sesiones!$A$2:$A$401,0)),"Sesión no existe"))</f>
        <v/>
      </c>
      <c r="E1655" s="41" t="str">
        <f aca="false">IF(A1655="","",IFERROR(INDEX(Sesiones!$C$2:$C$401,MATCH(A1655,Sesiones!$A$2:$A$401,0)),""))</f>
        <v/>
      </c>
      <c r="F1655" s="0" t="str">
        <f aca="false">IF(A1655="","",IF(D1655="Sesión no existe","Sesión no existe",IF(COUNTIFS(Matrículas!$A$2:$A$201,B1655,Matrículas!$B$2:$B$201,D1655)=0,"No está matriculado en ese grupo",IF(COUNTIFS($A$2:$A$3001,A1655,$B$2:$B$3001,B1655)&gt;1,"Registro repetido",""))))</f>
        <v/>
      </c>
    </row>
    <row r="1656" customFormat="false" ht="15" hidden="false" customHeight="false" outlineLevel="0" collapsed="false">
      <c r="D1656" s="0" t="str">
        <f aca="false">IF(A1656="","",IFERROR(INDEX(Sesiones!$B$2:$B$401,MATCH(A1656,Sesiones!$A$2:$A$401,0)),"Sesión no existe"))</f>
        <v/>
      </c>
      <c r="E1656" s="41" t="str">
        <f aca="false">IF(A1656="","",IFERROR(INDEX(Sesiones!$C$2:$C$401,MATCH(A1656,Sesiones!$A$2:$A$401,0)),""))</f>
        <v/>
      </c>
      <c r="F1656" s="0" t="str">
        <f aca="false">IF(A1656="","",IF(D1656="Sesión no existe","Sesión no existe",IF(COUNTIFS(Matrículas!$A$2:$A$201,B1656,Matrículas!$B$2:$B$201,D1656)=0,"No está matriculado en ese grupo",IF(COUNTIFS($A$2:$A$3001,A1656,$B$2:$B$3001,B1656)&gt;1,"Registro repetido",""))))</f>
        <v/>
      </c>
    </row>
    <row r="1657" customFormat="false" ht="15" hidden="false" customHeight="false" outlineLevel="0" collapsed="false">
      <c r="D1657" s="0" t="str">
        <f aca="false">IF(A1657="","",IFERROR(INDEX(Sesiones!$B$2:$B$401,MATCH(A1657,Sesiones!$A$2:$A$401,0)),"Sesión no existe"))</f>
        <v/>
      </c>
      <c r="E1657" s="41" t="str">
        <f aca="false">IF(A1657="","",IFERROR(INDEX(Sesiones!$C$2:$C$401,MATCH(A1657,Sesiones!$A$2:$A$401,0)),""))</f>
        <v/>
      </c>
      <c r="F1657" s="0" t="str">
        <f aca="false">IF(A1657="","",IF(D1657="Sesión no existe","Sesión no existe",IF(COUNTIFS(Matrículas!$A$2:$A$201,B1657,Matrículas!$B$2:$B$201,D1657)=0,"No está matriculado en ese grupo",IF(COUNTIFS($A$2:$A$3001,A1657,$B$2:$B$3001,B1657)&gt;1,"Registro repetido",""))))</f>
        <v/>
      </c>
    </row>
    <row r="1658" customFormat="false" ht="15" hidden="false" customHeight="false" outlineLevel="0" collapsed="false">
      <c r="D1658" s="0" t="str">
        <f aca="false">IF(A1658="","",IFERROR(INDEX(Sesiones!$B$2:$B$401,MATCH(A1658,Sesiones!$A$2:$A$401,0)),"Sesión no existe"))</f>
        <v/>
      </c>
      <c r="E1658" s="41" t="str">
        <f aca="false">IF(A1658="","",IFERROR(INDEX(Sesiones!$C$2:$C$401,MATCH(A1658,Sesiones!$A$2:$A$401,0)),""))</f>
        <v/>
      </c>
      <c r="F1658" s="0" t="str">
        <f aca="false">IF(A1658="","",IF(D1658="Sesión no existe","Sesión no existe",IF(COUNTIFS(Matrículas!$A$2:$A$201,B1658,Matrículas!$B$2:$B$201,D1658)=0,"No está matriculado en ese grupo",IF(COUNTIFS($A$2:$A$3001,A1658,$B$2:$B$3001,B1658)&gt;1,"Registro repetido",""))))</f>
        <v/>
      </c>
    </row>
    <row r="1659" customFormat="false" ht="15" hidden="false" customHeight="false" outlineLevel="0" collapsed="false">
      <c r="D1659" s="0" t="str">
        <f aca="false">IF(A1659="","",IFERROR(INDEX(Sesiones!$B$2:$B$401,MATCH(A1659,Sesiones!$A$2:$A$401,0)),"Sesión no existe"))</f>
        <v/>
      </c>
      <c r="E1659" s="41" t="str">
        <f aca="false">IF(A1659="","",IFERROR(INDEX(Sesiones!$C$2:$C$401,MATCH(A1659,Sesiones!$A$2:$A$401,0)),""))</f>
        <v/>
      </c>
      <c r="F1659" s="0" t="str">
        <f aca="false">IF(A1659="","",IF(D1659="Sesión no existe","Sesión no existe",IF(COUNTIFS(Matrículas!$A$2:$A$201,B1659,Matrículas!$B$2:$B$201,D1659)=0,"No está matriculado en ese grupo",IF(COUNTIFS($A$2:$A$3001,A1659,$B$2:$B$3001,B1659)&gt;1,"Registro repetido",""))))</f>
        <v/>
      </c>
    </row>
    <row r="1660" customFormat="false" ht="15" hidden="false" customHeight="false" outlineLevel="0" collapsed="false">
      <c r="D1660" s="0" t="str">
        <f aca="false">IF(A1660="","",IFERROR(INDEX(Sesiones!$B$2:$B$401,MATCH(A1660,Sesiones!$A$2:$A$401,0)),"Sesión no existe"))</f>
        <v/>
      </c>
      <c r="E1660" s="41" t="str">
        <f aca="false">IF(A1660="","",IFERROR(INDEX(Sesiones!$C$2:$C$401,MATCH(A1660,Sesiones!$A$2:$A$401,0)),""))</f>
        <v/>
      </c>
      <c r="F1660" s="0" t="str">
        <f aca="false">IF(A1660="","",IF(D1660="Sesión no existe","Sesión no existe",IF(COUNTIFS(Matrículas!$A$2:$A$201,B1660,Matrículas!$B$2:$B$201,D1660)=0,"No está matriculado en ese grupo",IF(COUNTIFS($A$2:$A$3001,A1660,$B$2:$B$3001,B1660)&gt;1,"Registro repetido",""))))</f>
        <v/>
      </c>
    </row>
    <row r="1661" customFormat="false" ht="15" hidden="false" customHeight="false" outlineLevel="0" collapsed="false">
      <c r="D1661" s="0" t="str">
        <f aca="false">IF(A1661="","",IFERROR(INDEX(Sesiones!$B$2:$B$401,MATCH(A1661,Sesiones!$A$2:$A$401,0)),"Sesión no existe"))</f>
        <v/>
      </c>
      <c r="E1661" s="41" t="str">
        <f aca="false">IF(A1661="","",IFERROR(INDEX(Sesiones!$C$2:$C$401,MATCH(A1661,Sesiones!$A$2:$A$401,0)),""))</f>
        <v/>
      </c>
      <c r="F1661" s="0" t="str">
        <f aca="false">IF(A1661="","",IF(D1661="Sesión no existe","Sesión no existe",IF(COUNTIFS(Matrículas!$A$2:$A$201,B1661,Matrículas!$B$2:$B$201,D1661)=0,"No está matriculado en ese grupo",IF(COUNTIFS($A$2:$A$3001,A1661,$B$2:$B$3001,B1661)&gt;1,"Registro repetido",""))))</f>
        <v/>
      </c>
    </row>
    <row r="1662" customFormat="false" ht="15" hidden="false" customHeight="false" outlineLevel="0" collapsed="false">
      <c r="D1662" s="0" t="str">
        <f aca="false">IF(A1662="","",IFERROR(INDEX(Sesiones!$B$2:$B$401,MATCH(A1662,Sesiones!$A$2:$A$401,0)),"Sesión no existe"))</f>
        <v/>
      </c>
      <c r="E1662" s="41" t="str">
        <f aca="false">IF(A1662="","",IFERROR(INDEX(Sesiones!$C$2:$C$401,MATCH(A1662,Sesiones!$A$2:$A$401,0)),""))</f>
        <v/>
      </c>
      <c r="F1662" s="0" t="str">
        <f aca="false">IF(A1662="","",IF(D1662="Sesión no existe","Sesión no existe",IF(COUNTIFS(Matrículas!$A$2:$A$201,B1662,Matrículas!$B$2:$B$201,D1662)=0,"No está matriculado en ese grupo",IF(COUNTIFS($A$2:$A$3001,A1662,$B$2:$B$3001,B1662)&gt;1,"Registro repetido",""))))</f>
        <v/>
      </c>
    </row>
    <row r="1663" customFormat="false" ht="15" hidden="false" customHeight="false" outlineLevel="0" collapsed="false">
      <c r="D1663" s="0" t="str">
        <f aca="false">IF(A1663="","",IFERROR(INDEX(Sesiones!$B$2:$B$401,MATCH(A1663,Sesiones!$A$2:$A$401,0)),"Sesión no existe"))</f>
        <v/>
      </c>
      <c r="E1663" s="41" t="str">
        <f aca="false">IF(A1663="","",IFERROR(INDEX(Sesiones!$C$2:$C$401,MATCH(A1663,Sesiones!$A$2:$A$401,0)),""))</f>
        <v/>
      </c>
      <c r="F1663" s="0" t="str">
        <f aca="false">IF(A1663="","",IF(D1663="Sesión no existe","Sesión no existe",IF(COUNTIFS(Matrículas!$A$2:$A$201,B1663,Matrículas!$B$2:$B$201,D1663)=0,"No está matriculado en ese grupo",IF(COUNTIFS($A$2:$A$3001,A1663,$B$2:$B$3001,B1663)&gt;1,"Registro repetido",""))))</f>
        <v/>
      </c>
    </row>
    <row r="1664" customFormat="false" ht="15" hidden="false" customHeight="false" outlineLevel="0" collapsed="false">
      <c r="D1664" s="0" t="str">
        <f aca="false">IF(A1664="","",IFERROR(INDEX(Sesiones!$B$2:$B$401,MATCH(A1664,Sesiones!$A$2:$A$401,0)),"Sesión no existe"))</f>
        <v/>
      </c>
      <c r="E1664" s="41" t="str">
        <f aca="false">IF(A1664="","",IFERROR(INDEX(Sesiones!$C$2:$C$401,MATCH(A1664,Sesiones!$A$2:$A$401,0)),""))</f>
        <v/>
      </c>
      <c r="F1664" s="0" t="str">
        <f aca="false">IF(A1664="","",IF(D1664="Sesión no existe","Sesión no existe",IF(COUNTIFS(Matrículas!$A$2:$A$201,B1664,Matrículas!$B$2:$B$201,D1664)=0,"No está matriculado en ese grupo",IF(COUNTIFS($A$2:$A$3001,A1664,$B$2:$B$3001,B1664)&gt;1,"Registro repetido",""))))</f>
        <v/>
      </c>
    </row>
    <row r="1665" customFormat="false" ht="15" hidden="false" customHeight="false" outlineLevel="0" collapsed="false">
      <c r="D1665" s="0" t="str">
        <f aca="false">IF(A1665="","",IFERROR(INDEX(Sesiones!$B$2:$B$401,MATCH(A1665,Sesiones!$A$2:$A$401,0)),"Sesión no existe"))</f>
        <v/>
      </c>
      <c r="E1665" s="41" t="str">
        <f aca="false">IF(A1665="","",IFERROR(INDEX(Sesiones!$C$2:$C$401,MATCH(A1665,Sesiones!$A$2:$A$401,0)),""))</f>
        <v/>
      </c>
      <c r="F1665" s="0" t="str">
        <f aca="false">IF(A1665="","",IF(D1665="Sesión no existe","Sesión no existe",IF(COUNTIFS(Matrículas!$A$2:$A$201,B1665,Matrículas!$B$2:$B$201,D1665)=0,"No está matriculado en ese grupo",IF(COUNTIFS($A$2:$A$3001,A1665,$B$2:$B$3001,B1665)&gt;1,"Registro repetido",""))))</f>
        <v/>
      </c>
    </row>
    <row r="1666" customFormat="false" ht="15" hidden="false" customHeight="false" outlineLevel="0" collapsed="false">
      <c r="D1666" s="0" t="str">
        <f aca="false">IF(A1666="","",IFERROR(INDEX(Sesiones!$B$2:$B$401,MATCH(A1666,Sesiones!$A$2:$A$401,0)),"Sesión no existe"))</f>
        <v/>
      </c>
      <c r="E1666" s="41" t="str">
        <f aca="false">IF(A1666="","",IFERROR(INDEX(Sesiones!$C$2:$C$401,MATCH(A1666,Sesiones!$A$2:$A$401,0)),""))</f>
        <v/>
      </c>
      <c r="F1666" s="0" t="str">
        <f aca="false">IF(A1666="","",IF(D1666="Sesión no existe","Sesión no existe",IF(COUNTIFS(Matrículas!$A$2:$A$201,B1666,Matrículas!$B$2:$B$201,D1666)=0,"No está matriculado en ese grupo",IF(COUNTIFS($A$2:$A$3001,A1666,$B$2:$B$3001,B1666)&gt;1,"Registro repetido",""))))</f>
        <v/>
      </c>
    </row>
    <row r="1667" customFormat="false" ht="15" hidden="false" customHeight="false" outlineLevel="0" collapsed="false">
      <c r="D1667" s="0" t="str">
        <f aca="false">IF(A1667="","",IFERROR(INDEX(Sesiones!$B$2:$B$401,MATCH(A1667,Sesiones!$A$2:$A$401,0)),"Sesión no existe"))</f>
        <v/>
      </c>
      <c r="E1667" s="41" t="str">
        <f aca="false">IF(A1667="","",IFERROR(INDEX(Sesiones!$C$2:$C$401,MATCH(A1667,Sesiones!$A$2:$A$401,0)),""))</f>
        <v/>
      </c>
      <c r="F1667" s="0" t="str">
        <f aca="false">IF(A1667="","",IF(D1667="Sesión no existe","Sesión no existe",IF(COUNTIFS(Matrículas!$A$2:$A$201,B1667,Matrículas!$B$2:$B$201,D1667)=0,"No está matriculado en ese grupo",IF(COUNTIFS($A$2:$A$3001,A1667,$B$2:$B$3001,B1667)&gt;1,"Registro repetido",""))))</f>
        <v/>
      </c>
    </row>
    <row r="1668" customFormat="false" ht="15" hidden="false" customHeight="false" outlineLevel="0" collapsed="false">
      <c r="D1668" s="0" t="str">
        <f aca="false">IF(A1668="","",IFERROR(INDEX(Sesiones!$B$2:$B$401,MATCH(A1668,Sesiones!$A$2:$A$401,0)),"Sesión no existe"))</f>
        <v/>
      </c>
      <c r="E1668" s="41" t="str">
        <f aca="false">IF(A1668="","",IFERROR(INDEX(Sesiones!$C$2:$C$401,MATCH(A1668,Sesiones!$A$2:$A$401,0)),""))</f>
        <v/>
      </c>
      <c r="F1668" s="0" t="str">
        <f aca="false">IF(A1668="","",IF(D1668="Sesión no existe","Sesión no existe",IF(COUNTIFS(Matrículas!$A$2:$A$201,B1668,Matrículas!$B$2:$B$201,D1668)=0,"No está matriculado en ese grupo",IF(COUNTIFS($A$2:$A$3001,A1668,$B$2:$B$3001,B1668)&gt;1,"Registro repetido",""))))</f>
        <v/>
      </c>
    </row>
    <row r="1669" customFormat="false" ht="15" hidden="false" customHeight="false" outlineLevel="0" collapsed="false">
      <c r="D1669" s="0" t="str">
        <f aca="false">IF(A1669="","",IFERROR(INDEX(Sesiones!$B$2:$B$401,MATCH(A1669,Sesiones!$A$2:$A$401,0)),"Sesión no existe"))</f>
        <v/>
      </c>
      <c r="E1669" s="41" t="str">
        <f aca="false">IF(A1669="","",IFERROR(INDEX(Sesiones!$C$2:$C$401,MATCH(A1669,Sesiones!$A$2:$A$401,0)),""))</f>
        <v/>
      </c>
      <c r="F1669" s="0" t="str">
        <f aca="false">IF(A1669="","",IF(D1669="Sesión no existe","Sesión no existe",IF(COUNTIFS(Matrículas!$A$2:$A$201,B1669,Matrículas!$B$2:$B$201,D1669)=0,"No está matriculado en ese grupo",IF(COUNTIFS($A$2:$A$3001,A1669,$B$2:$B$3001,B1669)&gt;1,"Registro repetido",""))))</f>
        <v/>
      </c>
    </row>
    <row r="1670" customFormat="false" ht="15" hidden="false" customHeight="false" outlineLevel="0" collapsed="false">
      <c r="D1670" s="0" t="str">
        <f aca="false">IF(A1670="","",IFERROR(INDEX(Sesiones!$B$2:$B$401,MATCH(A1670,Sesiones!$A$2:$A$401,0)),"Sesión no existe"))</f>
        <v/>
      </c>
      <c r="E1670" s="41" t="str">
        <f aca="false">IF(A1670="","",IFERROR(INDEX(Sesiones!$C$2:$C$401,MATCH(A1670,Sesiones!$A$2:$A$401,0)),""))</f>
        <v/>
      </c>
      <c r="F1670" s="0" t="str">
        <f aca="false">IF(A1670="","",IF(D1670="Sesión no existe","Sesión no existe",IF(COUNTIFS(Matrículas!$A$2:$A$201,B1670,Matrículas!$B$2:$B$201,D1670)=0,"No está matriculado en ese grupo",IF(COUNTIFS($A$2:$A$3001,A1670,$B$2:$B$3001,B1670)&gt;1,"Registro repetido",""))))</f>
        <v/>
      </c>
    </row>
    <row r="1671" customFormat="false" ht="15" hidden="false" customHeight="false" outlineLevel="0" collapsed="false">
      <c r="D1671" s="0" t="str">
        <f aca="false">IF(A1671="","",IFERROR(INDEX(Sesiones!$B$2:$B$401,MATCH(A1671,Sesiones!$A$2:$A$401,0)),"Sesión no existe"))</f>
        <v/>
      </c>
      <c r="E1671" s="41" t="str">
        <f aca="false">IF(A1671="","",IFERROR(INDEX(Sesiones!$C$2:$C$401,MATCH(A1671,Sesiones!$A$2:$A$401,0)),""))</f>
        <v/>
      </c>
      <c r="F1671" s="0" t="str">
        <f aca="false">IF(A1671="","",IF(D1671="Sesión no existe","Sesión no existe",IF(COUNTIFS(Matrículas!$A$2:$A$201,B1671,Matrículas!$B$2:$B$201,D1671)=0,"No está matriculado en ese grupo",IF(COUNTIFS($A$2:$A$3001,A1671,$B$2:$B$3001,B1671)&gt;1,"Registro repetido",""))))</f>
        <v/>
      </c>
    </row>
    <row r="1672" customFormat="false" ht="15" hidden="false" customHeight="false" outlineLevel="0" collapsed="false">
      <c r="D1672" s="0" t="str">
        <f aca="false">IF(A1672="","",IFERROR(INDEX(Sesiones!$B$2:$B$401,MATCH(A1672,Sesiones!$A$2:$A$401,0)),"Sesión no existe"))</f>
        <v/>
      </c>
      <c r="E1672" s="41" t="str">
        <f aca="false">IF(A1672="","",IFERROR(INDEX(Sesiones!$C$2:$C$401,MATCH(A1672,Sesiones!$A$2:$A$401,0)),""))</f>
        <v/>
      </c>
      <c r="F1672" s="0" t="str">
        <f aca="false">IF(A1672="","",IF(D1672="Sesión no existe","Sesión no existe",IF(COUNTIFS(Matrículas!$A$2:$A$201,B1672,Matrículas!$B$2:$B$201,D1672)=0,"No está matriculado en ese grupo",IF(COUNTIFS($A$2:$A$3001,A1672,$B$2:$B$3001,B1672)&gt;1,"Registro repetido",""))))</f>
        <v/>
      </c>
    </row>
    <row r="1673" customFormat="false" ht="15" hidden="false" customHeight="false" outlineLevel="0" collapsed="false">
      <c r="D1673" s="0" t="str">
        <f aca="false">IF(A1673="","",IFERROR(INDEX(Sesiones!$B$2:$B$401,MATCH(A1673,Sesiones!$A$2:$A$401,0)),"Sesión no existe"))</f>
        <v/>
      </c>
      <c r="E1673" s="41" t="str">
        <f aca="false">IF(A1673="","",IFERROR(INDEX(Sesiones!$C$2:$C$401,MATCH(A1673,Sesiones!$A$2:$A$401,0)),""))</f>
        <v/>
      </c>
      <c r="F1673" s="0" t="str">
        <f aca="false">IF(A1673="","",IF(D1673="Sesión no existe","Sesión no existe",IF(COUNTIFS(Matrículas!$A$2:$A$201,B1673,Matrículas!$B$2:$B$201,D1673)=0,"No está matriculado en ese grupo",IF(COUNTIFS($A$2:$A$3001,A1673,$B$2:$B$3001,B1673)&gt;1,"Registro repetido",""))))</f>
        <v/>
      </c>
    </row>
    <row r="1674" customFormat="false" ht="15" hidden="false" customHeight="false" outlineLevel="0" collapsed="false">
      <c r="D1674" s="0" t="str">
        <f aca="false">IF(A1674="","",IFERROR(INDEX(Sesiones!$B$2:$B$401,MATCH(A1674,Sesiones!$A$2:$A$401,0)),"Sesión no existe"))</f>
        <v/>
      </c>
      <c r="E1674" s="41" t="str">
        <f aca="false">IF(A1674="","",IFERROR(INDEX(Sesiones!$C$2:$C$401,MATCH(A1674,Sesiones!$A$2:$A$401,0)),""))</f>
        <v/>
      </c>
      <c r="F1674" s="0" t="str">
        <f aca="false">IF(A1674="","",IF(D1674="Sesión no existe","Sesión no existe",IF(COUNTIFS(Matrículas!$A$2:$A$201,B1674,Matrículas!$B$2:$B$201,D1674)=0,"No está matriculado en ese grupo",IF(COUNTIFS($A$2:$A$3001,A1674,$B$2:$B$3001,B1674)&gt;1,"Registro repetido",""))))</f>
        <v/>
      </c>
    </row>
    <row r="1675" customFormat="false" ht="15" hidden="false" customHeight="false" outlineLevel="0" collapsed="false">
      <c r="D1675" s="0" t="str">
        <f aca="false">IF(A1675="","",IFERROR(INDEX(Sesiones!$B$2:$B$401,MATCH(A1675,Sesiones!$A$2:$A$401,0)),"Sesión no existe"))</f>
        <v/>
      </c>
      <c r="E1675" s="41" t="str">
        <f aca="false">IF(A1675="","",IFERROR(INDEX(Sesiones!$C$2:$C$401,MATCH(A1675,Sesiones!$A$2:$A$401,0)),""))</f>
        <v/>
      </c>
      <c r="F1675" s="0" t="str">
        <f aca="false">IF(A1675="","",IF(D1675="Sesión no existe","Sesión no existe",IF(COUNTIFS(Matrículas!$A$2:$A$201,B1675,Matrículas!$B$2:$B$201,D1675)=0,"No está matriculado en ese grupo",IF(COUNTIFS($A$2:$A$3001,A1675,$B$2:$B$3001,B1675)&gt;1,"Registro repetido",""))))</f>
        <v/>
      </c>
    </row>
    <row r="1676" customFormat="false" ht="15" hidden="false" customHeight="false" outlineLevel="0" collapsed="false">
      <c r="D1676" s="0" t="str">
        <f aca="false">IF(A1676="","",IFERROR(INDEX(Sesiones!$B$2:$B$401,MATCH(A1676,Sesiones!$A$2:$A$401,0)),"Sesión no existe"))</f>
        <v/>
      </c>
      <c r="E1676" s="41" t="str">
        <f aca="false">IF(A1676="","",IFERROR(INDEX(Sesiones!$C$2:$C$401,MATCH(A1676,Sesiones!$A$2:$A$401,0)),""))</f>
        <v/>
      </c>
      <c r="F1676" s="0" t="str">
        <f aca="false">IF(A1676="","",IF(D1676="Sesión no existe","Sesión no existe",IF(COUNTIFS(Matrículas!$A$2:$A$201,B1676,Matrículas!$B$2:$B$201,D1676)=0,"No está matriculado en ese grupo",IF(COUNTIFS($A$2:$A$3001,A1676,$B$2:$B$3001,B1676)&gt;1,"Registro repetido",""))))</f>
        <v/>
      </c>
    </row>
    <row r="1677" customFormat="false" ht="15" hidden="false" customHeight="false" outlineLevel="0" collapsed="false">
      <c r="D1677" s="0" t="str">
        <f aca="false">IF(A1677="","",IFERROR(INDEX(Sesiones!$B$2:$B$401,MATCH(A1677,Sesiones!$A$2:$A$401,0)),"Sesión no existe"))</f>
        <v/>
      </c>
      <c r="E1677" s="41" t="str">
        <f aca="false">IF(A1677="","",IFERROR(INDEX(Sesiones!$C$2:$C$401,MATCH(A1677,Sesiones!$A$2:$A$401,0)),""))</f>
        <v/>
      </c>
      <c r="F1677" s="0" t="str">
        <f aca="false">IF(A1677="","",IF(D1677="Sesión no existe","Sesión no existe",IF(COUNTIFS(Matrículas!$A$2:$A$201,B1677,Matrículas!$B$2:$B$201,D1677)=0,"No está matriculado en ese grupo",IF(COUNTIFS($A$2:$A$3001,A1677,$B$2:$B$3001,B1677)&gt;1,"Registro repetido",""))))</f>
        <v/>
      </c>
    </row>
    <row r="1678" customFormat="false" ht="15" hidden="false" customHeight="false" outlineLevel="0" collapsed="false">
      <c r="D1678" s="0" t="str">
        <f aca="false">IF(A1678="","",IFERROR(INDEX(Sesiones!$B$2:$B$401,MATCH(A1678,Sesiones!$A$2:$A$401,0)),"Sesión no existe"))</f>
        <v/>
      </c>
      <c r="E1678" s="41" t="str">
        <f aca="false">IF(A1678="","",IFERROR(INDEX(Sesiones!$C$2:$C$401,MATCH(A1678,Sesiones!$A$2:$A$401,0)),""))</f>
        <v/>
      </c>
      <c r="F1678" s="0" t="str">
        <f aca="false">IF(A1678="","",IF(D1678="Sesión no existe","Sesión no existe",IF(COUNTIFS(Matrículas!$A$2:$A$201,B1678,Matrículas!$B$2:$B$201,D1678)=0,"No está matriculado en ese grupo",IF(COUNTIFS($A$2:$A$3001,A1678,$B$2:$B$3001,B1678)&gt;1,"Registro repetido",""))))</f>
        <v/>
      </c>
    </row>
    <row r="1679" customFormat="false" ht="15" hidden="false" customHeight="false" outlineLevel="0" collapsed="false">
      <c r="D1679" s="0" t="str">
        <f aca="false">IF(A1679="","",IFERROR(INDEX(Sesiones!$B$2:$B$401,MATCH(A1679,Sesiones!$A$2:$A$401,0)),"Sesión no existe"))</f>
        <v/>
      </c>
      <c r="E1679" s="41" t="str">
        <f aca="false">IF(A1679="","",IFERROR(INDEX(Sesiones!$C$2:$C$401,MATCH(A1679,Sesiones!$A$2:$A$401,0)),""))</f>
        <v/>
      </c>
      <c r="F1679" s="0" t="str">
        <f aca="false">IF(A1679="","",IF(D1679="Sesión no existe","Sesión no existe",IF(COUNTIFS(Matrículas!$A$2:$A$201,B1679,Matrículas!$B$2:$B$201,D1679)=0,"No está matriculado en ese grupo",IF(COUNTIFS($A$2:$A$3001,A1679,$B$2:$B$3001,B1679)&gt;1,"Registro repetido",""))))</f>
        <v/>
      </c>
    </row>
    <row r="1680" customFormat="false" ht="15" hidden="false" customHeight="false" outlineLevel="0" collapsed="false">
      <c r="D1680" s="0" t="str">
        <f aca="false">IF(A1680="","",IFERROR(INDEX(Sesiones!$B$2:$B$401,MATCH(A1680,Sesiones!$A$2:$A$401,0)),"Sesión no existe"))</f>
        <v/>
      </c>
      <c r="E1680" s="41" t="str">
        <f aca="false">IF(A1680="","",IFERROR(INDEX(Sesiones!$C$2:$C$401,MATCH(A1680,Sesiones!$A$2:$A$401,0)),""))</f>
        <v/>
      </c>
      <c r="F1680" s="0" t="str">
        <f aca="false">IF(A1680="","",IF(D1680="Sesión no existe","Sesión no existe",IF(COUNTIFS(Matrículas!$A$2:$A$201,B1680,Matrículas!$B$2:$B$201,D1680)=0,"No está matriculado en ese grupo",IF(COUNTIFS($A$2:$A$3001,A1680,$B$2:$B$3001,B1680)&gt;1,"Registro repetido",""))))</f>
        <v/>
      </c>
    </row>
    <row r="1681" customFormat="false" ht="15" hidden="false" customHeight="false" outlineLevel="0" collapsed="false">
      <c r="D1681" s="0" t="str">
        <f aca="false">IF(A1681="","",IFERROR(INDEX(Sesiones!$B$2:$B$401,MATCH(A1681,Sesiones!$A$2:$A$401,0)),"Sesión no existe"))</f>
        <v/>
      </c>
      <c r="E1681" s="41" t="str">
        <f aca="false">IF(A1681="","",IFERROR(INDEX(Sesiones!$C$2:$C$401,MATCH(A1681,Sesiones!$A$2:$A$401,0)),""))</f>
        <v/>
      </c>
      <c r="F1681" s="0" t="str">
        <f aca="false">IF(A1681="","",IF(D1681="Sesión no existe","Sesión no existe",IF(COUNTIFS(Matrículas!$A$2:$A$201,B1681,Matrículas!$B$2:$B$201,D1681)=0,"No está matriculado en ese grupo",IF(COUNTIFS($A$2:$A$3001,A1681,$B$2:$B$3001,B1681)&gt;1,"Registro repetido",""))))</f>
        <v/>
      </c>
    </row>
    <row r="1682" customFormat="false" ht="15" hidden="false" customHeight="false" outlineLevel="0" collapsed="false">
      <c r="D1682" s="0" t="str">
        <f aca="false">IF(A1682="","",IFERROR(INDEX(Sesiones!$B$2:$B$401,MATCH(A1682,Sesiones!$A$2:$A$401,0)),"Sesión no existe"))</f>
        <v/>
      </c>
      <c r="E1682" s="41" t="str">
        <f aca="false">IF(A1682="","",IFERROR(INDEX(Sesiones!$C$2:$C$401,MATCH(A1682,Sesiones!$A$2:$A$401,0)),""))</f>
        <v/>
      </c>
      <c r="F1682" s="0" t="str">
        <f aca="false">IF(A1682="","",IF(D1682="Sesión no existe","Sesión no existe",IF(COUNTIFS(Matrículas!$A$2:$A$201,B1682,Matrículas!$B$2:$B$201,D1682)=0,"No está matriculado en ese grupo",IF(COUNTIFS($A$2:$A$3001,A1682,$B$2:$B$3001,B1682)&gt;1,"Registro repetido",""))))</f>
        <v/>
      </c>
    </row>
    <row r="1683" customFormat="false" ht="15" hidden="false" customHeight="false" outlineLevel="0" collapsed="false">
      <c r="D1683" s="0" t="str">
        <f aca="false">IF(A1683="","",IFERROR(INDEX(Sesiones!$B$2:$B$401,MATCH(A1683,Sesiones!$A$2:$A$401,0)),"Sesión no existe"))</f>
        <v/>
      </c>
      <c r="E1683" s="41" t="str">
        <f aca="false">IF(A1683="","",IFERROR(INDEX(Sesiones!$C$2:$C$401,MATCH(A1683,Sesiones!$A$2:$A$401,0)),""))</f>
        <v/>
      </c>
      <c r="F1683" s="0" t="str">
        <f aca="false">IF(A1683="","",IF(D1683="Sesión no existe","Sesión no existe",IF(COUNTIFS(Matrículas!$A$2:$A$201,B1683,Matrículas!$B$2:$B$201,D1683)=0,"No está matriculado en ese grupo",IF(COUNTIFS($A$2:$A$3001,A1683,$B$2:$B$3001,B1683)&gt;1,"Registro repetido",""))))</f>
        <v/>
      </c>
    </row>
    <row r="1684" customFormat="false" ht="15" hidden="false" customHeight="false" outlineLevel="0" collapsed="false">
      <c r="D1684" s="0" t="str">
        <f aca="false">IF(A1684="","",IFERROR(INDEX(Sesiones!$B$2:$B$401,MATCH(A1684,Sesiones!$A$2:$A$401,0)),"Sesión no existe"))</f>
        <v/>
      </c>
      <c r="E1684" s="41" t="str">
        <f aca="false">IF(A1684="","",IFERROR(INDEX(Sesiones!$C$2:$C$401,MATCH(A1684,Sesiones!$A$2:$A$401,0)),""))</f>
        <v/>
      </c>
      <c r="F1684" s="0" t="str">
        <f aca="false">IF(A1684="","",IF(D1684="Sesión no existe","Sesión no existe",IF(COUNTIFS(Matrículas!$A$2:$A$201,B1684,Matrículas!$B$2:$B$201,D1684)=0,"No está matriculado en ese grupo",IF(COUNTIFS($A$2:$A$3001,A1684,$B$2:$B$3001,B1684)&gt;1,"Registro repetido",""))))</f>
        <v/>
      </c>
    </row>
    <row r="1685" customFormat="false" ht="15" hidden="false" customHeight="false" outlineLevel="0" collapsed="false">
      <c r="D1685" s="0" t="str">
        <f aca="false">IF(A1685="","",IFERROR(INDEX(Sesiones!$B$2:$B$401,MATCH(A1685,Sesiones!$A$2:$A$401,0)),"Sesión no existe"))</f>
        <v/>
      </c>
      <c r="E1685" s="41" t="str">
        <f aca="false">IF(A1685="","",IFERROR(INDEX(Sesiones!$C$2:$C$401,MATCH(A1685,Sesiones!$A$2:$A$401,0)),""))</f>
        <v/>
      </c>
      <c r="F1685" s="0" t="str">
        <f aca="false">IF(A1685="","",IF(D1685="Sesión no existe","Sesión no existe",IF(COUNTIFS(Matrículas!$A$2:$A$201,B1685,Matrículas!$B$2:$B$201,D1685)=0,"No está matriculado en ese grupo",IF(COUNTIFS($A$2:$A$3001,A1685,$B$2:$B$3001,B1685)&gt;1,"Registro repetido",""))))</f>
        <v/>
      </c>
    </row>
    <row r="1686" customFormat="false" ht="15" hidden="false" customHeight="false" outlineLevel="0" collapsed="false">
      <c r="D1686" s="0" t="str">
        <f aca="false">IF(A1686="","",IFERROR(INDEX(Sesiones!$B$2:$B$401,MATCH(A1686,Sesiones!$A$2:$A$401,0)),"Sesión no existe"))</f>
        <v/>
      </c>
      <c r="E1686" s="41" t="str">
        <f aca="false">IF(A1686="","",IFERROR(INDEX(Sesiones!$C$2:$C$401,MATCH(A1686,Sesiones!$A$2:$A$401,0)),""))</f>
        <v/>
      </c>
      <c r="F1686" s="0" t="str">
        <f aca="false">IF(A1686="","",IF(D1686="Sesión no existe","Sesión no existe",IF(COUNTIFS(Matrículas!$A$2:$A$201,B1686,Matrículas!$B$2:$B$201,D1686)=0,"No está matriculado en ese grupo",IF(COUNTIFS($A$2:$A$3001,A1686,$B$2:$B$3001,B1686)&gt;1,"Registro repetido",""))))</f>
        <v/>
      </c>
    </row>
    <row r="1687" customFormat="false" ht="15" hidden="false" customHeight="false" outlineLevel="0" collapsed="false">
      <c r="D1687" s="0" t="str">
        <f aca="false">IF(A1687="","",IFERROR(INDEX(Sesiones!$B$2:$B$401,MATCH(A1687,Sesiones!$A$2:$A$401,0)),"Sesión no existe"))</f>
        <v/>
      </c>
      <c r="E1687" s="41" t="str">
        <f aca="false">IF(A1687="","",IFERROR(INDEX(Sesiones!$C$2:$C$401,MATCH(A1687,Sesiones!$A$2:$A$401,0)),""))</f>
        <v/>
      </c>
      <c r="F1687" s="0" t="str">
        <f aca="false">IF(A1687="","",IF(D1687="Sesión no existe","Sesión no existe",IF(COUNTIFS(Matrículas!$A$2:$A$201,B1687,Matrículas!$B$2:$B$201,D1687)=0,"No está matriculado en ese grupo",IF(COUNTIFS($A$2:$A$3001,A1687,$B$2:$B$3001,B1687)&gt;1,"Registro repetido",""))))</f>
        <v/>
      </c>
    </row>
    <row r="1688" customFormat="false" ht="15" hidden="false" customHeight="false" outlineLevel="0" collapsed="false">
      <c r="D1688" s="0" t="str">
        <f aca="false">IF(A1688="","",IFERROR(INDEX(Sesiones!$B$2:$B$401,MATCH(A1688,Sesiones!$A$2:$A$401,0)),"Sesión no existe"))</f>
        <v/>
      </c>
      <c r="E1688" s="41" t="str">
        <f aca="false">IF(A1688="","",IFERROR(INDEX(Sesiones!$C$2:$C$401,MATCH(A1688,Sesiones!$A$2:$A$401,0)),""))</f>
        <v/>
      </c>
      <c r="F1688" s="0" t="str">
        <f aca="false">IF(A1688="","",IF(D1688="Sesión no existe","Sesión no existe",IF(COUNTIFS(Matrículas!$A$2:$A$201,B1688,Matrículas!$B$2:$B$201,D1688)=0,"No está matriculado en ese grupo",IF(COUNTIFS($A$2:$A$3001,A1688,$B$2:$B$3001,B1688)&gt;1,"Registro repetido",""))))</f>
        <v/>
      </c>
    </row>
    <row r="1689" customFormat="false" ht="15" hidden="false" customHeight="false" outlineLevel="0" collapsed="false">
      <c r="D1689" s="0" t="str">
        <f aca="false">IF(A1689="","",IFERROR(INDEX(Sesiones!$B$2:$B$401,MATCH(A1689,Sesiones!$A$2:$A$401,0)),"Sesión no existe"))</f>
        <v/>
      </c>
      <c r="E1689" s="41" t="str">
        <f aca="false">IF(A1689="","",IFERROR(INDEX(Sesiones!$C$2:$C$401,MATCH(A1689,Sesiones!$A$2:$A$401,0)),""))</f>
        <v/>
      </c>
      <c r="F1689" s="0" t="str">
        <f aca="false">IF(A1689="","",IF(D1689="Sesión no existe","Sesión no existe",IF(COUNTIFS(Matrículas!$A$2:$A$201,B1689,Matrículas!$B$2:$B$201,D1689)=0,"No está matriculado en ese grupo",IF(COUNTIFS($A$2:$A$3001,A1689,$B$2:$B$3001,B1689)&gt;1,"Registro repetido",""))))</f>
        <v/>
      </c>
    </row>
    <row r="1690" customFormat="false" ht="15" hidden="false" customHeight="false" outlineLevel="0" collapsed="false">
      <c r="D1690" s="0" t="str">
        <f aca="false">IF(A1690="","",IFERROR(INDEX(Sesiones!$B$2:$B$401,MATCH(A1690,Sesiones!$A$2:$A$401,0)),"Sesión no existe"))</f>
        <v/>
      </c>
      <c r="E1690" s="41" t="str">
        <f aca="false">IF(A1690="","",IFERROR(INDEX(Sesiones!$C$2:$C$401,MATCH(A1690,Sesiones!$A$2:$A$401,0)),""))</f>
        <v/>
      </c>
      <c r="F1690" s="0" t="str">
        <f aca="false">IF(A1690="","",IF(D1690="Sesión no existe","Sesión no existe",IF(COUNTIFS(Matrículas!$A$2:$A$201,B1690,Matrículas!$B$2:$B$201,D1690)=0,"No está matriculado en ese grupo",IF(COUNTIFS($A$2:$A$3001,A1690,$B$2:$B$3001,B1690)&gt;1,"Registro repetido",""))))</f>
        <v/>
      </c>
    </row>
    <row r="1691" customFormat="false" ht="15" hidden="false" customHeight="false" outlineLevel="0" collapsed="false">
      <c r="D1691" s="0" t="str">
        <f aca="false">IF(A1691="","",IFERROR(INDEX(Sesiones!$B$2:$B$401,MATCH(A1691,Sesiones!$A$2:$A$401,0)),"Sesión no existe"))</f>
        <v/>
      </c>
      <c r="E1691" s="41" t="str">
        <f aca="false">IF(A1691="","",IFERROR(INDEX(Sesiones!$C$2:$C$401,MATCH(A1691,Sesiones!$A$2:$A$401,0)),""))</f>
        <v/>
      </c>
      <c r="F1691" s="0" t="str">
        <f aca="false">IF(A1691="","",IF(D1691="Sesión no existe","Sesión no existe",IF(COUNTIFS(Matrículas!$A$2:$A$201,B1691,Matrículas!$B$2:$B$201,D1691)=0,"No está matriculado en ese grupo",IF(COUNTIFS($A$2:$A$3001,A1691,$B$2:$B$3001,B1691)&gt;1,"Registro repetido",""))))</f>
        <v/>
      </c>
    </row>
    <row r="1692" customFormat="false" ht="15" hidden="false" customHeight="false" outlineLevel="0" collapsed="false">
      <c r="D1692" s="0" t="str">
        <f aca="false">IF(A1692="","",IFERROR(INDEX(Sesiones!$B$2:$B$401,MATCH(A1692,Sesiones!$A$2:$A$401,0)),"Sesión no existe"))</f>
        <v/>
      </c>
      <c r="E1692" s="41" t="str">
        <f aca="false">IF(A1692="","",IFERROR(INDEX(Sesiones!$C$2:$C$401,MATCH(A1692,Sesiones!$A$2:$A$401,0)),""))</f>
        <v/>
      </c>
      <c r="F1692" s="0" t="str">
        <f aca="false">IF(A1692="","",IF(D1692="Sesión no existe","Sesión no existe",IF(COUNTIFS(Matrículas!$A$2:$A$201,B1692,Matrículas!$B$2:$B$201,D1692)=0,"No está matriculado en ese grupo",IF(COUNTIFS($A$2:$A$3001,A1692,$B$2:$B$3001,B1692)&gt;1,"Registro repetido",""))))</f>
        <v/>
      </c>
    </row>
    <row r="1693" customFormat="false" ht="15" hidden="false" customHeight="false" outlineLevel="0" collapsed="false">
      <c r="D1693" s="0" t="str">
        <f aca="false">IF(A1693="","",IFERROR(INDEX(Sesiones!$B$2:$B$401,MATCH(A1693,Sesiones!$A$2:$A$401,0)),"Sesión no existe"))</f>
        <v/>
      </c>
      <c r="E1693" s="41" t="str">
        <f aca="false">IF(A1693="","",IFERROR(INDEX(Sesiones!$C$2:$C$401,MATCH(A1693,Sesiones!$A$2:$A$401,0)),""))</f>
        <v/>
      </c>
      <c r="F1693" s="0" t="str">
        <f aca="false">IF(A1693="","",IF(D1693="Sesión no existe","Sesión no existe",IF(COUNTIFS(Matrículas!$A$2:$A$201,B1693,Matrículas!$B$2:$B$201,D1693)=0,"No está matriculado en ese grupo",IF(COUNTIFS($A$2:$A$3001,A1693,$B$2:$B$3001,B1693)&gt;1,"Registro repetido",""))))</f>
        <v/>
      </c>
    </row>
    <row r="1694" customFormat="false" ht="15" hidden="false" customHeight="false" outlineLevel="0" collapsed="false">
      <c r="D1694" s="0" t="str">
        <f aca="false">IF(A1694="","",IFERROR(INDEX(Sesiones!$B$2:$B$401,MATCH(A1694,Sesiones!$A$2:$A$401,0)),"Sesión no existe"))</f>
        <v/>
      </c>
      <c r="E1694" s="41" t="str">
        <f aca="false">IF(A1694="","",IFERROR(INDEX(Sesiones!$C$2:$C$401,MATCH(A1694,Sesiones!$A$2:$A$401,0)),""))</f>
        <v/>
      </c>
      <c r="F1694" s="0" t="str">
        <f aca="false">IF(A1694="","",IF(D1694="Sesión no existe","Sesión no existe",IF(COUNTIFS(Matrículas!$A$2:$A$201,B1694,Matrículas!$B$2:$B$201,D1694)=0,"No está matriculado en ese grupo",IF(COUNTIFS($A$2:$A$3001,A1694,$B$2:$B$3001,B1694)&gt;1,"Registro repetido",""))))</f>
        <v/>
      </c>
    </row>
    <row r="1695" customFormat="false" ht="15" hidden="false" customHeight="false" outlineLevel="0" collapsed="false">
      <c r="D1695" s="0" t="str">
        <f aca="false">IF(A1695="","",IFERROR(INDEX(Sesiones!$B$2:$B$401,MATCH(A1695,Sesiones!$A$2:$A$401,0)),"Sesión no existe"))</f>
        <v/>
      </c>
      <c r="E1695" s="41" t="str">
        <f aca="false">IF(A1695="","",IFERROR(INDEX(Sesiones!$C$2:$C$401,MATCH(A1695,Sesiones!$A$2:$A$401,0)),""))</f>
        <v/>
      </c>
      <c r="F1695" s="0" t="str">
        <f aca="false">IF(A1695="","",IF(D1695="Sesión no existe","Sesión no existe",IF(COUNTIFS(Matrículas!$A$2:$A$201,B1695,Matrículas!$B$2:$B$201,D1695)=0,"No está matriculado en ese grupo",IF(COUNTIFS($A$2:$A$3001,A1695,$B$2:$B$3001,B1695)&gt;1,"Registro repetido",""))))</f>
        <v/>
      </c>
    </row>
    <row r="1696" customFormat="false" ht="15" hidden="false" customHeight="false" outlineLevel="0" collapsed="false">
      <c r="D1696" s="0" t="str">
        <f aca="false">IF(A1696="","",IFERROR(INDEX(Sesiones!$B$2:$B$401,MATCH(A1696,Sesiones!$A$2:$A$401,0)),"Sesión no existe"))</f>
        <v/>
      </c>
      <c r="E1696" s="41" t="str">
        <f aca="false">IF(A1696="","",IFERROR(INDEX(Sesiones!$C$2:$C$401,MATCH(A1696,Sesiones!$A$2:$A$401,0)),""))</f>
        <v/>
      </c>
      <c r="F1696" s="0" t="str">
        <f aca="false">IF(A1696="","",IF(D1696="Sesión no existe","Sesión no existe",IF(COUNTIFS(Matrículas!$A$2:$A$201,B1696,Matrículas!$B$2:$B$201,D1696)=0,"No está matriculado en ese grupo",IF(COUNTIFS($A$2:$A$3001,A1696,$B$2:$B$3001,B1696)&gt;1,"Registro repetido",""))))</f>
        <v/>
      </c>
    </row>
    <row r="1697" customFormat="false" ht="15" hidden="false" customHeight="false" outlineLevel="0" collapsed="false">
      <c r="D1697" s="0" t="str">
        <f aca="false">IF(A1697="","",IFERROR(INDEX(Sesiones!$B$2:$B$401,MATCH(A1697,Sesiones!$A$2:$A$401,0)),"Sesión no existe"))</f>
        <v/>
      </c>
      <c r="E1697" s="41" t="str">
        <f aca="false">IF(A1697="","",IFERROR(INDEX(Sesiones!$C$2:$C$401,MATCH(A1697,Sesiones!$A$2:$A$401,0)),""))</f>
        <v/>
      </c>
      <c r="F1697" s="0" t="str">
        <f aca="false">IF(A1697="","",IF(D1697="Sesión no existe","Sesión no existe",IF(COUNTIFS(Matrículas!$A$2:$A$201,B1697,Matrículas!$B$2:$B$201,D1697)=0,"No está matriculado en ese grupo",IF(COUNTIFS($A$2:$A$3001,A1697,$B$2:$B$3001,B1697)&gt;1,"Registro repetido",""))))</f>
        <v/>
      </c>
    </row>
    <row r="1698" customFormat="false" ht="15" hidden="false" customHeight="false" outlineLevel="0" collapsed="false">
      <c r="D1698" s="0" t="str">
        <f aca="false">IF(A1698="","",IFERROR(INDEX(Sesiones!$B$2:$B$401,MATCH(A1698,Sesiones!$A$2:$A$401,0)),"Sesión no existe"))</f>
        <v/>
      </c>
      <c r="E1698" s="41" t="str">
        <f aca="false">IF(A1698="","",IFERROR(INDEX(Sesiones!$C$2:$C$401,MATCH(A1698,Sesiones!$A$2:$A$401,0)),""))</f>
        <v/>
      </c>
      <c r="F1698" s="0" t="str">
        <f aca="false">IF(A1698="","",IF(D1698="Sesión no existe","Sesión no existe",IF(COUNTIFS(Matrículas!$A$2:$A$201,B1698,Matrículas!$B$2:$B$201,D1698)=0,"No está matriculado en ese grupo",IF(COUNTIFS($A$2:$A$3001,A1698,$B$2:$B$3001,B1698)&gt;1,"Registro repetido",""))))</f>
        <v/>
      </c>
    </row>
    <row r="1699" customFormat="false" ht="15" hidden="false" customHeight="false" outlineLevel="0" collapsed="false">
      <c r="D1699" s="0" t="str">
        <f aca="false">IF(A1699="","",IFERROR(INDEX(Sesiones!$B$2:$B$401,MATCH(A1699,Sesiones!$A$2:$A$401,0)),"Sesión no existe"))</f>
        <v/>
      </c>
      <c r="E1699" s="41" t="str">
        <f aca="false">IF(A1699="","",IFERROR(INDEX(Sesiones!$C$2:$C$401,MATCH(A1699,Sesiones!$A$2:$A$401,0)),""))</f>
        <v/>
      </c>
      <c r="F1699" s="0" t="str">
        <f aca="false">IF(A1699="","",IF(D1699="Sesión no existe","Sesión no existe",IF(COUNTIFS(Matrículas!$A$2:$A$201,B1699,Matrículas!$B$2:$B$201,D1699)=0,"No está matriculado en ese grupo",IF(COUNTIFS($A$2:$A$3001,A1699,$B$2:$B$3001,B1699)&gt;1,"Registro repetido",""))))</f>
        <v/>
      </c>
    </row>
    <row r="1700" customFormat="false" ht="15" hidden="false" customHeight="false" outlineLevel="0" collapsed="false">
      <c r="D1700" s="0" t="str">
        <f aca="false">IF(A1700="","",IFERROR(INDEX(Sesiones!$B$2:$B$401,MATCH(A1700,Sesiones!$A$2:$A$401,0)),"Sesión no existe"))</f>
        <v/>
      </c>
      <c r="E1700" s="41" t="str">
        <f aca="false">IF(A1700="","",IFERROR(INDEX(Sesiones!$C$2:$C$401,MATCH(A1700,Sesiones!$A$2:$A$401,0)),""))</f>
        <v/>
      </c>
      <c r="F1700" s="0" t="str">
        <f aca="false">IF(A1700="","",IF(D1700="Sesión no existe","Sesión no existe",IF(COUNTIFS(Matrículas!$A$2:$A$201,B1700,Matrículas!$B$2:$B$201,D1700)=0,"No está matriculado en ese grupo",IF(COUNTIFS($A$2:$A$3001,A1700,$B$2:$B$3001,B1700)&gt;1,"Registro repetido",""))))</f>
        <v/>
      </c>
    </row>
    <row r="1701" customFormat="false" ht="15" hidden="false" customHeight="false" outlineLevel="0" collapsed="false">
      <c r="D1701" s="0" t="str">
        <f aca="false">IF(A1701="","",IFERROR(INDEX(Sesiones!$B$2:$B$401,MATCH(A1701,Sesiones!$A$2:$A$401,0)),"Sesión no existe"))</f>
        <v/>
      </c>
      <c r="E1701" s="41" t="str">
        <f aca="false">IF(A1701="","",IFERROR(INDEX(Sesiones!$C$2:$C$401,MATCH(A1701,Sesiones!$A$2:$A$401,0)),""))</f>
        <v/>
      </c>
      <c r="F1701" s="0" t="str">
        <f aca="false">IF(A1701="","",IF(D1701="Sesión no existe","Sesión no existe",IF(COUNTIFS(Matrículas!$A$2:$A$201,B1701,Matrículas!$B$2:$B$201,D1701)=0,"No está matriculado en ese grupo",IF(COUNTIFS($A$2:$A$3001,A1701,$B$2:$B$3001,B1701)&gt;1,"Registro repetido",""))))</f>
        <v/>
      </c>
    </row>
    <row r="1702" customFormat="false" ht="15" hidden="false" customHeight="false" outlineLevel="0" collapsed="false">
      <c r="D1702" s="0" t="str">
        <f aca="false">IF(A1702="","",IFERROR(INDEX(Sesiones!$B$2:$B$401,MATCH(A1702,Sesiones!$A$2:$A$401,0)),"Sesión no existe"))</f>
        <v/>
      </c>
      <c r="E1702" s="41" t="str">
        <f aca="false">IF(A1702="","",IFERROR(INDEX(Sesiones!$C$2:$C$401,MATCH(A1702,Sesiones!$A$2:$A$401,0)),""))</f>
        <v/>
      </c>
      <c r="F1702" s="0" t="str">
        <f aca="false">IF(A1702="","",IF(D1702="Sesión no existe","Sesión no existe",IF(COUNTIFS(Matrículas!$A$2:$A$201,B1702,Matrículas!$B$2:$B$201,D1702)=0,"No está matriculado en ese grupo",IF(COUNTIFS($A$2:$A$3001,A1702,$B$2:$B$3001,B1702)&gt;1,"Registro repetido",""))))</f>
        <v/>
      </c>
    </row>
    <row r="1703" customFormat="false" ht="15" hidden="false" customHeight="false" outlineLevel="0" collapsed="false">
      <c r="D1703" s="0" t="str">
        <f aca="false">IF(A1703="","",IFERROR(INDEX(Sesiones!$B$2:$B$401,MATCH(A1703,Sesiones!$A$2:$A$401,0)),"Sesión no existe"))</f>
        <v/>
      </c>
      <c r="E1703" s="41" t="str">
        <f aca="false">IF(A1703="","",IFERROR(INDEX(Sesiones!$C$2:$C$401,MATCH(A1703,Sesiones!$A$2:$A$401,0)),""))</f>
        <v/>
      </c>
      <c r="F1703" s="0" t="str">
        <f aca="false">IF(A1703="","",IF(D1703="Sesión no existe","Sesión no existe",IF(COUNTIFS(Matrículas!$A$2:$A$201,B1703,Matrículas!$B$2:$B$201,D1703)=0,"No está matriculado en ese grupo",IF(COUNTIFS($A$2:$A$3001,A1703,$B$2:$B$3001,B1703)&gt;1,"Registro repetido",""))))</f>
        <v/>
      </c>
    </row>
    <row r="1704" customFormat="false" ht="15" hidden="false" customHeight="false" outlineLevel="0" collapsed="false">
      <c r="D1704" s="0" t="str">
        <f aca="false">IF(A1704="","",IFERROR(INDEX(Sesiones!$B$2:$B$401,MATCH(A1704,Sesiones!$A$2:$A$401,0)),"Sesión no existe"))</f>
        <v/>
      </c>
      <c r="E1704" s="41" t="str">
        <f aca="false">IF(A1704="","",IFERROR(INDEX(Sesiones!$C$2:$C$401,MATCH(A1704,Sesiones!$A$2:$A$401,0)),""))</f>
        <v/>
      </c>
      <c r="F1704" s="0" t="str">
        <f aca="false">IF(A1704="","",IF(D1704="Sesión no existe","Sesión no existe",IF(COUNTIFS(Matrículas!$A$2:$A$201,B1704,Matrículas!$B$2:$B$201,D1704)=0,"No está matriculado en ese grupo",IF(COUNTIFS($A$2:$A$3001,A1704,$B$2:$B$3001,B1704)&gt;1,"Registro repetido",""))))</f>
        <v/>
      </c>
    </row>
    <row r="1705" customFormat="false" ht="15" hidden="false" customHeight="false" outlineLevel="0" collapsed="false">
      <c r="D1705" s="0" t="str">
        <f aca="false">IF(A1705="","",IFERROR(INDEX(Sesiones!$B$2:$B$401,MATCH(A1705,Sesiones!$A$2:$A$401,0)),"Sesión no existe"))</f>
        <v/>
      </c>
      <c r="E1705" s="41" t="str">
        <f aca="false">IF(A1705="","",IFERROR(INDEX(Sesiones!$C$2:$C$401,MATCH(A1705,Sesiones!$A$2:$A$401,0)),""))</f>
        <v/>
      </c>
      <c r="F1705" s="0" t="str">
        <f aca="false">IF(A1705="","",IF(D1705="Sesión no existe","Sesión no existe",IF(COUNTIFS(Matrículas!$A$2:$A$201,B1705,Matrículas!$B$2:$B$201,D1705)=0,"No está matriculado en ese grupo",IF(COUNTIFS($A$2:$A$3001,A1705,$B$2:$B$3001,B1705)&gt;1,"Registro repetido",""))))</f>
        <v/>
      </c>
    </row>
    <row r="1706" customFormat="false" ht="15" hidden="false" customHeight="false" outlineLevel="0" collapsed="false">
      <c r="D1706" s="0" t="str">
        <f aca="false">IF(A1706="","",IFERROR(INDEX(Sesiones!$B$2:$B$401,MATCH(A1706,Sesiones!$A$2:$A$401,0)),"Sesión no existe"))</f>
        <v/>
      </c>
      <c r="E1706" s="41" t="str">
        <f aca="false">IF(A1706="","",IFERROR(INDEX(Sesiones!$C$2:$C$401,MATCH(A1706,Sesiones!$A$2:$A$401,0)),""))</f>
        <v/>
      </c>
      <c r="F1706" s="0" t="str">
        <f aca="false">IF(A1706="","",IF(D1706="Sesión no existe","Sesión no existe",IF(COUNTIFS(Matrículas!$A$2:$A$201,B1706,Matrículas!$B$2:$B$201,D1706)=0,"No está matriculado en ese grupo",IF(COUNTIFS($A$2:$A$3001,A1706,$B$2:$B$3001,B1706)&gt;1,"Registro repetido",""))))</f>
        <v/>
      </c>
    </row>
    <row r="1707" customFormat="false" ht="15" hidden="false" customHeight="false" outlineLevel="0" collapsed="false">
      <c r="D1707" s="0" t="str">
        <f aca="false">IF(A1707="","",IFERROR(INDEX(Sesiones!$B$2:$B$401,MATCH(A1707,Sesiones!$A$2:$A$401,0)),"Sesión no existe"))</f>
        <v/>
      </c>
      <c r="E1707" s="41" t="str">
        <f aca="false">IF(A1707="","",IFERROR(INDEX(Sesiones!$C$2:$C$401,MATCH(A1707,Sesiones!$A$2:$A$401,0)),""))</f>
        <v/>
      </c>
      <c r="F1707" s="0" t="str">
        <f aca="false">IF(A1707="","",IF(D1707="Sesión no existe","Sesión no existe",IF(COUNTIFS(Matrículas!$A$2:$A$201,B1707,Matrículas!$B$2:$B$201,D1707)=0,"No está matriculado en ese grupo",IF(COUNTIFS($A$2:$A$3001,A1707,$B$2:$B$3001,B1707)&gt;1,"Registro repetido",""))))</f>
        <v/>
      </c>
    </row>
    <row r="1708" customFormat="false" ht="15" hidden="false" customHeight="false" outlineLevel="0" collapsed="false">
      <c r="D1708" s="0" t="str">
        <f aca="false">IF(A1708="","",IFERROR(INDEX(Sesiones!$B$2:$B$401,MATCH(A1708,Sesiones!$A$2:$A$401,0)),"Sesión no existe"))</f>
        <v/>
      </c>
      <c r="E1708" s="41" t="str">
        <f aca="false">IF(A1708="","",IFERROR(INDEX(Sesiones!$C$2:$C$401,MATCH(A1708,Sesiones!$A$2:$A$401,0)),""))</f>
        <v/>
      </c>
      <c r="F1708" s="0" t="str">
        <f aca="false">IF(A1708="","",IF(D1708="Sesión no existe","Sesión no existe",IF(COUNTIFS(Matrículas!$A$2:$A$201,B1708,Matrículas!$B$2:$B$201,D1708)=0,"No está matriculado en ese grupo",IF(COUNTIFS($A$2:$A$3001,A1708,$B$2:$B$3001,B1708)&gt;1,"Registro repetido",""))))</f>
        <v/>
      </c>
    </row>
    <row r="1709" customFormat="false" ht="15" hidden="false" customHeight="false" outlineLevel="0" collapsed="false">
      <c r="D1709" s="0" t="str">
        <f aca="false">IF(A1709="","",IFERROR(INDEX(Sesiones!$B$2:$B$401,MATCH(A1709,Sesiones!$A$2:$A$401,0)),"Sesión no existe"))</f>
        <v/>
      </c>
      <c r="E1709" s="41" t="str">
        <f aca="false">IF(A1709="","",IFERROR(INDEX(Sesiones!$C$2:$C$401,MATCH(A1709,Sesiones!$A$2:$A$401,0)),""))</f>
        <v/>
      </c>
      <c r="F1709" s="0" t="str">
        <f aca="false">IF(A1709="","",IF(D1709="Sesión no existe","Sesión no existe",IF(COUNTIFS(Matrículas!$A$2:$A$201,B1709,Matrículas!$B$2:$B$201,D1709)=0,"No está matriculado en ese grupo",IF(COUNTIFS($A$2:$A$3001,A1709,$B$2:$B$3001,B1709)&gt;1,"Registro repetido",""))))</f>
        <v/>
      </c>
    </row>
    <row r="1710" customFormat="false" ht="15" hidden="false" customHeight="false" outlineLevel="0" collapsed="false">
      <c r="D1710" s="0" t="str">
        <f aca="false">IF(A1710="","",IFERROR(INDEX(Sesiones!$B$2:$B$401,MATCH(A1710,Sesiones!$A$2:$A$401,0)),"Sesión no existe"))</f>
        <v/>
      </c>
      <c r="E1710" s="41" t="str">
        <f aca="false">IF(A1710="","",IFERROR(INDEX(Sesiones!$C$2:$C$401,MATCH(A1710,Sesiones!$A$2:$A$401,0)),""))</f>
        <v/>
      </c>
      <c r="F1710" s="0" t="str">
        <f aca="false">IF(A1710="","",IF(D1710="Sesión no existe","Sesión no existe",IF(COUNTIFS(Matrículas!$A$2:$A$201,B1710,Matrículas!$B$2:$B$201,D1710)=0,"No está matriculado en ese grupo",IF(COUNTIFS($A$2:$A$3001,A1710,$B$2:$B$3001,B1710)&gt;1,"Registro repetido",""))))</f>
        <v/>
      </c>
    </row>
    <row r="1711" customFormat="false" ht="15" hidden="false" customHeight="false" outlineLevel="0" collapsed="false">
      <c r="D1711" s="0" t="str">
        <f aca="false">IF(A1711="","",IFERROR(INDEX(Sesiones!$B$2:$B$401,MATCH(A1711,Sesiones!$A$2:$A$401,0)),"Sesión no existe"))</f>
        <v/>
      </c>
      <c r="E1711" s="41" t="str">
        <f aca="false">IF(A1711="","",IFERROR(INDEX(Sesiones!$C$2:$C$401,MATCH(A1711,Sesiones!$A$2:$A$401,0)),""))</f>
        <v/>
      </c>
      <c r="F1711" s="0" t="str">
        <f aca="false">IF(A1711="","",IF(D1711="Sesión no existe","Sesión no existe",IF(COUNTIFS(Matrículas!$A$2:$A$201,B1711,Matrículas!$B$2:$B$201,D1711)=0,"No está matriculado en ese grupo",IF(COUNTIFS($A$2:$A$3001,A1711,$B$2:$B$3001,B1711)&gt;1,"Registro repetido",""))))</f>
        <v/>
      </c>
    </row>
    <row r="1712" customFormat="false" ht="15" hidden="false" customHeight="false" outlineLevel="0" collapsed="false">
      <c r="D1712" s="0" t="str">
        <f aca="false">IF(A1712="","",IFERROR(INDEX(Sesiones!$B$2:$B$401,MATCH(A1712,Sesiones!$A$2:$A$401,0)),"Sesión no existe"))</f>
        <v/>
      </c>
      <c r="E1712" s="41" t="str">
        <f aca="false">IF(A1712="","",IFERROR(INDEX(Sesiones!$C$2:$C$401,MATCH(A1712,Sesiones!$A$2:$A$401,0)),""))</f>
        <v/>
      </c>
      <c r="F1712" s="0" t="str">
        <f aca="false">IF(A1712="","",IF(D1712="Sesión no existe","Sesión no existe",IF(COUNTIFS(Matrículas!$A$2:$A$201,B1712,Matrículas!$B$2:$B$201,D1712)=0,"No está matriculado en ese grupo",IF(COUNTIFS($A$2:$A$3001,A1712,$B$2:$B$3001,B1712)&gt;1,"Registro repetido",""))))</f>
        <v/>
      </c>
    </row>
    <row r="1713" customFormat="false" ht="15" hidden="false" customHeight="false" outlineLevel="0" collapsed="false">
      <c r="D1713" s="0" t="str">
        <f aca="false">IF(A1713="","",IFERROR(INDEX(Sesiones!$B$2:$B$401,MATCH(A1713,Sesiones!$A$2:$A$401,0)),"Sesión no existe"))</f>
        <v/>
      </c>
      <c r="E1713" s="41" t="str">
        <f aca="false">IF(A1713="","",IFERROR(INDEX(Sesiones!$C$2:$C$401,MATCH(A1713,Sesiones!$A$2:$A$401,0)),""))</f>
        <v/>
      </c>
      <c r="F1713" s="0" t="str">
        <f aca="false">IF(A1713="","",IF(D1713="Sesión no existe","Sesión no existe",IF(COUNTIFS(Matrículas!$A$2:$A$201,B1713,Matrículas!$B$2:$B$201,D1713)=0,"No está matriculado en ese grupo",IF(COUNTIFS($A$2:$A$3001,A1713,$B$2:$B$3001,B1713)&gt;1,"Registro repetido",""))))</f>
        <v/>
      </c>
    </row>
    <row r="1714" customFormat="false" ht="15" hidden="false" customHeight="false" outlineLevel="0" collapsed="false">
      <c r="D1714" s="0" t="str">
        <f aca="false">IF(A1714="","",IFERROR(INDEX(Sesiones!$B$2:$B$401,MATCH(A1714,Sesiones!$A$2:$A$401,0)),"Sesión no existe"))</f>
        <v/>
      </c>
      <c r="E1714" s="41" t="str">
        <f aca="false">IF(A1714="","",IFERROR(INDEX(Sesiones!$C$2:$C$401,MATCH(A1714,Sesiones!$A$2:$A$401,0)),""))</f>
        <v/>
      </c>
      <c r="F1714" s="0" t="str">
        <f aca="false">IF(A1714="","",IF(D1714="Sesión no existe","Sesión no existe",IF(COUNTIFS(Matrículas!$A$2:$A$201,B1714,Matrículas!$B$2:$B$201,D1714)=0,"No está matriculado en ese grupo",IF(COUNTIFS($A$2:$A$3001,A1714,$B$2:$B$3001,B1714)&gt;1,"Registro repetido",""))))</f>
        <v/>
      </c>
    </row>
    <row r="1715" customFormat="false" ht="15" hidden="false" customHeight="false" outlineLevel="0" collapsed="false">
      <c r="D1715" s="0" t="str">
        <f aca="false">IF(A1715="","",IFERROR(INDEX(Sesiones!$B$2:$B$401,MATCH(A1715,Sesiones!$A$2:$A$401,0)),"Sesión no existe"))</f>
        <v/>
      </c>
      <c r="E1715" s="41" t="str">
        <f aca="false">IF(A1715="","",IFERROR(INDEX(Sesiones!$C$2:$C$401,MATCH(A1715,Sesiones!$A$2:$A$401,0)),""))</f>
        <v/>
      </c>
      <c r="F1715" s="0" t="str">
        <f aca="false">IF(A1715="","",IF(D1715="Sesión no existe","Sesión no existe",IF(COUNTIFS(Matrículas!$A$2:$A$201,B1715,Matrículas!$B$2:$B$201,D1715)=0,"No está matriculado en ese grupo",IF(COUNTIFS($A$2:$A$3001,A1715,$B$2:$B$3001,B1715)&gt;1,"Registro repetido",""))))</f>
        <v/>
      </c>
    </row>
    <row r="1716" customFormat="false" ht="15" hidden="false" customHeight="false" outlineLevel="0" collapsed="false">
      <c r="D1716" s="0" t="str">
        <f aca="false">IF(A1716="","",IFERROR(INDEX(Sesiones!$B$2:$B$401,MATCH(A1716,Sesiones!$A$2:$A$401,0)),"Sesión no existe"))</f>
        <v/>
      </c>
      <c r="E1716" s="41" t="str">
        <f aca="false">IF(A1716="","",IFERROR(INDEX(Sesiones!$C$2:$C$401,MATCH(A1716,Sesiones!$A$2:$A$401,0)),""))</f>
        <v/>
      </c>
      <c r="F1716" s="0" t="str">
        <f aca="false">IF(A1716="","",IF(D1716="Sesión no existe","Sesión no existe",IF(COUNTIFS(Matrículas!$A$2:$A$201,B1716,Matrículas!$B$2:$B$201,D1716)=0,"No está matriculado en ese grupo",IF(COUNTIFS($A$2:$A$3001,A1716,$B$2:$B$3001,B1716)&gt;1,"Registro repetido",""))))</f>
        <v/>
      </c>
    </row>
    <row r="1717" customFormat="false" ht="15" hidden="false" customHeight="false" outlineLevel="0" collapsed="false">
      <c r="D1717" s="0" t="str">
        <f aca="false">IF(A1717="","",IFERROR(INDEX(Sesiones!$B$2:$B$401,MATCH(A1717,Sesiones!$A$2:$A$401,0)),"Sesión no existe"))</f>
        <v/>
      </c>
      <c r="E1717" s="41" t="str">
        <f aca="false">IF(A1717="","",IFERROR(INDEX(Sesiones!$C$2:$C$401,MATCH(A1717,Sesiones!$A$2:$A$401,0)),""))</f>
        <v/>
      </c>
      <c r="F1717" s="0" t="str">
        <f aca="false">IF(A1717="","",IF(D1717="Sesión no existe","Sesión no existe",IF(COUNTIFS(Matrículas!$A$2:$A$201,B1717,Matrículas!$B$2:$B$201,D1717)=0,"No está matriculado en ese grupo",IF(COUNTIFS($A$2:$A$3001,A1717,$B$2:$B$3001,B1717)&gt;1,"Registro repetido",""))))</f>
        <v/>
      </c>
    </row>
    <row r="1718" customFormat="false" ht="15" hidden="false" customHeight="false" outlineLevel="0" collapsed="false">
      <c r="D1718" s="0" t="str">
        <f aca="false">IF(A1718="","",IFERROR(INDEX(Sesiones!$B$2:$B$401,MATCH(A1718,Sesiones!$A$2:$A$401,0)),"Sesión no existe"))</f>
        <v/>
      </c>
      <c r="E1718" s="41" t="str">
        <f aca="false">IF(A1718="","",IFERROR(INDEX(Sesiones!$C$2:$C$401,MATCH(A1718,Sesiones!$A$2:$A$401,0)),""))</f>
        <v/>
      </c>
      <c r="F1718" s="0" t="str">
        <f aca="false">IF(A1718="","",IF(D1718="Sesión no existe","Sesión no existe",IF(COUNTIFS(Matrículas!$A$2:$A$201,B1718,Matrículas!$B$2:$B$201,D1718)=0,"No está matriculado en ese grupo",IF(COUNTIFS($A$2:$A$3001,A1718,$B$2:$B$3001,B1718)&gt;1,"Registro repetido",""))))</f>
        <v/>
      </c>
    </row>
    <row r="1719" customFormat="false" ht="15" hidden="false" customHeight="false" outlineLevel="0" collapsed="false">
      <c r="D1719" s="0" t="str">
        <f aca="false">IF(A1719="","",IFERROR(INDEX(Sesiones!$B$2:$B$401,MATCH(A1719,Sesiones!$A$2:$A$401,0)),"Sesión no existe"))</f>
        <v/>
      </c>
      <c r="E1719" s="41" t="str">
        <f aca="false">IF(A1719="","",IFERROR(INDEX(Sesiones!$C$2:$C$401,MATCH(A1719,Sesiones!$A$2:$A$401,0)),""))</f>
        <v/>
      </c>
      <c r="F1719" s="0" t="str">
        <f aca="false">IF(A1719="","",IF(D1719="Sesión no existe","Sesión no existe",IF(COUNTIFS(Matrículas!$A$2:$A$201,B1719,Matrículas!$B$2:$B$201,D1719)=0,"No está matriculado en ese grupo",IF(COUNTIFS($A$2:$A$3001,A1719,$B$2:$B$3001,B1719)&gt;1,"Registro repetido",""))))</f>
        <v/>
      </c>
    </row>
    <row r="1720" customFormat="false" ht="15" hidden="false" customHeight="false" outlineLevel="0" collapsed="false">
      <c r="D1720" s="0" t="str">
        <f aca="false">IF(A1720="","",IFERROR(INDEX(Sesiones!$B$2:$B$401,MATCH(A1720,Sesiones!$A$2:$A$401,0)),"Sesión no existe"))</f>
        <v/>
      </c>
      <c r="E1720" s="41" t="str">
        <f aca="false">IF(A1720="","",IFERROR(INDEX(Sesiones!$C$2:$C$401,MATCH(A1720,Sesiones!$A$2:$A$401,0)),""))</f>
        <v/>
      </c>
      <c r="F1720" s="0" t="str">
        <f aca="false">IF(A1720="","",IF(D1720="Sesión no existe","Sesión no existe",IF(COUNTIFS(Matrículas!$A$2:$A$201,B1720,Matrículas!$B$2:$B$201,D1720)=0,"No está matriculado en ese grupo",IF(COUNTIFS($A$2:$A$3001,A1720,$B$2:$B$3001,B1720)&gt;1,"Registro repetido",""))))</f>
        <v/>
      </c>
    </row>
    <row r="1721" customFormat="false" ht="15" hidden="false" customHeight="false" outlineLevel="0" collapsed="false">
      <c r="D1721" s="0" t="str">
        <f aca="false">IF(A1721="","",IFERROR(INDEX(Sesiones!$B$2:$B$401,MATCH(A1721,Sesiones!$A$2:$A$401,0)),"Sesión no existe"))</f>
        <v/>
      </c>
      <c r="E1721" s="41" t="str">
        <f aca="false">IF(A1721="","",IFERROR(INDEX(Sesiones!$C$2:$C$401,MATCH(A1721,Sesiones!$A$2:$A$401,0)),""))</f>
        <v/>
      </c>
      <c r="F1721" s="0" t="str">
        <f aca="false">IF(A1721="","",IF(D1721="Sesión no existe","Sesión no existe",IF(COUNTIFS(Matrículas!$A$2:$A$201,B1721,Matrículas!$B$2:$B$201,D1721)=0,"No está matriculado en ese grupo",IF(COUNTIFS($A$2:$A$3001,A1721,$B$2:$B$3001,B1721)&gt;1,"Registro repetido",""))))</f>
        <v/>
      </c>
    </row>
    <row r="1722" customFormat="false" ht="15" hidden="false" customHeight="false" outlineLevel="0" collapsed="false">
      <c r="D1722" s="0" t="str">
        <f aca="false">IF(A1722="","",IFERROR(INDEX(Sesiones!$B$2:$B$401,MATCH(A1722,Sesiones!$A$2:$A$401,0)),"Sesión no existe"))</f>
        <v/>
      </c>
      <c r="E1722" s="41" t="str">
        <f aca="false">IF(A1722="","",IFERROR(INDEX(Sesiones!$C$2:$C$401,MATCH(A1722,Sesiones!$A$2:$A$401,0)),""))</f>
        <v/>
      </c>
      <c r="F1722" s="0" t="str">
        <f aca="false">IF(A1722="","",IF(D1722="Sesión no existe","Sesión no existe",IF(COUNTIFS(Matrículas!$A$2:$A$201,B1722,Matrículas!$B$2:$B$201,D1722)=0,"No está matriculado en ese grupo",IF(COUNTIFS($A$2:$A$3001,A1722,$B$2:$B$3001,B1722)&gt;1,"Registro repetido",""))))</f>
        <v/>
      </c>
    </row>
    <row r="1723" customFormat="false" ht="15" hidden="false" customHeight="false" outlineLevel="0" collapsed="false">
      <c r="D1723" s="0" t="str">
        <f aca="false">IF(A1723="","",IFERROR(INDEX(Sesiones!$B$2:$B$401,MATCH(A1723,Sesiones!$A$2:$A$401,0)),"Sesión no existe"))</f>
        <v/>
      </c>
      <c r="E1723" s="41" t="str">
        <f aca="false">IF(A1723="","",IFERROR(INDEX(Sesiones!$C$2:$C$401,MATCH(A1723,Sesiones!$A$2:$A$401,0)),""))</f>
        <v/>
      </c>
      <c r="F1723" s="0" t="str">
        <f aca="false">IF(A1723="","",IF(D1723="Sesión no existe","Sesión no existe",IF(COUNTIFS(Matrículas!$A$2:$A$201,B1723,Matrículas!$B$2:$B$201,D1723)=0,"No está matriculado en ese grupo",IF(COUNTIFS($A$2:$A$3001,A1723,$B$2:$B$3001,B1723)&gt;1,"Registro repetido",""))))</f>
        <v/>
      </c>
    </row>
    <row r="1724" customFormat="false" ht="15" hidden="false" customHeight="false" outlineLevel="0" collapsed="false">
      <c r="D1724" s="0" t="str">
        <f aca="false">IF(A1724="","",IFERROR(INDEX(Sesiones!$B$2:$B$401,MATCH(A1724,Sesiones!$A$2:$A$401,0)),"Sesión no existe"))</f>
        <v/>
      </c>
      <c r="E1724" s="41" t="str">
        <f aca="false">IF(A1724="","",IFERROR(INDEX(Sesiones!$C$2:$C$401,MATCH(A1724,Sesiones!$A$2:$A$401,0)),""))</f>
        <v/>
      </c>
      <c r="F1724" s="0" t="str">
        <f aca="false">IF(A1724="","",IF(D1724="Sesión no existe","Sesión no existe",IF(COUNTIFS(Matrículas!$A$2:$A$201,B1724,Matrículas!$B$2:$B$201,D1724)=0,"No está matriculado en ese grupo",IF(COUNTIFS($A$2:$A$3001,A1724,$B$2:$B$3001,B1724)&gt;1,"Registro repetido",""))))</f>
        <v/>
      </c>
    </row>
    <row r="1725" customFormat="false" ht="15" hidden="false" customHeight="false" outlineLevel="0" collapsed="false">
      <c r="D1725" s="0" t="str">
        <f aca="false">IF(A1725="","",IFERROR(INDEX(Sesiones!$B$2:$B$401,MATCH(A1725,Sesiones!$A$2:$A$401,0)),"Sesión no existe"))</f>
        <v/>
      </c>
      <c r="E1725" s="41" t="str">
        <f aca="false">IF(A1725="","",IFERROR(INDEX(Sesiones!$C$2:$C$401,MATCH(A1725,Sesiones!$A$2:$A$401,0)),""))</f>
        <v/>
      </c>
      <c r="F1725" s="0" t="str">
        <f aca="false">IF(A1725="","",IF(D1725="Sesión no existe","Sesión no existe",IF(COUNTIFS(Matrículas!$A$2:$A$201,B1725,Matrículas!$B$2:$B$201,D1725)=0,"No está matriculado en ese grupo",IF(COUNTIFS($A$2:$A$3001,A1725,$B$2:$B$3001,B1725)&gt;1,"Registro repetido",""))))</f>
        <v/>
      </c>
    </row>
    <row r="1726" customFormat="false" ht="15" hidden="false" customHeight="false" outlineLevel="0" collapsed="false">
      <c r="D1726" s="0" t="str">
        <f aca="false">IF(A1726="","",IFERROR(INDEX(Sesiones!$B$2:$B$401,MATCH(A1726,Sesiones!$A$2:$A$401,0)),"Sesión no existe"))</f>
        <v/>
      </c>
      <c r="E1726" s="41" t="str">
        <f aca="false">IF(A1726="","",IFERROR(INDEX(Sesiones!$C$2:$C$401,MATCH(A1726,Sesiones!$A$2:$A$401,0)),""))</f>
        <v/>
      </c>
      <c r="F1726" s="0" t="str">
        <f aca="false">IF(A1726="","",IF(D1726="Sesión no existe","Sesión no existe",IF(COUNTIFS(Matrículas!$A$2:$A$201,B1726,Matrículas!$B$2:$B$201,D1726)=0,"No está matriculado en ese grupo",IF(COUNTIFS($A$2:$A$3001,A1726,$B$2:$B$3001,B1726)&gt;1,"Registro repetido",""))))</f>
        <v/>
      </c>
    </row>
    <row r="1727" customFormat="false" ht="15" hidden="false" customHeight="false" outlineLevel="0" collapsed="false">
      <c r="D1727" s="0" t="str">
        <f aca="false">IF(A1727="","",IFERROR(INDEX(Sesiones!$B$2:$B$401,MATCH(A1727,Sesiones!$A$2:$A$401,0)),"Sesión no existe"))</f>
        <v/>
      </c>
      <c r="E1727" s="41" t="str">
        <f aca="false">IF(A1727="","",IFERROR(INDEX(Sesiones!$C$2:$C$401,MATCH(A1727,Sesiones!$A$2:$A$401,0)),""))</f>
        <v/>
      </c>
      <c r="F1727" s="0" t="str">
        <f aca="false">IF(A1727="","",IF(D1727="Sesión no existe","Sesión no existe",IF(COUNTIFS(Matrículas!$A$2:$A$201,B1727,Matrículas!$B$2:$B$201,D1727)=0,"No está matriculado en ese grupo",IF(COUNTIFS($A$2:$A$3001,A1727,$B$2:$B$3001,B1727)&gt;1,"Registro repetido",""))))</f>
        <v/>
      </c>
    </row>
    <row r="1728" customFormat="false" ht="15" hidden="false" customHeight="false" outlineLevel="0" collapsed="false">
      <c r="D1728" s="0" t="str">
        <f aca="false">IF(A1728="","",IFERROR(INDEX(Sesiones!$B$2:$B$401,MATCH(A1728,Sesiones!$A$2:$A$401,0)),"Sesión no existe"))</f>
        <v/>
      </c>
      <c r="E1728" s="41" t="str">
        <f aca="false">IF(A1728="","",IFERROR(INDEX(Sesiones!$C$2:$C$401,MATCH(A1728,Sesiones!$A$2:$A$401,0)),""))</f>
        <v/>
      </c>
      <c r="F1728" s="0" t="str">
        <f aca="false">IF(A1728="","",IF(D1728="Sesión no existe","Sesión no existe",IF(COUNTIFS(Matrículas!$A$2:$A$201,B1728,Matrículas!$B$2:$B$201,D1728)=0,"No está matriculado en ese grupo",IF(COUNTIFS($A$2:$A$3001,A1728,$B$2:$B$3001,B1728)&gt;1,"Registro repetido",""))))</f>
        <v/>
      </c>
    </row>
    <row r="1729" customFormat="false" ht="15" hidden="false" customHeight="false" outlineLevel="0" collapsed="false">
      <c r="D1729" s="0" t="str">
        <f aca="false">IF(A1729="","",IFERROR(INDEX(Sesiones!$B$2:$B$401,MATCH(A1729,Sesiones!$A$2:$A$401,0)),"Sesión no existe"))</f>
        <v/>
      </c>
      <c r="E1729" s="41" t="str">
        <f aca="false">IF(A1729="","",IFERROR(INDEX(Sesiones!$C$2:$C$401,MATCH(A1729,Sesiones!$A$2:$A$401,0)),""))</f>
        <v/>
      </c>
      <c r="F1729" s="0" t="str">
        <f aca="false">IF(A1729="","",IF(D1729="Sesión no existe","Sesión no existe",IF(COUNTIFS(Matrículas!$A$2:$A$201,B1729,Matrículas!$B$2:$B$201,D1729)=0,"No está matriculado en ese grupo",IF(COUNTIFS($A$2:$A$3001,A1729,$B$2:$B$3001,B1729)&gt;1,"Registro repetido",""))))</f>
        <v/>
      </c>
    </row>
    <row r="1730" customFormat="false" ht="15" hidden="false" customHeight="false" outlineLevel="0" collapsed="false">
      <c r="D1730" s="0" t="str">
        <f aca="false">IF(A1730="","",IFERROR(INDEX(Sesiones!$B$2:$B$401,MATCH(A1730,Sesiones!$A$2:$A$401,0)),"Sesión no existe"))</f>
        <v/>
      </c>
      <c r="E1730" s="41" t="str">
        <f aca="false">IF(A1730="","",IFERROR(INDEX(Sesiones!$C$2:$C$401,MATCH(A1730,Sesiones!$A$2:$A$401,0)),""))</f>
        <v/>
      </c>
      <c r="F1730" s="0" t="str">
        <f aca="false">IF(A1730="","",IF(D1730="Sesión no existe","Sesión no existe",IF(COUNTIFS(Matrículas!$A$2:$A$201,B1730,Matrículas!$B$2:$B$201,D1730)=0,"No está matriculado en ese grupo",IF(COUNTIFS($A$2:$A$3001,A1730,$B$2:$B$3001,B1730)&gt;1,"Registro repetido",""))))</f>
        <v/>
      </c>
    </row>
    <row r="1731" customFormat="false" ht="15" hidden="false" customHeight="false" outlineLevel="0" collapsed="false">
      <c r="D1731" s="0" t="str">
        <f aca="false">IF(A1731="","",IFERROR(INDEX(Sesiones!$B$2:$B$401,MATCH(A1731,Sesiones!$A$2:$A$401,0)),"Sesión no existe"))</f>
        <v/>
      </c>
      <c r="E1731" s="41" t="str">
        <f aca="false">IF(A1731="","",IFERROR(INDEX(Sesiones!$C$2:$C$401,MATCH(A1731,Sesiones!$A$2:$A$401,0)),""))</f>
        <v/>
      </c>
      <c r="F1731" s="0" t="str">
        <f aca="false">IF(A1731="","",IF(D1731="Sesión no existe","Sesión no existe",IF(COUNTIFS(Matrículas!$A$2:$A$201,B1731,Matrículas!$B$2:$B$201,D1731)=0,"No está matriculado en ese grupo",IF(COUNTIFS($A$2:$A$3001,A1731,$B$2:$B$3001,B1731)&gt;1,"Registro repetido",""))))</f>
        <v/>
      </c>
    </row>
    <row r="1732" customFormat="false" ht="15" hidden="false" customHeight="false" outlineLevel="0" collapsed="false">
      <c r="D1732" s="0" t="str">
        <f aca="false">IF(A1732="","",IFERROR(INDEX(Sesiones!$B$2:$B$401,MATCH(A1732,Sesiones!$A$2:$A$401,0)),"Sesión no existe"))</f>
        <v/>
      </c>
      <c r="E1732" s="41" t="str">
        <f aca="false">IF(A1732="","",IFERROR(INDEX(Sesiones!$C$2:$C$401,MATCH(A1732,Sesiones!$A$2:$A$401,0)),""))</f>
        <v/>
      </c>
      <c r="F1732" s="0" t="str">
        <f aca="false">IF(A1732="","",IF(D1732="Sesión no existe","Sesión no existe",IF(COUNTIFS(Matrículas!$A$2:$A$201,B1732,Matrículas!$B$2:$B$201,D1732)=0,"No está matriculado en ese grupo",IF(COUNTIFS($A$2:$A$3001,A1732,$B$2:$B$3001,B1732)&gt;1,"Registro repetido",""))))</f>
        <v/>
      </c>
    </row>
    <row r="1733" customFormat="false" ht="15" hidden="false" customHeight="false" outlineLevel="0" collapsed="false">
      <c r="D1733" s="0" t="str">
        <f aca="false">IF(A1733="","",IFERROR(INDEX(Sesiones!$B$2:$B$401,MATCH(A1733,Sesiones!$A$2:$A$401,0)),"Sesión no existe"))</f>
        <v/>
      </c>
      <c r="E1733" s="41" t="str">
        <f aca="false">IF(A1733="","",IFERROR(INDEX(Sesiones!$C$2:$C$401,MATCH(A1733,Sesiones!$A$2:$A$401,0)),""))</f>
        <v/>
      </c>
      <c r="F1733" s="0" t="str">
        <f aca="false">IF(A1733="","",IF(D1733="Sesión no existe","Sesión no existe",IF(COUNTIFS(Matrículas!$A$2:$A$201,B1733,Matrículas!$B$2:$B$201,D1733)=0,"No está matriculado en ese grupo",IF(COUNTIFS($A$2:$A$3001,A1733,$B$2:$B$3001,B1733)&gt;1,"Registro repetido",""))))</f>
        <v/>
      </c>
    </row>
    <row r="1734" customFormat="false" ht="15" hidden="false" customHeight="false" outlineLevel="0" collapsed="false">
      <c r="D1734" s="0" t="str">
        <f aca="false">IF(A1734="","",IFERROR(INDEX(Sesiones!$B$2:$B$401,MATCH(A1734,Sesiones!$A$2:$A$401,0)),"Sesión no existe"))</f>
        <v/>
      </c>
      <c r="E1734" s="41" t="str">
        <f aca="false">IF(A1734="","",IFERROR(INDEX(Sesiones!$C$2:$C$401,MATCH(A1734,Sesiones!$A$2:$A$401,0)),""))</f>
        <v/>
      </c>
      <c r="F1734" s="0" t="str">
        <f aca="false">IF(A1734="","",IF(D1734="Sesión no existe","Sesión no existe",IF(COUNTIFS(Matrículas!$A$2:$A$201,B1734,Matrículas!$B$2:$B$201,D1734)=0,"No está matriculado en ese grupo",IF(COUNTIFS($A$2:$A$3001,A1734,$B$2:$B$3001,B1734)&gt;1,"Registro repetido",""))))</f>
        <v/>
      </c>
    </row>
    <row r="1735" customFormat="false" ht="15" hidden="false" customHeight="false" outlineLevel="0" collapsed="false">
      <c r="D1735" s="0" t="str">
        <f aca="false">IF(A1735="","",IFERROR(INDEX(Sesiones!$B$2:$B$401,MATCH(A1735,Sesiones!$A$2:$A$401,0)),"Sesión no existe"))</f>
        <v/>
      </c>
      <c r="E1735" s="41" t="str">
        <f aca="false">IF(A1735="","",IFERROR(INDEX(Sesiones!$C$2:$C$401,MATCH(A1735,Sesiones!$A$2:$A$401,0)),""))</f>
        <v/>
      </c>
      <c r="F1735" s="0" t="str">
        <f aca="false">IF(A1735="","",IF(D1735="Sesión no existe","Sesión no existe",IF(COUNTIFS(Matrículas!$A$2:$A$201,B1735,Matrículas!$B$2:$B$201,D1735)=0,"No está matriculado en ese grupo",IF(COUNTIFS($A$2:$A$3001,A1735,$B$2:$B$3001,B1735)&gt;1,"Registro repetido",""))))</f>
        <v/>
      </c>
    </row>
    <row r="1736" customFormat="false" ht="15" hidden="false" customHeight="false" outlineLevel="0" collapsed="false">
      <c r="D1736" s="0" t="str">
        <f aca="false">IF(A1736="","",IFERROR(INDEX(Sesiones!$B$2:$B$401,MATCH(A1736,Sesiones!$A$2:$A$401,0)),"Sesión no existe"))</f>
        <v/>
      </c>
      <c r="E1736" s="41" t="str">
        <f aca="false">IF(A1736="","",IFERROR(INDEX(Sesiones!$C$2:$C$401,MATCH(A1736,Sesiones!$A$2:$A$401,0)),""))</f>
        <v/>
      </c>
      <c r="F1736" s="0" t="str">
        <f aca="false">IF(A1736="","",IF(D1736="Sesión no existe","Sesión no existe",IF(COUNTIFS(Matrículas!$A$2:$A$201,B1736,Matrículas!$B$2:$B$201,D1736)=0,"No está matriculado en ese grupo",IF(COUNTIFS($A$2:$A$3001,A1736,$B$2:$B$3001,B1736)&gt;1,"Registro repetido",""))))</f>
        <v/>
      </c>
    </row>
    <row r="1737" customFormat="false" ht="15" hidden="false" customHeight="false" outlineLevel="0" collapsed="false">
      <c r="D1737" s="0" t="str">
        <f aca="false">IF(A1737="","",IFERROR(INDEX(Sesiones!$B$2:$B$401,MATCH(A1737,Sesiones!$A$2:$A$401,0)),"Sesión no existe"))</f>
        <v/>
      </c>
      <c r="E1737" s="41" t="str">
        <f aca="false">IF(A1737="","",IFERROR(INDEX(Sesiones!$C$2:$C$401,MATCH(A1737,Sesiones!$A$2:$A$401,0)),""))</f>
        <v/>
      </c>
      <c r="F1737" s="0" t="str">
        <f aca="false">IF(A1737="","",IF(D1737="Sesión no existe","Sesión no existe",IF(COUNTIFS(Matrículas!$A$2:$A$201,B1737,Matrículas!$B$2:$B$201,D1737)=0,"No está matriculado en ese grupo",IF(COUNTIFS($A$2:$A$3001,A1737,$B$2:$B$3001,B1737)&gt;1,"Registro repetido",""))))</f>
        <v/>
      </c>
    </row>
    <row r="1738" customFormat="false" ht="15" hidden="false" customHeight="false" outlineLevel="0" collapsed="false">
      <c r="D1738" s="0" t="str">
        <f aca="false">IF(A1738="","",IFERROR(INDEX(Sesiones!$B$2:$B$401,MATCH(A1738,Sesiones!$A$2:$A$401,0)),"Sesión no existe"))</f>
        <v/>
      </c>
      <c r="E1738" s="41" t="str">
        <f aca="false">IF(A1738="","",IFERROR(INDEX(Sesiones!$C$2:$C$401,MATCH(A1738,Sesiones!$A$2:$A$401,0)),""))</f>
        <v/>
      </c>
      <c r="F1738" s="0" t="str">
        <f aca="false">IF(A1738="","",IF(D1738="Sesión no existe","Sesión no existe",IF(COUNTIFS(Matrículas!$A$2:$A$201,B1738,Matrículas!$B$2:$B$201,D1738)=0,"No está matriculado en ese grupo",IF(COUNTIFS($A$2:$A$3001,A1738,$B$2:$B$3001,B1738)&gt;1,"Registro repetido",""))))</f>
        <v/>
      </c>
    </row>
    <row r="1739" customFormat="false" ht="15" hidden="false" customHeight="false" outlineLevel="0" collapsed="false">
      <c r="D1739" s="0" t="str">
        <f aca="false">IF(A1739="","",IFERROR(INDEX(Sesiones!$B$2:$B$401,MATCH(A1739,Sesiones!$A$2:$A$401,0)),"Sesión no existe"))</f>
        <v/>
      </c>
      <c r="E1739" s="41" t="str">
        <f aca="false">IF(A1739="","",IFERROR(INDEX(Sesiones!$C$2:$C$401,MATCH(A1739,Sesiones!$A$2:$A$401,0)),""))</f>
        <v/>
      </c>
      <c r="F1739" s="0" t="str">
        <f aca="false">IF(A1739="","",IF(D1739="Sesión no existe","Sesión no existe",IF(COUNTIFS(Matrículas!$A$2:$A$201,B1739,Matrículas!$B$2:$B$201,D1739)=0,"No está matriculado en ese grupo",IF(COUNTIFS($A$2:$A$3001,A1739,$B$2:$B$3001,B1739)&gt;1,"Registro repetido",""))))</f>
        <v/>
      </c>
    </row>
    <row r="1740" customFormat="false" ht="15" hidden="false" customHeight="false" outlineLevel="0" collapsed="false">
      <c r="D1740" s="0" t="str">
        <f aca="false">IF(A1740="","",IFERROR(INDEX(Sesiones!$B$2:$B$401,MATCH(A1740,Sesiones!$A$2:$A$401,0)),"Sesión no existe"))</f>
        <v/>
      </c>
      <c r="E1740" s="41" t="str">
        <f aca="false">IF(A1740="","",IFERROR(INDEX(Sesiones!$C$2:$C$401,MATCH(A1740,Sesiones!$A$2:$A$401,0)),""))</f>
        <v/>
      </c>
      <c r="F1740" s="0" t="str">
        <f aca="false">IF(A1740="","",IF(D1740="Sesión no existe","Sesión no existe",IF(COUNTIFS(Matrículas!$A$2:$A$201,B1740,Matrículas!$B$2:$B$201,D1740)=0,"No está matriculado en ese grupo",IF(COUNTIFS($A$2:$A$3001,A1740,$B$2:$B$3001,B1740)&gt;1,"Registro repetido",""))))</f>
        <v/>
      </c>
    </row>
    <row r="1741" customFormat="false" ht="15" hidden="false" customHeight="false" outlineLevel="0" collapsed="false">
      <c r="D1741" s="0" t="str">
        <f aca="false">IF(A1741="","",IFERROR(INDEX(Sesiones!$B$2:$B$401,MATCH(A1741,Sesiones!$A$2:$A$401,0)),"Sesión no existe"))</f>
        <v/>
      </c>
      <c r="E1741" s="41" t="str">
        <f aca="false">IF(A1741="","",IFERROR(INDEX(Sesiones!$C$2:$C$401,MATCH(A1741,Sesiones!$A$2:$A$401,0)),""))</f>
        <v/>
      </c>
      <c r="F1741" s="0" t="str">
        <f aca="false">IF(A1741="","",IF(D1741="Sesión no existe","Sesión no existe",IF(COUNTIFS(Matrículas!$A$2:$A$201,B1741,Matrículas!$B$2:$B$201,D1741)=0,"No está matriculado en ese grupo",IF(COUNTIFS($A$2:$A$3001,A1741,$B$2:$B$3001,B1741)&gt;1,"Registro repetido",""))))</f>
        <v/>
      </c>
    </row>
    <row r="1742" customFormat="false" ht="15" hidden="false" customHeight="false" outlineLevel="0" collapsed="false">
      <c r="D1742" s="0" t="str">
        <f aca="false">IF(A1742="","",IFERROR(INDEX(Sesiones!$B$2:$B$401,MATCH(A1742,Sesiones!$A$2:$A$401,0)),"Sesión no existe"))</f>
        <v/>
      </c>
      <c r="E1742" s="41" t="str">
        <f aca="false">IF(A1742="","",IFERROR(INDEX(Sesiones!$C$2:$C$401,MATCH(A1742,Sesiones!$A$2:$A$401,0)),""))</f>
        <v/>
      </c>
      <c r="F1742" s="0" t="str">
        <f aca="false">IF(A1742="","",IF(D1742="Sesión no existe","Sesión no existe",IF(COUNTIFS(Matrículas!$A$2:$A$201,B1742,Matrículas!$B$2:$B$201,D1742)=0,"No está matriculado en ese grupo",IF(COUNTIFS($A$2:$A$3001,A1742,$B$2:$B$3001,B1742)&gt;1,"Registro repetido",""))))</f>
        <v/>
      </c>
    </row>
    <row r="1743" customFormat="false" ht="15" hidden="false" customHeight="false" outlineLevel="0" collapsed="false">
      <c r="D1743" s="0" t="str">
        <f aca="false">IF(A1743="","",IFERROR(INDEX(Sesiones!$B$2:$B$401,MATCH(A1743,Sesiones!$A$2:$A$401,0)),"Sesión no existe"))</f>
        <v/>
      </c>
      <c r="E1743" s="41" t="str">
        <f aca="false">IF(A1743="","",IFERROR(INDEX(Sesiones!$C$2:$C$401,MATCH(A1743,Sesiones!$A$2:$A$401,0)),""))</f>
        <v/>
      </c>
      <c r="F1743" s="0" t="str">
        <f aca="false">IF(A1743="","",IF(D1743="Sesión no existe","Sesión no existe",IF(COUNTIFS(Matrículas!$A$2:$A$201,B1743,Matrículas!$B$2:$B$201,D1743)=0,"No está matriculado en ese grupo",IF(COUNTIFS($A$2:$A$3001,A1743,$B$2:$B$3001,B1743)&gt;1,"Registro repetido",""))))</f>
        <v/>
      </c>
    </row>
    <row r="1744" customFormat="false" ht="15" hidden="false" customHeight="false" outlineLevel="0" collapsed="false">
      <c r="D1744" s="0" t="str">
        <f aca="false">IF(A1744="","",IFERROR(INDEX(Sesiones!$B$2:$B$401,MATCH(A1744,Sesiones!$A$2:$A$401,0)),"Sesión no existe"))</f>
        <v/>
      </c>
      <c r="E1744" s="41" t="str">
        <f aca="false">IF(A1744="","",IFERROR(INDEX(Sesiones!$C$2:$C$401,MATCH(A1744,Sesiones!$A$2:$A$401,0)),""))</f>
        <v/>
      </c>
      <c r="F1744" s="0" t="str">
        <f aca="false">IF(A1744="","",IF(D1744="Sesión no existe","Sesión no existe",IF(COUNTIFS(Matrículas!$A$2:$A$201,B1744,Matrículas!$B$2:$B$201,D1744)=0,"No está matriculado en ese grupo",IF(COUNTIFS($A$2:$A$3001,A1744,$B$2:$B$3001,B1744)&gt;1,"Registro repetido",""))))</f>
        <v/>
      </c>
    </row>
    <row r="1745" customFormat="false" ht="15" hidden="false" customHeight="false" outlineLevel="0" collapsed="false">
      <c r="D1745" s="0" t="str">
        <f aca="false">IF(A1745="","",IFERROR(INDEX(Sesiones!$B$2:$B$401,MATCH(A1745,Sesiones!$A$2:$A$401,0)),"Sesión no existe"))</f>
        <v/>
      </c>
      <c r="E1745" s="41" t="str">
        <f aca="false">IF(A1745="","",IFERROR(INDEX(Sesiones!$C$2:$C$401,MATCH(A1745,Sesiones!$A$2:$A$401,0)),""))</f>
        <v/>
      </c>
      <c r="F1745" s="0" t="str">
        <f aca="false">IF(A1745="","",IF(D1745="Sesión no existe","Sesión no existe",IF(COUNTIFS(Matrículas!$A$2:$A$201,B1745,Matrículas!$B$2:$B$201,D1745)=0,"No está matriculado en ese grupo",IF(COUNTIFS($A$2:$A$3001,A1745,$B$2:$B$3001,B1745)&gt;1,"Registro repetido",""))))</f>
        <v/>
      </c>
    </row>
    <row r="1746" customFormat="false" ht="15" hidden="false" customHeight="false" outlineLevel="0" collapsed="false">
      <c r="D1746" s="0" t="str">
        <f aca="false">IF(A1746="","",IFERROR(INDEX(Sesiones!$B$2:$B$401,MATCH(A1746,Sesiones!$A$2:$A$401,0)),"Sesión no existe"))</f>
        <v/>
      </c>
      <c r="E1746" s="41" t="str">
        <f aca="false">IF(A1746="","",IFERROR(INDEX(Sesiones!$C$2:$C$401,MATCH(A1746,Sesiones!$A$2:$A$401,0)),""))</f>
        <v/>
      </c>
      <c r="F1746" s="0" t="str">
        <f aca="false">IF(A1746="","",IF(D1746="Sesión no existe","Sesión no existe",IF(COUNTIFS(Matrículas!$A$2:$A$201,B1746,Matrículas!$B$2:$B$201,D1746)=0,"No está matriculado en ese grupo",IF(COUNTIFS($A$2:$A$3001,A1746,$B$2:$B$3001,B1746)&gt;1,"Registro repetido",""))))</f>
        <v/>
      </c>
    </row>
    <row r="1747" customFormat="false" ht="15" hidden="false" customHeight="false" outlineLevel="0" collapsed="false">
      <c r="D1747" s="0" t="str">
        <f aca="false">IF(A1747="","",IFERROR(INDEX(Sesiones!$B$2:$B$401,MATCH(A1747,Sesiones!$A$2:$A$401,0)),"Sesión no existe"))</f>
        <v/>
      </c>
      <c r="E1747" s="41" t="str">
        <f aca="false">IF(A1747="","",IFERROR(INDEX(Sesiones!$C$2:$C$401,MATCH(A1747,Sesiones!$A$2:$A$401,0)),""))</f>
        <v/>
      </c>
      <c r="F1747" s="0" t="str">
        <f aca="false">IF(A1747="","",IF(D1747="Sesión no existe","Sesión no existe",IF(COUNTIFS(Matrículas!$A$2:$A$201,B1747,Matrículas!$B$2:$B$201,D1747)=0,"No está matriculado en ese grupo",IF(COUNTIFS($A$2:$A$3001,A1747,$B$2:$B$3001,B1747)&gt;1,"Registro repetido",""))))</f>
        <v/>
      </c>
    </row>
    <row r="1748" customFormat="false" ht="15" hidden="false" customHeight="false" outlineLevel="0" collapsed="false">
      <c r="D1748" s="0" t="str">
        <f aca="false">IF(A1748="","",IFERROR(INDEX(Sesiones!$B$2:$B$401,MATCH(A1748,Sesiones!$A$2:$A$401,0)),"Sesión no existe"))</f>
        <v/>
      </c>
      <c r="E1748" s="41" t="str">
        <f aca="false">IF(A1748="","",IFERROR(INDEX(Sesiones!$C$2:$C$401,MATCH(A1748,Sesiones!$A$2:$A$401,0)),""))</f>
        <v/>
      </c>
      <c r="F1748" s="0" t="str">
        <f aca="false">IF(A1748="","",IF(D1748="Sesión no existe","Sesión no existe",IF(COUNTIFS(Matrículas!$A$2:$A$201,B1748,Matrículas!$B$2:$B$201,D1748)=0,"No está matriculado en ese grupo",IF(COUNTIFS($A$2:$A$3001,A1748,$B$2:$B$3001,B1748)&gt;1,"Registro repetido",""))))</f>
        <v/>
      </c>
    </row>
    <row r="1749" customFormat="false" ht="15" hidden="false" customHeight="false" outlineLevel="0" collapsed="false">
      <c r="D1749" s="0" t="str">
        <f aca="false">IF(A1749="","",IFERROR(INDEX(Sesiones!$B$2:$B$401,MATCH(A1749,Sesiones!$A$2:$A$401,0)),"Sesión no existe"))</f>
        <v/>
      </c>
      <c r="E1749" s="41" t="str">
        <f aca="false">IF(A1749="","",IFERROR(INDEX(Sesiones!$C$2:$C$401,MATCH(A1749,Sesiones!$A$2:$A$401,0)),""))</f>
        <v/>
      </c>
      <c r="F1749" s="0" t="str">
        <f aca="false">IF(A1749="","",IF(D1749="Sesión no existe","Sesión no existe",IF(COUNTIFS(Matrículas!$A$2:$A$201,B1749,Matrículas!$B$2:$B$201,D1749)=0,"No está matriculado en ese grupo",IF(COUNTIFS($A$2:$A$3001,A1749,$B$2:$B$3001,B1749)&gt;1,"Registro repetido",""))))</f>
        <v/>
      </c>
    </row>
    <row r="1750" customFormat="false" ht="15" hidden="false" customHeight="false" outlineLevel="0" collapsed="false">
      <c r="D1750" s="0" t="str">
        <f aca="false">IF(A1750="","",IFERROR(INDEX(Sesiones!$B$2:$B$401,MATCH(A1750,Sesiones!$A$2:$A$401,0)),"Sesión no existe"))</f>
        <v/>
      </c>
      <c r="E1750" s="41" t="str">
        <f aca="false">IF(A1750="","",IFERROR(INDEX(Sesiones!$C$2:$C$401,MATCH(A1750,Sesiones!$A$2:$A$401,0)),""))</f>
        <v/>
      </c>
      <c r="F1750" s="0" t="str">
        <f aca="false">IF(A1750="","",IF(D1750="Sesión no existe","Sesión no existe",IF(COUNTIFS(Matrículas!$A$2:$A$201,B1750,Matrículas!$B$2:$B$201,D1750)=0,"No está matriculado en ese grupo",IF(COUNTIFS($A$2:$A$3001,A1750,$B$2:$B$3001,B1750)&gt;1,"Registro repetido",""))))</f>
        <v/>
      </c>
    </row>
    <row r="1751" customFormat="false" ht="15" hidden="false" customHeight="false" outlineLevel="0" collapsed="false">
      <c r="D1751" s="0" t="str">
        <f aca="false">IF(A1751="","",IFERROR(INDEX(Sesiones!$B$2:$B$401,MATCH(A1751,Sesiones!$A$2:$A$401,0)),"Sesión no existe"))</f>
        <v/>
      </c>
      <c r="E1751" s="41" t="str">
        <f aca="false">IF(A1751="","",IFERROR(INDEX(Sesiones!$C$2:$C$401,MATCH(A1751,Sesiones!$A$2:$A$401,0)),""))</f>
        <v/>
      </c>
      <c r="F1751" s="0" t="str">
        <f aca="false">IF(A1751="","",IF(D1751="Sesión no existe","Sesión no existe",IF(COUNTIFS(Matrículas!$A$2:$A$201,B1751,Matrículas!$B$2:$B$201,D1751)=0,"No está matriculado en ese grupo",IF(COUNTIFS($A$2:$A$3001,A1751,$B$2:$B$3001,B1751)&gt;1,"Registro repetido",""))))</f>
        <v/>
      </c>
    </row>
    <row r="1752" customFormat="false" ht="15" hidden="false" customHeight="false" outlineLevel="0" collapsed="false">
      <c r="D1752" s="0" t="str">
        <f aca="false">IF(A1752="","",IFERROR(INDEX(Sesiones!$B$2:$B$401,MATCH(A1752,Sesiones!$A$2:$A$401,0)),"Sesión no existe"))</f>
        <v/>
      </c>
      <c r="E1752" s="41" t="str">
        <f aca="false">IF(A1752="","",IFERROR(INDEX(Sesiones!$C$2:$C$401,MATCH(A1752,Sesiones!$A$2:$A$401,0)),""))</f>
        <v/>
      </c>
      <c r="F1752" s="0" t="str">
        <f aca="false">IF(A1752="","",IF(D1752="Sesión no existe","Sesión no existe",IF(COUNTIFS(Matrículas!$A$2:$A$201,B1752,Matrículas!$B$2:$B$201,D1752)=0,"No está matriculado en ese grupo",IF(COUNTIFS($A$2:$A$3001,A1752,$B$2:$B$3001,B1752)&gt;1,"Registro repetido",""))))</f>
        <v/>
      </c>
    </row>
    <row r="1753" customFormat="false" ht="15" hidden="false" customHeight="false" outlineLevel="0" collapsed="false">
      <c r="D1753" s="0" t="str">
        <f aca="false">IF(A1753="","",IFERROR(INDEX(Sesiones!$B$2:$B$401,MATCH(A1753,Sesiones!$A$2:$A$401,0)),"Sesión no existe"))</f>
        <v/>
      </c>
      <c r="E1753" s="41" t="str">
        <f aca="false">IF(A1753="","",IFERROR(INDEX(Sesiones!$C$2:$C$401,MATCH(A1753,Sesiones!$A$2:$A$401,0)),""))</f>
        <v/>
      </c>
      <c r="F1753" s="0" t="str">
        <f aca="false">IF(A1753="","",IF(D1753="Sesión no existe","Sesión no existe",IF(COUNTIFS(Matrículas!$A$2:$A$201,B1753,Matrículas!$B$2:$B$201,D1753)=0,"No está matriculado en ese grupo",IF(COUNTIFS($A$2:$A$3001,A1753,$B$2:$B$3001,B1753)&gt;1,"Registro repetido",""))))</f>
        <v/>
      </c>
    </row>
    <row r="1754" customFormat="false" ht="15" hidden="false" customHeight="false" outlineLevel="0" collapsed="false">
      <c r="D1754" s="0" t="str">
        <f aca="false">IF(A1754="","",IFERROR(INDEX(Sesiones!$B$2:$B$401,MATCH(A1754,Sesiones!$A$2:$A$401,0)),"Sesión no existe"))</f>
        <v/>
      </c>
      <c r="E1754" s="41" t="str">
        <f aca="false">IF(A1754="","",IFERROR(INDEX(Sesiones!$C$2:$C$401,MATCH(A1754,Sesiones!$A$2:$A$401,0)),""))</f>
        <v/>
      </c>
      <c r="F1754" s="0" t="str">
        <f aca="false">IF(A1754="","",IF(D1754="Sesión no existe","Sesión no existe",IF(COUNTIFS(Matrículas!$A$2:$A$201,B1754,Matrículas!$B$2:$B$201,D1754)=0,"No está matriculado en ese grupo",IF(COUNTIFS($A$2:$A$3001,A1754,$B$2:$B$3001,B1754)&gt;1,"Registro repetido",""))))</f>
        <v/>
      </c>
    </row>
    <row r="1755" customFormat="false" ht="15" hidden="false" customHeight="false" outlineLevel="0" collapsed="false">
      <c r="D1755" s="0" t="str">
        <f aca="false">IF(A1755="","",IFERROR(INDEX(Sesiones!$B$2:$B$401,MATCH(A1755,Sesiones!$A$2:$A$401,0)),"Sesión no existe"))</f>
        <v/>
      </c>
      <c r="E1755" s="41" t="str">
        <f aca="false">IF(A1755="","",IFERROR(INDEX(Sesiones!$C$2:$C$401,MATCH(A1755,Sesiones!$A$2:$A$401,0)),""))</f>
        <v/>
      </c>
      <c r="F1755" s="0" t="str">
        <f aca="false">IF(A1755="","",IF(D1755="Sesión no existe","Sesión no existe",IF(COUNTIFS(Matrículas!$A$2:$A$201,B1755,Matrículas!$B$2:$B$201,D1755)=0,"No está matriculado en ese grupo",IF(COUNTIFS($A$2:$A$3001,A1755,$B$2:$B$3001,B1755)&gt;1,"Registro repetido",""))))</f>
        <v/>
      </c>
    </row>
    <row r="1756" customFormat="false" ht="15" hidden="false" customHeight="false" outlineLevel="0" collapsed="false">
      <c r="D1756" s="0" t="str">
        <f aca="false">IF(A1756="","",IFERROR(INDEX(Sesiones!$B$2:$B$401,MATCH(A1756,Sesiones!$A$2:$A$401,0)),"Sesión no existe"))</f>
        <v/>
      </c>
      <c r="E1756" s="41" t="str">
        <f aca="false">IF(A1756="","",IFERROR(INDEX(Sesiones!$C$2:$C$401,MATCH(A1756,Sesiones!$A$2:$A$401,0)),""))</f>
        <v/>
      </c>
      <c r="F1756" s="0" t="str">
        <f aca="false">IF(A1756="","",IF(D1756="Sesión no existe","Sesión no existe",IF(COUNTIFS(Matrículas!$A$2:$A$201,B1756,Matrículas!$B$2:$B$201,D1756)=0,"No está matriculado en ese grupo",IF(COUNTIFS($A$2:$A$3001,A1756,$B$2:$B$3001,B1756)&gt;1,"Registro repetido",""))))</f>
        <v/>
      </c>
    </row>
    <row r="1757" customFormat="false" ht="15" hidden="false" customHeight="false" outlineLevel="0" collapsed="false">
      <c r="D1757" s="0" t="str">
        <f aca="false">IF(A1757="","",IFERROR(INDEX(Sesiones!$B$2:$B$401,MATCH(A1757,Sesiones!$A$2:$A$401,0)),"Sesión no existe"))</f>
        <v/>
      </c>
      <c r="E1757" s="41" t="str">
        <f aca="false">IF(A1757="","",IFERROR(INDEX(Sesiones!$C$2:$C$401,MATCH(A1757,Sesiones!$A$2:$A$401,0)),""))</f>
        <v/>
      </c>
      <c r="F1757" s="0" t="str">
        <f aca="false">IF(A1757="","",IF(D1757="Sesión no existe","Sesión no existe",IF(COUNTIFS(Matrículas!$A$2:$A$201,B1757,Matrículas!$B$2:$B$201,D1757)=0,"No está matriculado en ese grupo",IF(COUNTIFS($A$2:$A$3001,A1757,$B$2:$B$3001,B1757)&gt;1,"Registro repetido",""))))</f>
        <v/>
      </c>
    </row>
    <row r="1758" customFormat="false" ht="15" hidden="false" customHeight="false" outlineLevel="0" collapsed="false">
      <c r="D1758" s="0" t="str">
        <f aca="false">IF(A1758="","",IFERROR(INDEX(Sesiones!$B$2:$B$401,MATCH(A1758,Sesiones!$A$2:$A$401,0)),"Sesión no existe"))</f>
        <v/>
      </c>
      <c r="E1758" s="41" t="str">
        <f aca="false">IF(A1758="","",IFERROR(INDEX(Sesiones!$C$2:$C$401,MATCH(A1758,Sesiones!$A$2:$A$401,0)),""))</f>
        <v/>
      </c>
      <c r="F1758" s="0" t="str">
        <f aca="false">IF(A1758="","",IF(D1758="Sesión no existe","Sesión no existe",IF(COUNTIFS(Matrículas!$A$2:$A$201,B1758,Matrículas!$B$2:$B$201,D1758)=0,"No está matriculado en ese grupo",IF(COUNTIFS($A$2:$A$3001,A1758,$B$2:$B$3001,B1758)&gt;1,"Registro repetido",""))))</f>
        <v/>
      </c>
    </row>
    <row r="1759" customFormat="false" ht="15" hidden="false" customHeight="false" outlineLevel="0" collapsed="false">
      <c r="D1759" s="0" t="str">
        <f aca="false">IF(A1759="","",IFERROR(INDEX(Sesiones!$B$2:$B$401,MATCH(A1759,Sesiones!$A$2:$A$401,0)),"Sesión no existe"))</f>
        <v/>
      </c>
      <c r="E1759" s="41" t="str">
        <f aca="false">IF(A1759="","",IFERROR(INDEX(Sesiones!$C$2:$C$401,MATCH(A1759,Sesiones!$A$2:$A$401,0)),""))</f>
        <v/>
      </c>
      <c r="F1759" s="0" t="str">
        <f aca="false">IF(A1759="","",IF(D1759="Sesión no existe","Sesión no existe",IF(COUNTIFS(Matrículas!$A$2:$A$201,B1759,Matrículas!$B$2:$B$201,D1759)=0,"No está matriculado en ese grupo",IF(COUNTIFS($A$2:$A$3001,A1759,$B$2:$B$3001,B1759)&gt;1,"Registro repetido",""))))</f>
        <v/>
      </c>
    </row>
    <row r="1760" customFormat="false" ht="15" hidden="false" customHeight="false" outlineLevel="0" collapsed="false">
      <c r="D1760" s="0" t="str">
        <f aca="false">IF(A1760="","",IFERROR(INDEX(Sesiones!$B$2:$B$401,MATCH(A1760,Sesiones!$A$2:$A$401,0)),"Sesión no existe"))</f>
        <v/>
      </c>
      <c r="E1760" s="41" t="str">
        <f aca="false">IF(A1760="","",IFERROR(INDEX(Sesiones!$C$2:$C$401,MATCH(A1760,Sesiones!$A$2:$A$401,0)),""))</f>
        <v/>
      </c>
      <c r="F1760" s="0" t="str">
        <f aca="false">IF(A1760="","",IF(D1760="Sesión no existe","Sesión no existe",IF(COUNTIFS(Matrículas!$A$2:$A$201,B1760,Matrículas!$B$2:$B$201,D1760)=0,"No está matriculado en ese grupo",IF(COUNTIFS($A$2:$A$3001,A1760,$B$2:$B$3001,B1760)&gt;1,"Registro repetido",""))))</f>
        <v/>
      </c>
    </row>
    <row r="1761" customFormat="false" ht="15" hidden="false" customHeight="false" outlineLevel="0" collapsed="false">
      <c r="D1761" s="0" t="str">
        <f aca="false">IF(A1761="","",IFERROR(INDEX(Sesiones!$B$2:$B$401,MATCH(A1761,Sesiones!$A$2:$A$401,0)),"Sesión no existe"))</f>
        <v/>
      </c>
      <c r="E1761" s="41" t="str">
        <f aca="false">IF(A1761="","",IFERROR(INDEX(Sesiones!$C$2:$C$401,MATCH(A1761,Sesiones!$A$2:$A$401,0)),""))</f>
        <v/>
      </c>
      <c r="F1761" s="0" t="str">
        <f aca="false">IF(A1761="","",IF(D1761="Sesión no existe","Sesión no existe",IF(COUNTIFS(Matrículas!$A$2:$A$201,B1761,Matrículas!$B$2:$B$201,D1761)=0,"No está matriculado en ese grupo",IF(COUNTIFS($A$2:$A$3001,A1761,$B$2:$B$3001,B1761)&gt;1,"Registro repetido",""))))</f>
        <v/>
      </c>
    </row>
    <row r="1762" customFormat="false" ht="15" hidden="false" customHeight="false" outlineLevel="0" collapsed="false">
      <c r="D1762" s="0" t="str">
        <f aca="false">IF(A1762="","",IFERROR(INDEX(Sesiones!$B$2:$B$401,MATCH(A1762,Sesiones!$A$2:$A$401,0)),"Sesión no existe"))</f>
        <v/>
      </c>
      <c r="E1762" s="41" t="str">
        <f aca="false">IF(A1762="","",IFERROR(INDEX(Sesiones!$C$2:$C$401,MATCH(A1762,Sesiones!$A$2:$A$401,0)),""))</f>
        <v/>
      </c>
      <c r="F1762" s="0" t="str">
        <f aca="false">IF(A1762="","",IF(D1762="Sesión no existe","Sesión no existe",IF(COUNTIFS(Matrículas!$A$2:$A$201,B1762,Matrículas!$B$2:$B$201,D1762)=0,"No está matriculado en ese grupo",IF(COUNTIFS($A$2:$A$3001,A1762,$B$2:$B$3001,B1762)&gt;1,"Registro repetido",""))))</f>
        <v/>
      </c>
    </row>
    <row r="1763" customFormat="false" ht="15" hidden="false" customHeight="false" outlineLevel="0" collapsed="false">
      <c r="D1763" s="0" t="str">
        <f aca="false">IF(A1763="","",IFERROR(INDEX(Sesiones!$B$2:$B$401,MATCH(A1763,Sesiones!$A$2:$A$401,0)),"Sesión no existe"))</f>
        <v/>
      </c>
      <c r="E1763" s="41" t="str">
        <f aca="false">IF(A1763="","",IFERROR(INDEX(Sesiones!$C$2:$C$401,MATCH(A1763,Sesiones!$A$2:$A$401,0)),""))</f>
        <v/>
      </c>
      <c r="F1763" s="0" t="str">
        <f aca="false">IF(A1763="","",IF(D1763="Sesión no existe","Sesión no existe",IF(COUNTIFS(Matrículas!$A$2:$A$201,B1763,Matrículas!$B$2:$B$201,D1763)=0,"No está matriculado en ese grupo",IF(COUNTIFS($A$2:$A$3001,A1763,$B$2:$B$3001,B1763)&gt;1,"Registro repetido",""))))</f>
        <v/>
      </c>
    </row>
    <row r="1764" customFormat="false" ht="15" hidden="false" customHeight="false" outlineLevel="0" collapsed="false">
      <c r="D1764" s="0" t="str">
        <f aca="false">IF(A1764="","",IFERROR(INDEX(Sesiones!$B$2:$B$401,MATCH(A1764,Sesiones!$A$2:$A$401,0)),"Sesión no existe"))</f>
        <v/>
      </c>
      <c r="E1764" s="41" t="str">
        <f aca="false">IF(A1764="","",IFERROR(INDEX(Sesiones!$C$2:$C$401,MATCH(A1764,Sesiones!$A$2:$A$401,0)),""))</f>
        <v/>
      </c>
      <c r="F1764" s="0" t="str">
        <f aca="false">IF(A1764="","",IF(D1764="Sesión no existe","Sesión no existe",IF(COUNTIFS(Matrículas!$A$2:$A$201,B1764,Matrículas!$B$2:$B$201,D1764)=0,"No está matriculado en ese grupo",IF(COUNTIFS($A$2:$A$3001,A1764,$B$2:$B$3001,B1764)&gt;1,"Registro repetido",""))))</f>
        <v/>
      </c>
    </row>
    <row r="1765" customFormat="false" ht="15" hidden="false" customHeight="false" outlineLevel="0" collapsed="false">
      <c r="D1765" s="0" t="str">
        <f aca="false">IF(A1765="","",IFERROR(INDEX(Sesiones!$B$2:$B$401,MATCH(A1765,Sesiones!$A$2:$A$401,0)),"Sesión no existe"))</f>
        <v/>
      </c>
      <c r="E1765" s="41" t="str">
        <f aca="false">IF(A1765="","",IFERROR(INDEX(Sesiones!$C$2:$C$401,MATCH(A1765,Sesiones!$A$2:$A$401,0)),""))</f>
        <v/>
      </c>
      <c r="F1765" s="0" t="str">
        <f aca="false">IF(A1765="","",IF(D1765="Sesión no existe","Sesión no existe",IF(COUNTIFS(Matrículas!$A$2:$A$201,B1765,Matrículas!$B$2:$B$201,D1765)=0,"No está matriculado en ese grupo",IF(COUNTIFS($A$2:$A$3001,A1765,$B$2:$B$3001,B1765)&gt;1,"Registro repetido",""))))</f>
        <v/>
      </c>
    </row>
    <row r="1766" customFormat="false" ht="15" hidden="false" customHeight="false" outlineLevel="0" collapsed="false">
      <c r="D1766" s="0" t="str">
        <f aca="false">IF(A1766="","",IFERROR(INDEX(Sesiones!$B$2:$B$401,MATCH(A1766,Sesiones!$A$2:$A$401,0)),"Sesión no existe"))</f>
        <v/>
      </c>
      <c r="E1766" s="41" t="str">
        <f aca="false">IF(A1766="","",IFERROR(INDEX(Sesiones!$C$2:$C$401,MATCH(A1766,Sesiones!$A$2:$A$401,0)),""))</f>
        <v/>
      </c>
      <c r="F1766" s="0" t="str">
        <f aca="false">IF(A1766="","",IF(D1766="Sesión no existe","Sesión no existe",IF(COUNTIFS(Matrículas!$A$2:$A$201,B1766,Matrículas!$B$2:$B$201,D1766)=0,"No está matriculado en ese grupo",IF(COUNTIFS($A$2:$A$3001,A1766,$B$2:$B$3001,B1766)&gt;1,"Registro repetido",""))))</f>
        <v/>
      </c>
    </row>
    <row r="1767" customFormat="false" ht="15" hidden="false" customHeight="false" outlineLevel="0" collapsed="false">
      <c r="D1767" s="0" t="str">
        <f aca="false">IF(A1767="","",IFERROR(INDEX(Sesiones!$B$2:$B$401,MATCH(A1767,Sesiones!$A$2:$A$401,0)),"Sesión no existe"))</f>
        <v/>
      </c>
      <c r="E1767" s="41" t="str">
        <f aca="false">IF(A1767="","",IFERROR(INDEX(Sesiones!$C$2:$C$401,MATCH(A1767,Sesiones!$A$2:$A$401,0)),""))</f>
        <v/>
      </c>
      <c r="F1767" s="0" t="str">
        <f aca="false">IF(A1767="","",IF(D1767="Sesión no existe","Sesión no existe",IF(COUNTIFS(Matrículas!$A$2:$A$201,B1767,Matrículas!$B$2:$B$201,D1767)=0,"No está matriculado en ese grupo",IF(COUNTIFS($A$2:$A$3001,A1767,$B$2:$B$3001,B1767)&gt;1,"Registro repetido",""))))</f>
        <v/>
      </c>
    </row>
    <row r="1768" customFormat="false" ht="15" hidden="false" customHeight="false" outlineLevel="0" collapsed="false">
      <c r="D1768" s="0" t="str">
        <f aca="false">IF(A1768="","",IFERROR(INDEX(Sesiones!$B$2:$B$401,MATCH(A1768,Sesiones!$A$2:$A$401,0)),"Sesión no existe"))</f>
        <v/>
      </c>
      <c r="E1768" s="41" t="str">
        <f aca="false">IF(A1768="","",IFERROR(INDEX(Sesiones!$C$2:$C$401,MATCH(A1768,Sesiones!$A$2:$A$401,0)),""))</f>
        <v/>
      </c>
      <c r="F1768" s="0" t="str">
        <f aca="false">IF(A1768="","",IF(D1768="Sesión no existe","Sesión no existe",IF(COUNTIFS(Matrículas!$A$2:$A$201,B1768,Matrículas!$B$2:$B$201,D1768)=0,"No está matriculado en ese grupo",IF(COUNTIFS($A$2:$A$3001,A1768,$B$2:$B$3001,B1768)&gt;1,"Registro repetido",""))))</f>
        <v/>
      </c>
    </row>
    <row r="1769" customFormat="false" ht="15" hidden="false" customHeight="false" outlineLevel="0" collapsed="false">
      <c r="D1769" s="0" t="str">
        <f aca="false">IF(A1769="","",IFERROR(INDEX(Sesiones!$B$2:$B$401,MATCH(A1769,Sesiones!$A$2:$A$401,0)),"Sesión no existe"))</f>
        <v/>
      </c>
      <c r="E1769" s="41" t="str">
        <f aca="false">IF(A1769="","",IFERROR(INDEX(Sesiones!$C$2:$C$401,MATCH(A1769,Sesiones!$A$2:$A$401,0)),""))</f>
        <v/>
      </c>
      <c r="F1769" s="0" t="str">
        <f aca="false">IF(A1769="","",IF(D1769="Sesión no existe","Sesión no existe",IF(COUNTIFS(Matrículas!$A$2:$A$201,B1769,Matrículas!$B$2:$B$201,D1769)=0,"No está matriculado en ese grupo",IF(COUNTIFS($A$2:$A$3001,A1769,$B$2:$B$3001,B1769)&gt;1,"Registro repetido",""))))</f>
        <v/>
      </c>
    </row>
    <row r="1770" customFormat="false" ht="15" hidden="false" customHeight="false" outlineLevel="0" collapsed="false">
      <c r="D1770" s="0" t="str">
        <f aca="false">IF(A1770="","",IFERROR(INDEX(Sesiones!$B$2:$B$401,MATCH(A1770,Sesiones!$A$2:$A$401,0)),"Sesión no existe"))</f>
        <v/>
      </c>
      <c r="E1770" s="41" t="str">
        <f aca="false">IF(A1770="","",IFERROR(INDEX(Sesiones!$C$2:$C$401,MATCH(A1770,Sesiones!$A$2:$A$401,0)),""))</f>
        <v/>
      </c>
      <c r="F1770" s="0" t="str">
        <f aca="false">IF(A1770="","",IF(D1770="Sesión no existe","Sesión no existe",IF(COUNTIFS(Matrículas!$A$2:$A$201,B1770,Matrículas!$B$2:$B$201,D1770)=0,"No está matriculado en ese grupo",IF(COUNTIFS($A$2:$A$3001,A1770,$B$2:$B$3001,B1770)&gt;1,"Registro repetido",""))))</f>
        <v/>
      </c>
    </row>
    <row r="1771" customFormat="false" ht="15" hidden="false" customHeight="false" outlineLevel="0" collapsed="false">
      <c r="D1771" s="0" t="str">
        <f aca="false">IF(A1771="","",IFERROR(INDEX(Sesiones!$B$2:$B$401,MATCH(A1771,Sesiones!$A$2:$A$401,0)),"Sesión no existe"))</f>
        <v/>
      </c>
      <c r="E1771" s="41" t="str">
        <f aca="false">IF(A1771="","",IFERROR(INDEX(Sesiones!$C$2:$C$401,MATCH(A1771,Sesiones!$A$2:$A$401,0)),""))</f>
        <v/>
      </c>
      <c r="F1771" s="0" t="str">
        <f aca="false">IF(A1771="","",IF(D1771="Sesión no existe","Sesión no existe",IF(COUNTIFS(Matrículas!$A$2:$A$201,B1771,Matrículas!$B$2:$B$201,D1771)=0,"No está matriculado en ese grupo",IF(COUNTIFS($A$2:$A$3001,A1771,$B$2:$B$3001,B1771)&gt;1,"Registro repetido",""))))</f>
        <v/>
      </c>
    </row>
    <row r="1772" customFormat="false" ht="15" hidden="false" customHeight="false" outlineLevel="0" collapsed="false">
      <c r="D1772" s="0" t="str">
        <f aca="false">IF(A1772="","",IFERROR(INDEX(Sesiones!$B$2:$B$401,MATCH(A1772,Sesiones!$A$2:$A$401,0)),"Sesión no existe"))</f>
        <v/>
      </c>
      <c r="E1772" s="41" t="str">
        <f aca="false">IF(A1772="","",IFERROR(INDEX(Sesiones!$C$2:$C$401,MATCH(A1772,Sesiones!$A$2:$A$401,0)),""))</f>
        <v/>
      </c>
      <c r="F1772" s="0" t="str">
        <f aca="false">IF(A1772="","",IF(D1772="Sesión no existe","Sesión no existe",IF(COUNTIFS(Matrículas!$A$2:$A$201,B1772,Matrículas!$B$2:$B$201,D1772)=0,"No está matriculado en ese grupo",IF(COUNTIFS($A$2:$A$3001,A1772,$B$2:$B$3001,B1772)&gt;1,"Registro repetido",""))))</f>
        <v/>
      </c>
    </row>
    <row r="1773" customFormat="false" ht="15" hidden="false" customHeight="false" outlineLevel="0" collapsed="false">
      <c r="D1773" s="0" t="str">
        <f aca="false">IF(A1773="","",IFERROR(INDEX(Sesiones!$B$2:$B$401,MATCH(A1773,Sesiones!$A$2:$A$401,0)),"Sesión no existe"))</f>
        <v/>
      </c>
      <c r="E1773" s="41" t="str">
        <f aca="false">IF(A1773="","",IFERROR(INDEX(Sesiones!$C$2:$C$401,MATCH(A1773,Sesiones!$A$2:$A$401,0)),""))</f>
        <v/>
      </c>
      <c r="F1773" s="0" t="str">
        <f aca="false">IF(A1773="","",IF(D1773="Sesión no existe","Sesión no existe",IF(COUNTIFS(Matrículas!$A$2:$A$201,B1773,Matrículas!$B$2:$B$201,D1773)=0,"No está matriculado en ese grupo",IF(COUNTIFS($A$2:$A$3001,A1773,$B$2:$B$3001,B1773)&gt;1,"Registro repetido",""))))</f>
        <v/>
      </c>
    </row>
    <row r="1774" customFormat="false" ht="15" hidden="false" customHeight="false" outlineLevel="0" collapsed="false">
      <c r="D1774" s="0" t="str">
        <f aca="false">IF(A1774="","",IFERROR(INDEX(Sesiones!$B$2:$B$401,MATCH(A1774,Sesiones!$A$2:$A$401,0)),"Sesión no existe"))</f>
        <v/>
      </c>
      <c r="E1774" s="41" t="str">
        <f aca="false">IF(A1774="","",IFERROR(INDEX(Sesiones!$C$2:$C$401,MATCH(A1774,Sesiones!$A$2:$A$401,0)),""))</f>
        <v/>
      </c>
      <c r="F1774" s="0" t="str">
        <f aca="false">IF(A1774="","",IF(D1774="Sesión no existe","Sesión no existe",IF(COUNTIFS(Matrículas!$A$2:$A$201,B1774,Matrículas!$B$2:$B$201,D1774)=0,"No está matriculado en ese grupo",IF(COUNTIFS($A$2:$A$3001,A1774,$B$2:$B$3001,B1774)&gt;1,"Registro repetido",""))))</f>
        <v/>
      </c>
    </row>
    <row r="1775" customFormat="false" ht="15" hidden="false" customHeight="false" outlineLevel="0" collapsed="false">
      <c r="D1775" s="0" t="str">
        <f aca="false">IF(A1775="","",IFERROR(INDEX(Sesiones!$B$2:$B$401,MATCH(A1775,Sesiones!$A$2:$A$401,0)),"Sesión no existe"))</f>
        <v/>
      </c>
      <c r="E1775" s="41" t="str">
        <f aca="false">IF(A1775="","",IFERROR(INDEX(Sesiones!$C$2:$C$401,MATCH(A1775,Sesiones!$A$2:$A$401,0)),""))</f>
        <v/>
      </c>
      <c r="F1775" s="0" t="str">
        <f aca="false">IF(A1775="","",IF(D1775="Sesión no existe","Sesión no existe",IF(COUNTIFS(Matrículas!$A$2:$A$201,B1775,Matrículas!$B$2:$B$201,D1775)=0,"No está matriculado en ese grupo",IF(COUNTIFS($A$2:$A$3001,A1775,$B$2:$B$3001,B1775)&gt;1,"Registro repetido",""))))</f>
        <v/>
      </c>
    </row>
    <row r="1776" customFormat="false" ht="15" hidden="false" customHeight="false" outlineLevel="0" collapsed="false">
      <c r="D1776" s="0" t="str">
        <f aca="false">IF(A1776="","",IFERROR(INDEX(Sesiones!$B$2:$B$401,MATCH(A1776,Sesiones!$A$2:$A$401,0)),"Sesión no existe"))</f>
        <v/>
      </c>
      <c r="E1776" s="41" t="str">
        <f aca="false">IF(A1776="","",IFERROR(INDEX(Sesiones!$C$2:$C$401,MATCH(A1776,Sesiones!$A$2:$A$401,0)),""))</f>
        <v/>
      </c>
      <c r="F1776" s="0" t="str">
        <f aca="false">IF(A1776="","",IF(D1776="Sesión no existe","Sesión no existe",IF(COUNTIFS(Matrículas!$A$2:$A$201,B1776,Matrículas!$B$2:$B$201,D1776)=0,"No está matriculado en ese grupo",IF(COUNTIFS($A$2:$A$3001,A1776,$B$2:$B$3001,B1776)&gt;1,"Registro repetido",""))))</f>
        <v/>
      </c>
    </row>
    <row r="1777" customFormat="false" ht="15" hidden="false" customHeight="false" outlineLevel="0" collapsed="false">
      <c r="D1777" s="0" t="str">
        <f aca="false">IF(A1777="","",IFERROR(INDEX(Sesiones!$B$2:$B$401,MATCH(A1777,Sesiones!$A$2:$A$401,0)),"Sesión no existe"))</f>
        <v/>
      </c>
      <c r="E1777" s="41" t="str">
        <f aca="false">IF(A1777="","",IFERROR(INDEX(Sesiones!$C$2:$C$401,MATCH(A1777,Sesiones!$A$2:$A$401,0)),""))</f>
        <v/>
      </c>
      <c r="F1777" s="0" t="str">
        <f aca="false">IF(A1777="","",IF(D1777="Sesión no existe","Sesión no existe",IF(COUNTIFS(Matrículas!$A$2:$A$201,B1777,Matrículas!$B$2:$B$201,D1777)=0,"No está matriculado en ese grupo",IF(COUNTIFS($A$2:$A$3001,A1777,$B$2:$B$3001,B1777)&gt;1,"Registro repetido",""))))</f>
        <v/>
      </c>
    </row>
    <row r="1778" customFormat="false" ht="15" hidden="false" customHeight="false" outlineLevel="0" collapsed="false">
      <c r="D1778" s="0" t="str">
        <f aca="false">IF(A1778="","",IFERROR(INDEX(Sesiones!$B$2:$B$401,MATCH(A1778,Sesiones!$A$2:$A$401,0)),"Sesión no existe"))</f>
        <v/>
      </c>
      <c r="E1778" s="41" t="str">
        <f aca="false">IF(A1778="","",IFERROR(INDEX(Sesiones!$C$2:$C$401,MATCH(A1778,Sesiones!$A$2:$A$401,0)),""))</f>
        <v/>
      </c>
      <c r="F1778" s="0" t="str">
        <f aca="false">IF(A1778="","",IF(D1778="Sesión no existe","Sesión no existe",IF(COUNTIFS(Matrículas!$A$2:$A$201,B1778,Matrículas!$B$2:$B$201,D1778)=0,"No está matriculado en ese grupo",IF(COUNTIFS($A$2:$A$3001,A1778,$B$2:$B$3001,B1778)&gt;1,"Registro repetido",""))))</f>
        <v/>
      </c>
    </row>
    <row r="1779" customFormat="false" ht="15" hidden="false" customHeight="false" outlineLevel="0" collapsed="false">
      <c r="D1779" s="0" t="str">
        <f aca="false">IF(A1779="","",IFERROR(INDEX(Sesiones!$B$2:$B$401,MATCH(A1779,Sesiones!$A$2:$A$401,0)),"Sesión no existe"))</f>
        <v/>
      </c>
      <c r="E1779" s="41" t="str">
        <f aca="false">IF(A1779="","",IFERROR(INDEX(Sesiones!$C$2:$C$401,MATCH(A1779,Sesiones!$A$2:$A$401,0)),""))</f>
        <v/>
      </c>
      <c r="F1779" s="0" t="str">
        <f aca="false">IF(A1779="","",IF(D1779="Sesión no existe","Sesión no existe",IF(COUNTIFS(Matrículas!$A$2:$A$201,B1779,Matrículas!$B$2:$B$201,D1779)=0,"No está matriculado en ese grupo",IF(COUNTIFS($A$2:$A$3001,A1779,$B$2:$B$3001,B1779)&gt;1,"Registro repetido",""))))</f>
        <v/>
      </c>
    </row>
    <row r="1780" customFormat="false" ht="15" hidden="false" customHeight="false" outlineLevel="0" collapsed="false">
      <c r="D1780" s="0" t="str">
        <f aca="false">IF(A1780="","",IFERROR(INDEX(Sesiones!$B$2:$B$401,MATCH(A1780,Sesiones!$A$2:$A$401,0)),"Sesión no existe"))</f>
        <v/>
      </c>
      <c r="E1780" s="41" t="str">
        <f aca="false">IF(A1780="","",IFERROR(INDEX(Sesiones!$C$2:$C$401,MATCH(A1780,Sesiones!$A$2:$A$401,0)),""))</f>
        <v/>
      </c>
      <c r="F1780" s="0" t="str">
        <f aca="false">IF(A1780="","",IF(D1780="Sesión no existe","Sesión no existe",IF(COUNTIFS(Matrículas!$A$2:$A$201,B1780,Matrículas!$B$2:$B$201,D1780)=0,"No está matriculado en ese grupo",IF(COUNTIFS($A$2:$A$3001,A1780,$B$2:$B$3001,B1780)&gt;1,"Registro repetido",""))))</f>
        <v/>
      </c>
    </row>
    <row r="1781" customFormat="false" ht="15" hidden="false" customHeight="false" outlineLevel="0" collapsed="false">
      <c r="D1781" s="0" t="str">
        <f aca="false">IF(A1781="","",IFERROR(INDEX(Sesiones!$B$2:$B$401,MATCH(A1781,Sesiones!$A$2:$A$401,0)),"Sesión no existe"))</f>
        <v/>
      </c>
      <c r="E1781" s="41" t="str">
        <f aca="false">IF(A1781="","",IFERROR(INDEX(Sesiones!$C$2:$C$401,MATCH(A1781,Sesiones!$A$2:$A$401,0)),""))</f>
        <v/>
      </c>
      <c r="F1781" s="0" t="str">
        <f aca="false">IF(A1781="","",IF(D1781="Sesión no existe","Sesión no existe",IF(COUNTIFS(Matrículas!$A$2:$A$201,B1781,Matrículas!$B$2:$B$201,D1781)=0,"No está matriculado en ese grupo",IF(COUNTIFS($A$2:$A$3001,A1781,$B$2:$B$3001,B1781)&gt;1,"Registro repetido",""))))</f>
        <v/>
      </c>
    </row>
    <row r="1782" customFormat="false" ht="15" hidden="false" customHeight="false" outlineLevel="0" collapsed="false">
      <c r="D1782" s="0" t="str">
        <f aca="false">IF(A1782="","",IFERROR(INDEX(Sesiones!$B$2:$B$401,MATCH(A1782,Sesiones!$A$2:$A$401,0)),"Sesión no existe"))</f>
        <v/>
      </c>
      <c r="E1782" s="41" t="str">
        <f aca="false">IF(A1782="","",IFERROR(INDEX(Sesiones!$C$2:$C$401,MATCH(A1782,Sesiones!$A$2:$A$401,0)),""))</f>
        <v/>
      </c>
      <c r="F1782" s="0" t="str">
        <f aca="false">IF(A1782="","",IF(D1782="Sesión no existe","Sesión no existe",IF(COUNTIFS(Matrículas!$A$2:$A$201,B1782,Matrículas!$B$2:$B$201,D1782)=0,"No está matriculado en ese grupo",IF(COUNTIFS($A$2:$A$3001,A1782,$B$2:$B$3001,B1782)&gt;1,"Registro repetido",""))))</f>
        <v/>
      </c>
    </row>
    <row r="1783" customFormat="false" ht="15" hidden="false" customHeight="false" outlineLevel="0" collapsed="false">
      <c r="D1783" s="0" t="str">
        <f aca="false">IF(A1783="","",IFERROR(INDEX(Sesiones!$B$2:$B$401,MATCH(A1783,Sesiones!$A$2:$A$401,0)),"Sesión no existe"))</f>
        <v/>
      </c>
      <c r="E1783" s="41" t="str">
        <f aca="false">IF(A1783="","",IFERROR(INDEX(Sesiones!$C$2:$C$401,MATCH(A1783,Sesiones!$A$2:$A$401,0)),""))</f>
        <v/>
      </c>
      <c r="F1783" s="0" t="str">
        <f aca="false">IF(A1783="","",IF(D1783="Sesión no existe","Sesión no existe",IF(COUNTIFS(Matrículas!$A$2:$A$201,B1783,Matrículas!$B$2:$B$201,D1783)=0,"No está matriculado en ese grupo",IF(COUNTIFS($A$2:$A$3001,A1783,$B$2:$B$3001,B1783)&gt;1,"Registro repetido",""))))</f>
        <v/>
      </c>
    </row>
    <row r="1784" customFormat="false" ht="15" hidden="false" customHeight="false" outlineLevel="0" collapsed="false">
      <c r="D1784" s="0" t="str">
        <f aca="false">IF(A1784="","",IFERROR(INDEX(Sesiones!$B$2:$B$401,MATCH(A1784,Sesiones!$A$2:$A$401,0)),"Sesión no existe"))</f>
        <v/>
      </c>
      <c r="E1784" s="41" t="str">
        <f aca="false">IF(A1784="","",IFERROR(INDEX(Sesiones!$C$2:$C$401,MATCH(A1784,Sesiones!$A$2:$A$401,0)),""))</f>
        <v/>
      </c>
      <c r="F1784" s="0" t="str">
        <f aca="false">IF(A1784="","",IF(D1784="Sesión no existe","Sesión no existe",IF(COUNTIFS(Matrículas!$A$2:$A$201,B1784,Matrículas!$B$2:$B$201,D1784)=0,"No está matriculado en ese grupo",IF(COUNTIFS($A$2:$A$3001,A1784,$B$2:$B$3001,B1784)&gt;1,"Registro repetido",""))))</f>
        <v/>
      </c>
    </row>
    <row r="1785" customFormat="false" ht="15" hidden="false" customHeight="false" outlineLevel="0" collapsed="false">
      <c r="D1785" s="0" t="str">
        <f aca="false">IF(A1785="","",IFERROR(INDEX(Sesiones!$B$2:$B$401,MATCH(A1785,Sesiones!$A$2:$A$401,0)),"Sesión no existe"))</f>
        <v/>
      </c>
      <c r="E1785" s="41" t="str">
        <f aca="false">IF(A1785="","",IFERROR(INDEX(Sesiones!$C$2:$C$401,MATCH(A1785,Sesiones!$A$2:$A$401,0)),""))</f>
        <v/>
      </c>
      <c r="F1785" s="0" t="str">
        <f aca="false">IF(A1785="","",IF(D1785="Sesión no existe","Sesión no existe",IF(COUNTIFS(Matrículas!$A$2:$A$201,B1785,Matrículas!$B$2:$B$201,D1785)=0,"No está matriculado en ese grupo",IF(COUNTIFS($A$2:$A$3001,A1785,$B$2:$B$3001,B1785)&gt;1,"Registro repetido",""))))</f>
        <v/>
      </c>
    </row>
    <row r="1786" customFormat="false" ht="15" hidden="false" customHeight="false" outlineLevel="0" collapsed="false">
      <c r="D1786" s="0" t="str">
        <f aca="false">IF(A1786="","",IFERROR(INDEX(Sesiones!$B$2:$B$401,MATCH(A1786,Sesiones!$A$2:$A$401,0)),"Sesión no existe"))</f>
        <v/>
      </c>
      <c r="E1786" s="41" t="str">
        <f aca="false">IF(A1786="","",IFERROR(INDEX(Sesiones!$C$2:$C$401,MATCH(A1786,Sesiones!$A$2:$A$401,0)),""))</f>
        <v/>
      </c>
      <c r="F1786" s="0" t="str">
        <f aca="false">IF(A1786="","",IF(D1786="Sesión no existe","Sesión no existe",IF(COUNTIFS(Matrículas!$A$2:$A$201,B1786,Matrículas!$B$2:$B$201,D1786)=0,"No está matriculado en ese grupo",IF(COUNTIFS($A$2:$A$3001,A1786,$B$2:$B$3001,B1786)&gt;1,"Registro repetido",""))))</f>
        <v/>
      </c>
    </row>
    <row r="1787" customFormat="false" ht="15" hidden="false" customHeight="false" outlineLevel="0" collapsed="false">
      <c r="D1787" s="0" t="str">
        <f aca="false">IF(A1787="","",IFERROR(INDEX(Sesiones!$B$2:$B$401,MATCH(A1787,Sesiones!$A$2:$A$401,0)),"Sesión no existe"))</f>
        <v/>
      </c>
      <c r="E1787" s="41" t="str">
        <f aca="false">IF(A1787="","",IFERROR(INDEX(Sesiones!$C$2:$C$401,MATCH(A1787,Sesiones!$A$2:$A$401,0)),""))</f>
        <v/>
      </c>
      <c r="F1787" s="0" t="str">
        <f aca="false">IF(A1787="","",IF(D1787="Sesión no existe","Sesión no existe",IF(COUNTIFS(Matrículas!$A$2:$A$201,B1787,Matrículas!$B$2:$B$201,D1787)=0,"No está matriculado en ese grupo",IF(COUNTIFS($A$2:$A$3001,A1787,$B$2:$B$3001,B1787)&gt;1,"Registro repetido",""))))</f>
        <v/>
      </c>
    </row>
    <row r="1788" customFormat="false" ht="15" hidden="false" customHeight="false" outlineLevel="0" collapsed="false">
      <c r="D1788" s="0" t="str">
        <f aca="false">IF(A1788="","",IFERROR(INDEX(Sesiones!$B$2:$B$401,MATCH(A1788,Sesiones!$A$2:$A$401,0)),"Sesión no existe"))</f>
        <v/>
      </c>
      <c r="E1788" s="41" t="str">
        <f aca="false">IF(A1788="","",IFERROR(INDEX(Sesiones!$C$2:$C$401,MATCH(A1788,Sesiones!$A$2:$A$401,0)),""))</f>
        <v/>
      </c>
      <c r="F1788" s="0" t="str">
        <f aca="false">IF(A1788="","",IF(D1788="Sesión no existe","Sesión no existe",IF(COUNTIFS(Matrículas!$A$2:$A$201,B1788,Matrículas!$B$2:$B$201,D1788)=0,"No está matriculado en ese grupo",IF(COUNTIFS($A$2:$A$3001,A1788,$B$2:$B$3001,B1788)&gt;1,"Registro repetido",""))))</f>
        <v/>
      </c>
    </row>
    <row r="1789" customFormat="false" ht="15" hidden="false" customHeight="false" outlineLevel="0" collapsed="false">
      <c r="D1789" s="0" t="str">
        <f aca="false">IF(A1789="","",IFERROR(INDEX(Sesiones!$B$2:$B$401,MATCH(A1789,Sesiones!$A$2:$A$401,0)),"Sesión no existe"))</f>
        <v/>
      </c>
      <c r="E1789" s="41" t="str">
        <f aca="false">IF(A1789="","",IFERROR(INDEX(Sesiones!$C$2:$C$401,MATCH(A1789,Sesiones!$A$2:$A$401,0)),""))</f>
        <v/>
      </c>
      <c r="F1789" s="0" t="str">
        <f aca="false">IF(A1789="","",IF(D1789="Sesión no existe","Sesión no existe",IF(COUNTIFS(Matrículas!$A$2:$A$201,B1789,Matrículas!$B$2:$B$201,D1789)=0,"No está matriculado en ese grupo",IF(COUNTIFS($A$2:$A$3001,A1789,$B$2:$B$3001,B1789)&gt;1,"Registro repetido",""))))</f>
        <v/>
      </c>
    </row>
    <row r="1790" customFormat="false" ht="15" hidden="false" customHeight="false" outlineLevel="0" collapsed="false">
      <c r="D1790" s="0" t="str">
        <f aca="false">IF(A1790="","",IFERROR(INDEX(Sesiones!$B$2:$B$401,MATCH(A1790,Sesiones!$A$2:$A$401,0)),"Sesión no existe"))</f>
        <v/>
      </c>
      <c r="E1790" s="41" t="str">
        <f aca="false">IF(A1790="","",IFERROR(INDEX(Sesiones!$C$2:$C$401,MATCH(A1790,Sesiones!$A$2:$A$401,0)),""))</f>
        <v/>
      </c>
      <c r="F1790" s="0" t="str">
        <f aca="false">IF(A1790="","",IF(D1790="Sesión no existe","Sesión no existe",IF(COUNTIFS(Matrículas!$A$2:$A$201,B1790,Matrículas!$B$2:$B$201,D1790)=0,"No está matriculado en ese grupo",IF(COUNTIFS($A$2:$A$3001,A1790,$B$2:$B$3001,B1790)&gt;1,"Registro repetido",""))))</f>
        <v/>
      </c>
    </row>
    <row r="1791" customFormat="false" ht="15" hidden="false" customHeight="false" outlineLevel="0" collapsed="false">
      <c r="D1791" s="0" t="str">
        <f aca="false">IF(A1791="","",IFERROR(INDEX(Sesiones!$B$2:$B$401,MATCH(A1791,Sesiones!$A$2:$A$401,0)),"Sesión no existe"))</f>
        <v/>
      </c>
      <c r="E1791" s="41" t="str">
        <f aca="false">IF(A1791="","",IFERROR(INDEX(Sesiones!$C$2:$C$401,MATCH(A1791,Sesiones!$A$2:$A$401,0)),""))</f>
        <v/>
      </c>
      <c r="F1791" s="0" t="str">
        <f aca="false">IF(A1791="","",IF(D1791="Sesión no existe","Sesión no existe",IF(COUNTIFS(Matrículas!$A$2:$A$201,B1791,Matrículas!$B$2:$B$201,D1791)=0,"No está matriculado en ese grupo",IF(COUNTIFS($A$2:$A$3001,A1791,$B$2:$B$3001,B1791)&gt;1,"Registro repetido",""))))</f>
        <v/>
      </c>
    </row>
    <row r="1792" customFormat="false" ht="15" hidden="false" customHeight="false" outlineLevel="0" collapsed="false">
      <c r="D1792" s="0" t="str">
        <f aca="false">IF(A1792="","",IFERROR(INDEX(Sesiones!$B$2:$B$401,MATCH(A1792,Sesiones!$A$2:$A$401,0)),"Sesión no existe"))</f>
        <v/>
      </c>
      <c r="E1792" s="41" t="str">
        <f aca="false">IF(A1792="","",IFERROR(INDEX(Sesiones!$C$2:$C$401,MATCH(A1792,Sesiones!$A$2:$A$401,0)),""))</f>
        <v/>
      </c>
      <c r="F1792" s="0" t="str">
        <f aca="false">IF(A1792="","",IF(D1792="Sesión no existe","Sesión no existe",IF(COUNTIFS(Matrículas!$A$2:$A$201,B1792,Matrículas!$B$2:$B$201,D1792)=0,"No está matriculado en ese grupo",IF(COUNTIFS($A$2:$A$3001,A1792,$B$2:$B$3001,B1792)&gt;1,"Registro repetido",""))))</f>
        <v/>
      </c>
    </row>
    <row r="1793" customFormat="false" ht="15" hidden="false" customHeight="false" outlineLevel="0" collapsed="false">
      <c r="D1793" s="0" t="str">
        <f aca="false">IF(A1793="","",IFERROR(INDEX(Sesiones!$B$2:$B$401,MATCH(A1793,Sesiones!$A$2:$A$401,0)),"Sesión no existe"))</f>
        <v/>
      </c>
      <c r="E1793" s="41" t="str">
        <f aca="false">IF(A1793="","",IFERROR(INDEX(Sesiones!$C$2:$C$401,MATCH(A1793,Sesiones!$A$2:$A$401,0)),""))</f>
        <v/>
      </c>
      <c r="F1793" s="0" t="str">
        <f aca="false">IF(A1793="","",IF(D1793="Sesión no existe","Sesión no existe",IF(COUNTIFS(Matrículas!$A$2:$A$201,B1793,Matrículas!$B$2:$B$201,D1793)=0,"No está matriculado en ese grupo",IF(COUNTIFS($A$2:$A$3001,A1793,$B$2:$B$3001,B1793)&gt;1,"Registro repetido",""))))</f>
        <v/>
      </c>
    </row>
    <row r="1794" customFormat="false" ht="15" hidden="false" customHeight="false" outlineLevel="0" collapsed="false">
      <c r="D1794" s="0" t="str">
        <f aca="false">IF(A1794="","",IFERROR(INDEX(Sesiones!$B$2:$B$401,MATCH(A1794,Sesiones!$A$2:$A$401,0)),"Sesión no existe"))</f>
        <v/>
      </c>
      <c r="E1794" s="41" t="str">
        <f aca="false">IF(A1794="","",IFERROR(INDEX(Sesiones!$C$2:$C$401,MATCH(A1794,Sesiones!$A$2:$A$401,0)),""))</f>
        <v/>
      </c>
      <c r="F1794" s="0" t="str">
        <f aca="false">IF(A1794="","",IF(D1794="Sesión no existe","Sesión no existe",IF(COUNTIFS(Matrículas!$A$2:$A$201,B1794,Matrículas!$B$2:$B$201,D1794)=0,"No está matriculado en ese grupo",IF(COUNTIFS($A$2:$A$3001,A1794,$B$2:$B$3001,B1794)&gt;1,"Registro repetido",""))))</f>
        <v/>
      </c>
    </row>
    <row r="1795" customFormat="false" ht="15" hidden="false" customHeight="false" outlineLevel="0" collapsed="false">
      <c r="D1795" s="0" t="str">
        <f aca="false">IF(A1795="","",IFERROR(INDEX(Sesiones!$B$2:$B$401,MATCH(A1795,Sesiones!$A$2:$A$401,0)),"Sesión no existe"))</f>
        <v/>
      </c>
      <c r="E1795" s="41" t="str">
        <f aca="false">IF(A1795="","",IFERROR(INDEX(Sesiones!$C$2:$C$401,MATCH(A1795,Sesiones!$A$2:$A$401,0)),""))</f>
        <v/>
      </c>
      <c r="F1795" s="0" t="str">
        <f aca="false">IF(A1795="","",IF(D1795="Sesión no existe","Sesión no existe",IF(COUNTIFS(Matrículas!$A$2:$A$201,B1795,Matrículas!$B$2:$B$201,D1795)=0,"No está matriculado en ese grupo",IF(COUNTIFS($A$2:$A$3001,A1795,$B$2:$B$3001,B1795)&gt;1,"Registro repetido",""))))</f>
        <v/>
      </c>
    </row>
    <row r="1796" customFormat="false" ht="15" hidden="false" customHeight="false" outlineLevel="0" collapsed="false">
      <c r="D1796" s="0" t="str">
        <f aca="false">IF(A1796="","",IFERROR(INDEX(Sesiones!$B$2:$B$401,MATCH(A1796,Sesiones!$A$2:$A$401,0)),"Sesión no existe"))</f>
        <v/>
      </c>
      <c r="E1796" s="41" t="str">
        <f aca="false">IF(A1796="","",IFERROR(INDEX(Sesiones!$C$2:$C$401,MATCH(A1796,Sesiones!$A$2:$A$401,0)),""))</f>
        <v/>
      </c>
      <c r="F1796" s="0" t="str">
        <f aca="false">IF(A1796="","",IF(D1796="Sesión no existe","Sesión no existe",IF(COUNTIFS(Matrículas!$A$2:$A$201,B1796,Matrículas!$B$2:$B$201,D1796)=0,"No está matriculado en ese grupo",IF(COUNTIFS($A$2:$A$3001,A1796,$B$2:$B$3001,B1796)&gt;1,"Registro repetido",""))))</f>
        <v/>
      </c>
    </row>
    <row r="1797" customFormat="false" ht="15" hidden="false" customHeight="false" outlineLevel="0" collapsed="false">
      <c r="D1797" s="0" t="str">
        <f aca="false">IF(A1797="","",IFERROR(INDEX(Sesiones!$B$2:$B$401,MATCH(A1797,Sesiones!$A$2:$A$401,0)),"Sesión no existe"))</f>
        <v/>
      </c>
      <c r="E1797" s="41" t="str">
        <f aca="false">IF(A1797="","",IFERROR(INDEX(Sesiones!$C$2:$C$401,MATCH(A1797,Sesiones!$A$2:$A$401,0)),""))</f>
        <v/>
      </c>
      <c r="F1797" s="0" t="str">
        <f aca="false">IF(A1797="","",IF(D1797="Sesión no existe","Sesión no existe",IF(COUNTIFS(Matrículas!$A$2:$A$201,B1797,Matrículas!$B$2:$B$201,D1797)=0,"No está matriculado en ese grupo",IF(COUNTIFS($A$2:$A$3001,A1797,$B$2:$B$3001,B1797)&gt;1,"Registro repetido",""))))</f>
        <v/>
      </c>
    </row>
    <row r="1798" customFormat="false" ht="15" hidden="false" customHeight="false" outlineLevel="0" collapsed="false">
      <c r="D1798" s="0" t="str">
        <f aca="false">IF(A1798="","",IFERROR(INDEX(Sesiones!$B$2:$B$401,MATCH(A1798,Sesiones!$A$2:$A$401,0)),"Sesión no existe"))</f>
        <v/>
      </c>
      <c r="E1798" s="41" t="str">
        <f aca="false">IF(A1798="","",IFERROR(INDEX(Sesiones!$C$2:$C$401,MATCH(A1798,Sesiones!$A$2:$A$401,0)),""))</f>
        <v/>
      </c>
      <c r="F1798" s="0" t="str">
        <f aca="false">IF(A1798="","",IF(D1798="Sesión no existe","Sesión no existe",IF(COUNTIFS(Matrículas!$A$2:$A$201,B1798,Matrículas!$B$2:$B$201,D1798)=0,"No está matriculado en ese grupo",IF(COUNTIFS($A$2:$A$3001,A1798,$B$2:$B$3001,B1798)&gt;1,"Registro repetido",""))))</f>
        <v/>
      </c>
    </row>
    <row r="1799" customFormat="false" ht="15" hidden="false" customHeight="false" outlineLevel="0" collapsed="false">
      <c r="D1799" s="0" t="str">
        <f aca="false">IF(A1799="","",IFERROR(INDEX(Sesiones!$B$2:$B$401,MATCH(A1799,Sesiones!$A$2:$A$401,0)),"Sesión no existe"))</f>
        <v/>
      </c>
      <c r="E1799" s="41" t="str">
        <f aca="false">IF(A1799="","",IFERROR(INDEX(Sesiones!$C$2:$C$401,MATCH(A1799,Sesiones!$A$2:$A$401,0)),""))</f>
        <v/>
      </c>
      <c r="F1799" s="0" t="str">
        <f aca="false">IF(A1799="","",IF(D1799="Sesión no existe","Sesión no existe",IF(COUNTIFS(Matrículas!$A$2:$A$201,B1799,Matrículas!$B$2:$B$201,D1799)=0,"No está matriculado en ese grupo",IF(COUNTIFS($A$2:$A$3001,A1799,$B$2:$B$3001,B1799)&gt;1,"Registro repetido",""))))</f>
        <v/>
      </c>
    </row>
    <row r="1800" customFormat="false" ht="15" hidden="false" customHeight="false" outlineLevel="0" collapsed="false">
      <c r="D1800" s="0" t="str">
        <f aca="false">IF(A1800="","",IFERROR(INDEX(Sesiones!$B$2:$B$401,MATCH(A1800,Sesiones!$A$2:$A$401,0)),"Sesión no existe"))</f>
        <v/>
      </c>
      <c r="E1800" s="41" t="str">
        <f aca="false">IF(A1800="","",IFERROR(INDEX(Sesiones!$C$2:$C$401,MATCH(A1800,Sesiones!$A$2:$A$401,0)),""))</f>
        <v/>
      </c>
      <c r="F1800" s="0" t="str">
        <f aca="false">IF(A1800="","",IF(D1800="Sesión no existe","Sesión no existe",IF(COUNTIFS(Matrículas!$A$2:$A$201,B1800,Matrículas!$B$2:$B$201,D1800)=0,"No está matriculado en ese grupo",IF(COUNTIFS($A$2:$A$3001,A1800,$B$2:$B$3001,B1800)&gt;1,"Registro repetido",""))))</f>
        <v/>
      </c>
    </row>
    <row r="1801" customFormat="false" ht="15" hidden="false" customHeight="false" outlineLevel="0" collapsed="false">
      <c r="D1801" s="0" t="str">
        <f aca="false">IF(A1801="","",IFERROR(INDEX(Sesiones!$B$2:$B$401,MATCH(A1801,Sesiones!$A$2:$A$401,0)),"Sesión no existe"))</f>
        <v/>
      </c>
      <c r="E1801" s="41" t="str">
        <f aca="false">IF(A1801="","",IFERROR(INDEX(Sesiones!$C$2:$C$401,MATCH(A1801,Sesiones!$A$2:$A$401,0)),""))</f>
        <v/>
      </c>
      <c r="F1801" s="0" t="str">
        <f aca="false">IF(A1801="","",IF(D1801="Sesión no existe","Sesión no existe",IF(COUNTIFS(Matrículas!$A$2:$A$201,B1801,Matrículas!$B$2:$B$201,D1801)=0,"No está matriculado en ese grupo",IF(COUNTIFS($A$2:$A$3001,A1801,$B$2:$B$3001,B1801)&gt;1,"Registro repetido",""))))</f>
        <v/>
      </c>
    </row>
    <row r="1802" customFormat="false" ht="15" hidden="false" customHeight="false" outlineLevel="0" collapsed="false">
      <c r="D1802" s="0" t="str">
        <f aca="false">IF(A1802="","",IFERROR(INDEX(Sesiones!$B$2:$B$401,MATCH(A1802,Sesiones!$A$2:$A$401,0)),"Sesión no existe"))</f>
        <v/>
      </c>
      <c r="E1802" s="41" t="str">
        <f aca="false">IF(A1802="","",IFERROR(INDEX(Sesiones!$C$2:$C$401,MATCH(A1802,Sesiones!$A$2:$A$401,0)),""))</f>
        <v/>
      </c>
      <c r="F1802" s="0" t="str">
        <f aca="false">IF(A1802="","",IF(D1802="Sesión no existe","Sesión no existe",IF(COUNTIFS(Matrículas!$A$2:$A$201,B1802,Matrículas!$B$2:$B$201,D1802)=0,"No está matriculado en ese grupo",IF(COUNTIFS($A$2:$A$3001,A1802,$B$2:$B$3001,B1802)&gt;1,"Registro repetido",""))))</f>
        <v/>
      </c>
    </row>
    <row r="1803" customFormat="false" ht="15" hidden="false" customHeight="false" outlineLevel="0" collapsed="false">
      <c r="D1803" s="0" t="str">
        <f aca="false">IF(A1803="","",IFERROR(INDEX(Sesiones!$B$2:$B$401,MATCH(A1803,Sesiones!$A$2:$A$401,0)),"Sesión no existe"))</f>
        <v/>
      </c>
      <c r="E1803" s="41" t="str">
        <f aca="false">IF(A1803="","",IFERROR(INDEX(Sesiones!$C$2:$C$401,MATCH(A1803,Sesiones!$A$2:$A$401,0)),""))</f>
        <v/>
      </c>
      <c r="F1803" s="0" t="str">
        <f aca="false">IF(A1803="","",IF(D1803="Sesión no existe","Sesión no existe",IF(COUNTIFS(Matrículas!$A$2:$A$201,B1803,Matrículas!$B$2:$B$201,D1803)=0,"No está matriculado en ese grupo",IF(COUNTIFS($A$2:$A$3001,A1803,$B$2:$B$3001,B1803)&gt;1,"Registro repetido",""))))</f>
        <v/>
      </c>
    </row>
    <row r="1804" customFormat="false" ht="15" hidden="false" customHeight="false" outlineLevel="0" collapsed="false">
      <c r="D1804" s="0" t="str">
        <f aca="false">IF(A1804="","",IFERROR(INDEX(Sesiones!$B$2:$B$401,MATCH(A1804,Sesiones!$A$2:$A$401,0)),"Sesión no existe"))</f>
        <v/>
      </c>
      <c r="E1804" s="41" t="str">
        <f aca="false">IF(A1804="","",IFERROR(INDEX(Sesiones!$C$2:$C$401,MATCH(A1804,Sesiones!$A$2:$A$401,0)),""))</f>
        <v/>
      </c>
      <c r="F1804" s="0" t="str">
        <f aca="false">IF(A1804="","",IF(D1804="Sesión no existe","Sesión no existe",IF(COUNTIFS(Matrículas!$A$2:$A$201,B1804,Matrículas!$B$2:$B$201,D1804)=0,"No está matriculado en ese grupo",IF(COUNTIFS($A$2:$A$3001,A1804,$B$2:$B$3001,B1804)&gt;1,"Registro repetido",""))))</f>
        <v/>
      </c>
    </row>
    <row r="1805" customFormat="false" ht="15" hidden="false" customHeight="false" outlineLevel="0" collapsed="false">
      <c r="D1805" s="0" t="str">
        <f aca="false">IF(A1805="","",IFERROR(INDEX(Sesiones!$B$2:$B$401,MATCH(A1805,Sesiones!$A$2:$A$401,0)),"Sesión no existe"))</f>
        <v/>
      </c>
      <c r="E1805" s="41" t="str">
        <f aca="false">IF(A1805="","",IFERROR(INDEX(Sesiones!$C$2:$C$401,MATCH(A1805,Sesiones!$A$2:$A$401,0)),""))</f>
        <v/>
      </c>
      <c r="F1805" s="0" t="str">
        <f aca="false">IF(A1805="","",IF(D1805="Sesión no existe","Sesión no existe",IF(COUNTIFS(Matrículas!$A$2:$A$201,B1805,Matrículas!$B$2:$B$201,D1805)=0,"No está matriculado en ese grupo",IF(COUNTIFS($A$2:$A$3001,A1805,$B$2:$B$3001,B1805)&gt;1,"Registro repetido",""))))</f>
        <v/>
      </c>
    </row>
    <row r="1806" customFormat="false" ht="15" hidden="false" customHeight="false" outlineLevel="0" collapsed="false">
      <c r="D1806" s="0" t="str">
        <f aca="false">IF(A1806="","",IFERROR(INDEX(Sesiones!$B$2:$B$401,MATCH(A1806,Sesiones!$A$2:$A$401,0)),"Sesión no existe"))</f>
        <v/>
      </c>
      <c r="E1806" s="41" t="str">
        <f aca="false">IF(A1806="","",IFERROR(INDEX(Sesiones!$C$2:$C$401,MATCH(A1806,Sesiones!$A$2:$A$401,0)),""))</f>
        <v/>
      </c>
      <c r="F1806" s="0" t="str">
        <f aca="false">IF(A1806="","",IF(D1806="Sesión no existe","Sesión no existe",IF(COUNTIFS(Matrículas!$A$2:$A$201,B1806,Matrículas!$B$2:$B$201,D1806)=0,"No está matriculado en ese grupo",IF(COUNTIFS($A$2:$A$3001,A1806,$B$2:$B$3001,B1806)&gt;1,"Registro repetido",""))))</f>
        <v/>
      </c>
    </row>
    <row r="1807" customFormat="false" ht="15" hidden="false" customHeight="false" outlineLevel="0" collapsed="false">
      <c r="D1807" s="0" t="str">
        <f aca="false">IF(A1807="","",IFERROR(INDEX(Sesiones!$B$2:$B$401,MATCH(A1807,Sesiones!$A$2:$A$401,0)),"Sesión no existe"))</f>
        <v/>
      </c>
      <c r="E1807" s="41" t="str">
        <f aca="false">IF(A1807="","",IFERROR(INDEX(Sesiones!$C$2:$C$401,MATCH(A1807,Sesiones!$A$2:$A$401,0)),""))</f>
        <v/>
      </c>
      <c r="F1807" s="0" t="str">
        <f aca="false">IF(A1807="","",IF(D1807="Sesión no existe","Sesión no existe",IF(COUNTIFS(Matrículas!$A$2:$A$201,B1807,Matrículas!$B$2:$B$201,D1807)=0,"No está matriculado en ese grupo",IF(COUNTIFS($A$2:$A$3001,A1807,$B$2:$B$3001,B1807)&gt;1,"Registro repetido",""))))</f>
        <v/>
      </c>
    </row>
    <row r="1808" customFormat="false" ht="15" hidden="false" customHeight="false" outlineLevel="0" collapsed="false">
      <c r="D1808" s="0" t="str">
        <f aca="false">IF(A1808="","",IFERROR(INDEX(Sesiones!$B$2:$B$401,MATCH(A1808,Sesiones!$A$2:$A$401,0)),"Sesión no existe"))</f>
        <v/>
      </c>
      <c r="E1808" s="41" t="str">
        <f aca="false">IF(A1808="","",IFERROR(INDEX(Sesiones!$C$2:$C$401,MATCH(A1808,Sesiones!$A$2:$A$401,0)),""))</f>
        <v/>
      </c>
      <c r="F1808" s="0" t="str">
        <f aca="false">IF(A1808="","",IF(D1808="Sesión no existe","Sesión no existe",IF(COUNTIFS(Matrículas!$A$2:$A$201,B1808,Matrículas!$B$2:$B$201,D1808)=0,"No está matriculado en ese grupo",IF(COUNTIFS($A$2:$A$3001,A1808,$B$2:$B$3001,B1808)&gt;1,"Registro repetido",""))))</f>
        <v/>
      </c>
    </row>
    <row r="1809" customFormat="false" ht="15" hidden="false" customHeight="false" outlineLevel="0" collapsed="false">
      <c r="D1809" s="0" t="str">
        <f aca="false">IF(A1809="","",IFERROR(INDEX(Sesiones!$B$2:$B$401,MATCH(A1809,Sesiones!$A$2:$A$401,0)),"Sesión no existe"))</f>
        <v/>
      </c>
      <c r="E1809" s="41" t="str">
        <f aca="false">IF(A1809="","",IFERROR(INDEX(Sesiones!$C$2:$C$401,MATCH(A1809,Sesiones!$A$2:$A$401,0)),""))</f>
        <v/>
      </c>
      <c r="F1809" s="0" t="str">
        <f aca="false">IF(A1809="","",IF(D1809="Sesión no existe","Sesión no existe",IF(COUNTIFS(Matrículas!$A$2:$A$201,B1809,Matrículas!$B$2:$B$201,D1809)=0,"No está matriculado en ese grupo",IF(COUNTIFS($A$2:$A$3001,A1809,$B$2:$B$3001,B1809)&gt;1,"Registro repetido",""))))</f>
        <v/>
      </c>
    </row>
    <row r="1810" customFormat="false" ht="15" hidden="false" customHeight="false" outlineLevel="0" collapsed="false">
      <c r="D1810" s="0" t="str">
        <f aca="false">IF(A1810="","",IFERROR(INDEX(Sesiones!$B$2:$B$401,MATCH(A1810,Sesiones!$A$2:$A$401,0)),"Sesión no existe"))</f>
        <v/>
      </c>
      <c r="E1810" s="41" t="str">
        <f aca="false">IF(A1810="","",IFERROR(INDEX(Sesiones!$C$2:$C$401,MATCH(A1810,Sesiones!$A$2:$A$401,0)),""))</f>
        <v/>
      </c>
      <c r="F1810" s="0" t="str">
        <f aca="false">IF(A1810="","",IF(D1810="Sesión no existe","Sesión no existe",IF(COUNTIFS(Matrículas!$A$2:$A$201,B1810,Matrículas!$B$2:$B$201,D1810)=0,"No está matriculado en ese grupo",IF(COUNTIFS($A$2:$A$3001,A1810,$B$2:$B$3001,B1810)&gt;1,"Registro repetido",""))))</f>
        <v/>
      </c>
    </row>
    <row r="1811" customFormat="false" ht="15" hidden="false" customHeight="false" outlineLevel="0" collapsed="false">
      <c r="D1811" s="0" t="str">
        <f aca="false">IF(A1811="","",IFERROR(INDEX(Sesiones!$B$2:$B$401,MATCH(A1811,Sesiones!$A$2:$A$401,0)),"Sesión no existe"))</f>
        <v/>
      </c>
      <c r="E1811" s="41" t="str">
        <f aca="false">IF(A1811="","",IFERROR(INDEX(Sesiones!$C$2:$C$401,MATCH(A1811,Sesiones!$A$2:$A$401,0)),""))</f>
        <v/>
      </c>
      <c r="F1811" s="0" t="str">
        <f aca="false">IF(A1811="","",IF(D1811="Sesión no existe","Sesión no existe",IF(COUNTIFS(Matrículas!$A$2:$A$201,B1811,Matrículas!$B$2:$B$201,D1811)=0,"No está matriculado en ese grupo",IF(COUNTIFS($A$2:$A$3001,A1811,$B$2:$B$3001,B1811)&gt;1,"Registro repetido",""))))</f>
        <v/>
      </c>
    </row>
    <row r="1812" customFormat="false" ht="15" hidden="false" customHeight="false" outlineLevel="0" collapsed="false">
      <c r="D1812" s="0" t="str">
        <f aca="false">IF(A1812="","",IFERROR(INDEX(Sesiones!$B$2:$B$401,MATCH(A1812,Sesiones!$A$2:$A$401,0)),"Sesión no existe"))</f>
        <v/>
      </c>
      <c r="E1812" s="41" t="str">
        <f aca="false">IF(A1812="","",IFERROR(INDEX(Sesiones!$C$2:$C$401,MATCH(A1812,Sesiones!$A$2:$A$401,0)),""))</f>
        <v/>
      </c>
      <c r="F1812" s="0" t="str">
        <f aca="false">IF(A1812="","",IF(D1812="Sesión no existe","Sesión no existe",IF(COUNTIFS(Matrículas!$A$2:$A$201,B1812,Matrículas!$B$2:$B$201,D1812)=0,"No está matriculado en ese grupo",IF(COUNTIFS($A$2:$A$3001,A1812,$B$2:$B$3001,B1812)&gt;1,"Registro repetido",""))))</f>
        <v/>
      </c>
    </row>
    <row r="1813" customFormat="false" ht="15" hidden="false" customHeight="false" outlineLevel="0" collapsed="false">
      <c r="D1813" s="0" t="str">
        <f aca="false">IF(A1813="","",IFERROR(INDEX(Sesiones!$B$2:$B$401,MATCH(A1813,Sesiones!$A$2:$A$401,0)),"Sesión no existe"))</f>
        <v/>
      </c>
      <c r="E1813" s="41" t="str">
        <f aca="false">IF(A1813="","",IFERROR(INDEX(Sesiones!$C$2:$C$401,MATCH(A1813,Sesiones!$A$2:$A$401,0)),""))</f>
        <v/>
      </c>
      <c r="F1813" s="0" t="str">
        <f aca="false">IF(A1813="","",IF(D1813="Sesión no existe","Sesión no existe",IF(COUNTIFS(Matrículas!$A$2:$A$201,B1813,Matrículas!$B$2:$B$201,D1813)=0,"No está matriculado en ese grupo",IF(COUNTIFS($A$2:$A$3001,A1813,$B$2:$B$3001,B1813)&gt;1,"Registro repetido",""))))</f>
        <v/>
      </c>
    </row>
    <row r="1814" customFormat="false" ht="15" hidden="false" customHeight="false" outlineLevel="0" collapsed="false">
      <c r="D1814" s="0" t="str">
        <f aca="false">IF(A1814="","",IFERROR(INDEX(Sesiones!$B$2:$B$401,MATCH(A1814,Sesiones!$A$2:$A$401,0)),"Sesión no existe"))</f>
        <v/>
      </c>
      <c r="E1814" s="41" t="str">
        <f aca="false">IF(A1814="","",IFERROR(INDEX(Sesiones!$C$2:$C$401,MATCH(A1814,Sesiones!$A$2:$A$401,0)),""))</f>
        <v/>
      </c>
      <c r="F1814" s="0" t="str">
        <f aca="false">IF(A1814="","",IF(D1814="Sesión no existe","Sesión no existe",IF(COUNTIFS(Matrículas!$A$2:$A$201,B1814,Matrículas!$B$2:$B$201,D1814)=0,"No está matriculado en ese grupo",IF(COUNTIFS($A$2:$A$3001,A1814,$B$2:$B$3001,B1814)&gt;1,"Registro repetido",""))))</f>
        <v/>
      </c>
    </row>
    <row r="1815" customFormat="false" ht="15" hidden="false" customHeight="false" outlineLevel="0" collapsed="false">
      <c r="D1815" s="0" t="str">
        <f aca="false">IF(A1815="","",IFERROR(INDEX(Sesiones!$B$2:$B$401,MATCH(A1815,Sesiones!$A$2:$A$401,0)),"Sesión no existe"))</f>
        <v/>
      </c>
      <c r="E1815" s="41" t="str">
        <f aca="false">IF(A1815="","",IFERROR(INDEX(Sesiones!$C$2:$C$401,MATCH(A1815,Sesiones!$A$2:$A$401,0)),""))</f>
        <v/>
      </c>
      <c r="F1815" s="0" t="str">
        <f aca="false">IF(A1815="","",IF(D1815="Sesión no existe","Sesión no existe",IF(COUNTIFS(Matrículas!$A$2:$A$201,B1815,Matrículas!$B$2:$B$201,D1815)=0,"No está matriculado en ese grupo",IF(COUNTIFS($A$2:$A$3001,A1815,$B$2:$B$3001,B1815)&gt;1,"Registro repetido",""))))</f>
        <v/>
      </c>
    </row>
    <row r="1816" customFormat="false" ht="15" hidden="false" customHeight="false" outlineLevel="0" collapsed="false">
      <c r="D1816" s="0" t="str">
        <f aca="false">IF(A1816="","",IFERROR(INDEX(Sesiones!$B$2:$B$401,MATCH(A1816,Sesiones!$A$2:$A$401,0)),"Sesión no existe"))</f>
        <v/>
      </c>
      <c r="E1816" s="41" t="str">
        <f aca="false">IF(A1816="","",IFERROR(INDEX(Sesiones!$C$2:$C$401,MATCH(A1816,Sesiones!$A$2:$A$401,0)),""))</f>
        <v/>
      </c>
      <c r="F1816" s="0" t="str">
        <f aca="false">IF(A1816="","",IF(D1816="Sesión no existe","Sesión no existe",IF(COUNTIFS(Matrículas!$A$2:$A$201,B1816,Matrículas!$B$2:$B$201,D1816)=0,"No está matriculado en ese grupo",IF(COUNTIFS($A$2:$A$3001,A1816,$B$2:$B$3001,B1816)&gt;1,"Registro repetido",""))))</f>
        <v/>
      </c>
    </row>
    <row r="1817" customFormat="false" ht="15" hidden="false" customHeight="false" outlineLevel="0" collapsed="false">
      <c r="D1817" s="0" t="str">
        <f aca="false">IF(A1817="","",IFERROR(INDEX(Sesiones!$B$2:$B$401,MATCH(A1817,Sesiones!$A$2:$A$401,0)),"Sesión no existe"))</f>
        <v/>
      </c>
      <c r="E1817" s="41" t="str">
        <f aca="false">IF(A1817="","",IFERROR(INDEX(Sesiones!$C$2:$C$401,MATCH(A1817,Sesiones!$A$2:$A$401,0)),""))</f>
        <v/>
      </c>
      <c r="F1817" s="0" t="str">
        <f aca="false">IF(A1817="","",IF(D1817="Sesión no existe","Sesión no existe",IF(COUNTIFS(Matrículas!$A$2:$A$201,B1817,Matrículas!$B$2:$B$201,D1817)=0,"No está matriculado en ese grupo",IF(COUNTIFS($A$2:$A$3001,A1817,$B$2:$B$3001,B1817)&gt;1,"Registro repetido",""))))</f>
        <v/>
      </c>
    </row>
    <row r="1818" customFormat="false" ht="15" hidden="false" customHeight="false" outlineLevel="0" collapsed="false">
      <c r="D1818" s="0" t="str">
        <f aca="false">IF(A1818="","",IFERROR(INDEX(Sesiones!$B$2:$B$401,MATCH(A1818,Sesiones!$A$2:$A$401,0)),"Sesión no existe"))</f>
        <v/>
      </c>
      <c r="E1818" s="41" t="str">
        <f aca="false">IF(A1818="","",IFERROR(INDEX(Sesiones!$C$2:$C$401,MATCH(A1818,Sesiones!$A$2:$A$401,0)),""))</f>
        <v/>
      </c>
      <c r="F1818" s="0" t="str">
        <f aca="false">IF(A1818="","",IF(D1818="Sesión no existe","Sesión no existe",IF(COUNTIFS(Matrículas!$A$2:$A$201,B1818,Matrículas!$B$2:$B$201,D1818)=0,"No está matriculado en ese grupo",IF(COUNTIFS($A$2:$A$3001,A1818,$B$2:$B$3001,B1818)&gt;1,"Registro repetido",""))))</f>
        <v/>
      </c>
    </row>
    <row r="1819" customFormat="false" ht="15" hidden="false" customHeight="false" outlineLevel="0" collapsed="false">
      <c r="D1819" s="0" t="str">
        <f aca="false">IF(A1819="","",IFERROR(INDEX(Sesiones!$B$2:$B$401,MATCH(A1819,Sesiones!$A$2:$A$401,0)),"Sesión no existe"))</f>
        <v/>
      </c>
      <c r="E1819" s="41" t="str">
        <f aca="false">IF(A1819="","",IFERROR(INDEX(Sesiones!$C$2:$C$401,MATCH(A1819,Sesiones!$A$2:$A$401,0)),""))</f>
        <v/>
      </c>
      <c r="F1819" s="0" t="str">
        <f aca="false">IF(A1819="","",IF(D1819="Sesión no existe","Sesión no existe",IF(COUNTIFS(Matrículas!$A$2:$A$201,B1819,Matrículas!$B$2:$B$201,D1819)=0,"No está matriculado en ese grupo",IF(COUNTIFS($A$2:$A$3001,A1819,$B$2:$B$3001,B1819)&gt;1,"Registro repetido",""))))</f>
        <v/>
      </c>
    </row>
    <row r="1820" customFormat="false" ht="15" hidden="false" customHeight="false" outlineLevel="0" collapsed="false">
      <c r="D1820" s="0" t="str">
        <f aca="false">IF(A1820="","",IFERROR(INDEX(Sesiones!$B$2:$B$401,MATCH(A1820,Sesiones!$A$2:$A$401,0)),"Sesión no existe"))</f>
        <v/>
      </c>
      <c r="E1820" s="41" t="str">
        <f aca="false">IF(A1820="","",IFERROR(INDEX(Sesiones!$C$2:$C$401,MATCH(A1820,Sesiones!$A$2:$A$401,0)),""))</f>
        <v/>
      </c>
      <c r="F1820" s="0" t="str">
        <f aca="false">IF(A1820="","",IF(D1820="Sesión no existe","Sesión no existe",IF(COUNTIFS(Matrículas!$A$2:$A$201,B1820,Matrículas!$B$2:$B$201,D1820)=0,"No está matriculado en ese grupo",IF(COUNTIFS($A$2:$A$3001,A1820,$B$2:$B$3001,B1820)&gt;1,"Registro repetido",""))))</f>
        <v/>
      </c>
    </row>
    <row r="1821" customFormat="false" ht="15" hidden="false" customHeight="false" outlineLevel="0" collapsed="false">
      <c r="D1821" s="0" t="str">
        <f aca="false">IF(A1821="","",IFERROR(INDEX(Sesiones!$B$2:$B$401,MATCH(A1821,Sesiones!$A$2:$A$401,0)),"Sesión no existe"))</f>
        <v/>
      </c>
      <c r="E1821" s="41" t="str">
        <f aca="false">IF(A1821="","",IFERROR(INDEX(Sesiones!$C$2:$C$401,MATCH(A1821,Sesiones!$A$2:$A$401,0)),""))</f>
        <v/>
      </c>
      <c r="F1821" s="0" t="str">
        <f aca="false">IF(A1821="","",IF(D1821="Sesión no existe","Sesión no existe",IF(COUNTIFS(Matrículas!$A$2:$A$201,B1821,Matrículas!$B$2:$B$201,D1821)=0,"No está matriculado en ese grupo",IF(COUNTIFS($A$2:$A$3001,A1821,$B$2:$B$3001,B1821)&gt;1,"Registro repetido",""))))</f>
        <v/>
      </c>
    </row>
    <row r="1822" customFormat="false" ht="15" hidden="false" customHeight="false" outlineLevel="0" collapsed="false">
      <c r="D1822" s="0" t="str">
        <f aca="false">IF(A1822="","",IFERROR(INDEX(Sesiones!$B$2:$B$401,MATCH(A1822,Sesiones!$A$2:$A$401,0)),"Sesión no existe"))</f>
        <v/>
      </c>
      <c r="E1822" s="41" t="str">
        <f aca="false">IF(A1822="","",IFERROR(INDEX(Sesiones!$C$2:$C$401,MATCH(A1822,Sesiones!$A$2:$A$401,0)),""))</f>
        <v/>
      </c>
      <c r="F1822" s="0" t="str">
        <f aca="false">IF(A1822="","",IF(D1822="Sesión no existe","Sesión no existe",IF(COUNTIFS(Matrículas!$A$2:$A$201,B1822,Matrículas!$B$2:$B$201,D1822)=0,"No está matriculado en ese grupo",IF(COUNTIFS($A$2:$A$3001,A1822,$B$2:$B$3001,B1822)&gt;1,"Registro repetido",""))))</f>
        <v/>
      </c>
    </row>
    <row r="1823" customFormat="false" ht="15" hidden="false" customHeight="false" outlineLevel="0" collapsed="false">
      <c r="D1823" s="0" t="str">
        <f aca="false">IF(A1823="","",IFERROR(INDEX(Sesiones!$B$2:$B$401,MATCH(A1823,Sesiones!$A$2:$A$401,0)),"Sesión no existe"))</f>
        <v/>
      </c>
      <c r="E1823" s="41" t="str">
        <f aca="false">IF(A1823="","",IFERROR(INDEX(Sesiones!$C$2:$C$401,MATCH(A1823,Sesiones!$A$2:$A$401,0)),""))</f>
        <v/>
      </c>
      <c r="F1823" s="0" t="str">
        <f aca="false">IF(A1823="","",IF(D1823="Sesión no existe","Sesión no existe",IF(COUNTIFS(Matrículas!$A$2:$A$201,B1823,Matrículas!$B$2:$B$201,D1823)=0,"No está matriculado en ese grupo",IF(COUNTIFS($A$2:$A$3001,A1823,$B$2:$B$3001,B1823)&gt;1,"Registro repetido",""))))</f>
        <v/>
      </c>
    </row>
    <row r="1824" customFormat="false" ht="15" hidden="false" customHeight="false" outlineLevel="0" collapsed="false">
      <c r="D1824" s="0" t="str">
        <f aca="false">IF(A1824="","",IFERROR(INDEX(Sesiones!$B$2:$B$401,MATCH(A1824,Sesiones!$A$2:$A$401,0)),"Sesión no existe"))</f>
        <v/>
      </c>
      <c r="E1824" s="41" t="str">
        <f aca="false">IF(A1824="","",IFERROR(INDEX(Sesiones!$C$2:$C$401,MATCH(A1824,Sesiones!$A$2:$A$401,0)),""))</f>
        <v/>
      </c>
      <c r="F1824" s="0" t="str">
        <f aca="false">IF(A1824="","",IF(D1824="Sesión no existe","Sesión no existe",IF(COUNTIFS(Matrículas!$A$2:$A$201,B1824,Matrículas!$B$2:$B$201,D1824)=0,"No está matriculado en ese grupo",IF(COUNTIFS($A$2:$A$3001,A1824,$B$2:$B$3001,B1824)&gt;1,"Registro repetido",""))))</f>
        <v/>
      </c>
    </row>
    <row r="1825" customFormat="false" ht="15" hidden="false" customHeight="false" outlineLevel="0" collapsed="false">
      <c r="D1825" s="0" t="str">
        <f aca="false">IF(A1825="","",IFERROR(INDEX(Sesiones!$B$2:$B$401,MATCH(A1825,Sesiones!$A$2:$A$401,0)),"Sesión no existe"))</f>
        <v/>
      </c>
      <c r="E1825" s="41" t="str">
        <f aca="false">IF(A1825="","",IFERROR(INDEX(Sesiones!$C$2:$C$401,MATCH(A1825,Sesiones!$A$2:$A$401,0)),""))</f>
        <v/>
      </c>
      <c r="F1825" s="0" t="str">
        <f aca="false">IF(A1825="","",IF(D1825="Sesión no existe","Sesión no existe",IF(COUNTIFS(Matrículas!$A$2:$A$201,B1825,Matrículas!$B$2:$B$201,D1825)=0,"No está matriculado en ese grupo",IF(COUNTIFS($A$2:$A$3001,A1825,$B$2:$B$3001,B1825)&gt;1,"Registro repetido",""))))</f>
        <v/>
      </c>
    </row>
    <row r="1826" customFormat="false" ht="15" hidden="false" customHeight="false" outlineLevel="0" collapsed="false">
      <c r="D1826" s="0" t="str">
        <f aca="false">IF(A1826="","",IFERROR(INDEX(Sesiones!$B$2:$B$401,MATCH(A1826,Sesiones!$A$2:$A$401,0)),"Sesión no existe"))</f>
        <v/>
      </c>
      <c r="E1826" s="41" t="str">
        <f aca="false">IF(A1826="","",IFERROR(INDEX(Sesiones!$C$2:$C$401,MATCH(A1826,Sesiones!$A$2:$A$401,0)),""))</f>
        <v/>
      </c>
      <c r="F1826" s="0" t="str">
        <f aca="false">IF(A1826="","",IF(D1826="Sesión no existe","Sesión no existe",IF(COUNTIFS(Matrículas!$A$2:$A$201,B1826,Matrículas!$B$2:$B$201,D1826)=0,"No está matriculado en ese grupo",IF(COUNTIFS($A$2:$A$3001,A1826,$B$2:$B$3001,B1826)&gt;1,"Registro repetido",""))))</f>
        <v/>
      </c>
    </row>
    <row r="1827" customFormat="false" ht="15" hidden="false" customHeight="false" outlineLevel="0" collapsed="false">
      <c r="D1827" s="0" t="str">
        <f aca="false">IF(A1827="","",IFERROR(INDEX(Sesiones!$B$2:$B$401,MATCH(A1827,Sesiones!$A$2:$A$401,0)),"Sesión no existe"))</f>
        <v/>
      </c>
      <c r="E1827" s="41" t="str">
        <f aca="false">IF(A1827="","",IFERROR(INDEX(Sesiones!$C$2:$C$401,MATCH(A1827,Sesiones!$A$2:$A$401,0)),""))</f>
        <v/>
      </c>
      <c r="F1827" s="0" t="str">
        <f aca="false">IF(A1827="","",IF(D1827="Sesión no existe","Sesión no existe",IF(COUNTIFS(Matrículas!$A$2:$A$201,B1827,Matrículas!$B$2:$B$201,D1827)=0,"No está matriculado en ese grupo",IF(COUNTIFS($A$2:$A$3001,A1827,$B$2:$B$3001,B1827)&gt;1,"Registro repetido",""))))</f>
        <v/>
      </c>
    </row>
    <row r="1828" customFormat="false" ht="15" hidden="false" customHeight="false" outlineLevel="0" collapsed="false">
      <c r="D1828" s="0" t="str">
        <f aca="false">IF(A1828="","",IFERROR(INDEX(Sesiones!$B$2:$B$401,MATCH(A1828,Sesiones!$A$2:$A$401,0)),"Sesión no existe"))</f>
        <v/>
      </c>
      <c r="E1828" s="41" t="str">
        <f aca="false">IF(A1828="","",IFERROR(INDEX(Sesiones!$C$2:$C$401,MATCH(A1828,Sesiones!$A$2:$A$401,0)),""))</f>
        <v/>
      </c>
      <c r="F1828" s="0" t="str">
        <f aca="false">IF(A1828="","",IF(D1828="Sesión no existe","Sesión no existe",IF(COUNTIFS(Matrículas!$A$2:$A$201,B1828,Matrículas!$B$2:$B$201,D1828)=0,"No está matriculado en ese grupo",IF(COUNTIFS($A$2:$A$3001,A1828,$B$2:$B$3001,B1828)&gt;1,"Registro repetido",""))))</f>
        <v/>
      </c>
    </row>
    <row r="1829" customFormat="false" ht="15" hidden="false" customHeight="false" outlineLevel="0" collapsed="false">
      <c r="D1829" s="0" t="str">
        <f aca="false">IF(A1829="","",IFERROR(INDEX(Sesiones!$B$2:$B$401,MATCH(A1829,Sesiones!$A$2:$A$401,0)),"Sesión no existe"))</f>
        <v/>
      </c>
      <c r="E1829" s="41" t="str">
        <f aca="false">IF(A1829="","",IFERROR(INDEX(Sesiones!$C$2:$C$401,MATCH(A1829,Sesiones!$A$2:$A$401,0)),""))</f>
        <v/>
      </c>
      <c r="F1829" s="0" t="str">
        <f aca="false">IF(A1829="","",IF(D1829="Sesión no existe","Sesión no existe",IF(COUNTIFS(Matrículas!$A$2:$A$201,B1829,Matrículas!$B$2:$B$201,D1829)=0,"No está matriculado en ese grupo",IF(COUNTIFS($A$2:$A$3001,A1829,$B$2:$B$3001,B1829)&gt;1,"Registro repetido",""))))</f>
        <v/>
      </c>
    </row>
    <row r="1830" customFormat="false" ht="15" hidden="false" customHeight="false" outlineLevel="0" collapsed="false">
      <c r="D1830" s="0" t="str">
        <f aca="false">IF(A1830="","",IFERROR(INDEX(Sesiones!$B$2:$B$401,MATCH(A1830,Sesiones!$A$2:$A$401,0)),"Sesión no existe"))</f>
        <v/>
      </c>
      <c r="E1830" s="41" t="str">
        <f aca="false">IF(A1830="","",IFERROR(INDEX(Sesiones!$C$2:$C$401,MATCH(A1830,Sesiones!$A$2:$A$401,0)),""))</f>
        <v/>
      </c>
      <c r="F1830" s="0" t="str">
        <f aca="false">IF(A1830="","",IF(D1830="Sesión no existe","Sesión no existe",IF(COUNTIFS(Matrículas!$A$2:$A$201,B1830,Matrículas!$B$2:$B$201,D1830)=0,"No está matriculado en ese grupo",IF(COUNTIFS($A$2:$A$3001,A1830,$B$2:$B$3001,B1830)&gt;1,"Registro repetido",""))))</f>
        <v/>
      </c>
    </row>
    <row r="1831" customFormat="false" ht="15" hidden="false" customHeight="false" outlineLevel="0" collapsed="false">
      <c r="D1831" s="0" t="str">
        <f aca="false">IF(A1831="","",IFERROR(INDEX(Sesiones!$B$2:$B$401,MATCH(A1831,Sesiones!$A$2:$A$401,0)),"Sesión no existe"))</f>
        <v/>
      </c>
      <c r="E1831" s="41" t="str">
        <f aca="false">IF(A1831="","",IFERROR(INDEX(Sesiones!$C$2:$C$401,MATCH(A1831,Sesiones!$A$2:$A$401,0)),""))</f>
        <v/>
      </c>
      <c r="F1831" s="0" t="str">
        <f aca="false">IF(A1831="","",IF(D1831="Sesión no existe","Sesión no existe",IF(COUNTIFS(Matrículas!$A$2:$A$201,B1831,Matrículas!$B$2:$B$201,D1831)=0,"No está matriculado en ese grupo",IF(COUNTIFS($A$2:$A$3001,A1831,$B$2:$B$3001,B1831)&gt;1,"Registro repetido",""))))</f>
        <v/>
      </c>
    </row>
    <row r="1832" customFormat="false" ht="15" hidden="false" customHeight="false" outlineLevel="0" collapsed="false">
      <c r="D1832" s="0" t="str">
        <f aca="false">IF(A1832="","",IFERROR(INDEX(Sesiones!$B$2:$B$401,MATCH(A1832,Sesiones!$A$2:$A$401,0)),"Sesión no existe"))</f>
        <v/>
      </c>
      <c r="E1832" s="41" t="str">
        <f aca="false">IF(A1832="","",IFERROR(INDEX(Sesiones!$C$2:$C$401,MATCH(A1832,Sesiones!$A$2:$A$401,0)),""))</f>
        <v/>
      </c>
      <c r="F1832" s="0" t="str">
        <f aca="false">IF(A1832="","",IF(D1832="Sesión no existe","Sesión no existe",IF(COUNTIFS(Matrículas!$A$2:$A$201,B1832,Matrículas!$B$2:$B$201,D1832)=0,"No está matriculado en ese grupo",IF(COUNTIFS($A$2:$A$3001,A1832,$B$2:$B$3001,B1832)&gt;1,"Registro repetido",""))))</f>
        <v/>
      </c>
    </row>
    <row r="1833" customFormat="false" ht="15" hidden="false" customHeight="false" outlineLevel="0" collapsed="false">
      <c r="D1833" s="0" t="str">
        <f aca="false">IF(A1833="","",IFERROR(INDEX(Sesiones!$B$2:$B$401,MATCH(A1833,Sesiones!$A$2:$A$401,0)),"Sesión no existe"))</f>
        <v/>
      </c>
      <c r="E1833" s="41" t="str">
        <f aca="false">IF(A1833="","",IFERROR(INDEX(Sesiones!$C$2:$C$401,MATCH(A1833,Sesiones!$A$2:$A$401,0)),""))</f>
        <v/>
      </c>
      <c r="F1833" s="0" t="str">
        <f aca="false">IF(A1833="","",IF(D1833="Sesión no existe","Sesión no existe",IF(COUNTIFS(Matrículas!$A$2:$A$201,B1833,Matrículas!$B$2:$B$201,D1833)=0,"No está matriculado en ese grupo",IF(COUNTIFS($A$2:$A$3001,A1833,$B$2:$B$3001,B1833)&gt;1,"Registro repetido",""))))</f>
        <v/>
      </c>
    </row>
    <row r="1834" customFormat="false" ht="15" hidden="false" customHeight="false" outlineLevel="0" collapsed="false">
      <c r="D1834" s="0" t="str">
        <f aca="false">IF(A1834="","",IFERROR(INDEX(Sesiones!$B$2:$B$401,MATCH(A1834,Sesiones!$A$2:$A$401,0)),"Sesión no existe"))</f>
        <v/>
      </c>
      <c r="E1834" s="41" t="str">
        <f aca="false">IF(A1834="","",IFERROR(INDEX(Sesiones!$C$2:$C$401,MATCH(A1834,Sesiones!$A$2:$A$401,0)),""))</f>
        <v/>
      </c>
      <c r="F1834" s="0" t="str">
        <f aca="false">IF(A1834="","",IF(D1834="Sesión no existe","Sesión no existe",IF(COUNTIFS(Matrículas!$A$2:$A$201,B1834,Matrículas!$B$2:$B$201,D1834)=0,"No está matriculado en ese grupo",IF(COUNTIFS($A$2:$A$3001,A1834,$B$2:$B$3001,B1834)&gt;1,"Registro repetido",""))))</f>
        <v/>
      </c>
    </row>
    <row r="1835" customFormat="false" ht="15" hidden="false" customHeight="false" outlineLevel="0" collapsed="false">
      <c r="D1835" s="0" t="str">
        <f aca="false">IF(A1835="","",IFERROR(INDEX(Sesiones!$B$2:$B$401,MATCH(A1835,Sesiones!$A$2:$A$401,0)),"Sesión no existe"))</f>
        <v/>
      </c>
      <c r="E1835" s="41" t="str">
        <f aca="false">IF(A1835="","",IFERROR(INDEX(Sesiones!$C$2:$C$401,MATCH(A1835,Sesiones!$A$2:$A$401,0)),""))</f>
        <v/>
      </c>
      <c r="F1835" s="0" t="str">
        <f aca="false">IF(A1835="","",IF(D1835="Sesión no existe","Sesión no existe",IF(COUNTIFS(Matrículas!$A$2:$A$201,B1835,Matrículas!$B$2:$B$201,D1835)=0,"No está matriculado en ese grupo",IF(COUNTIFS($A$2:$A$3001,A1835,$B$2:$B$3001,B1835)&gt;1,"Registro repetido",""))))</f>
        <v/>
      </c>
    </row>
    <row r="1836" customFormat="false" ht="15" hidden="false" customHeight="false" outlineLevel="0" collapsed="false">
      <c r="D1836" s="0" t="str">
        <f aca="false">IF(A1836="","",IFERROR(INDEX(Sesiones!$B$2:$B$401,MATCH(A1836,Sesiones!$A$2:$A$401,0)),"Sesión no existe"))</f>
        <v/>
      </c>
      <c r="E1836" s="41" t="str">
        <f aca="false">IF(A1836="","",IFERROR(INDEX(Sesiones!$C$2:$C$401,MATCH(A1836,Sesiones!$A$2:$A$401,0)),""))</f>
        <v/>
      </c>
      <c r="F1836" s="0" t="str">
        <f aca="false">IF(A1836="","",IF(D1836="Sesión no existe","Sesión no existe",IF(COUNTIFS(Matrículas!$A$2:$A$201,B1836,Matrículas!$B$2:$B$201,D1836)=0,"No está matriculado en ese grupo",IF(COUNTIFS($A$2:$A$3001,A1836,$B$2:$B$3001,B1836)&gt;1,"Registro repetido",""))))</f>
        <v/>
      </c>
    </row>
    <row r="1837" customFormat="false" ht="15" hidden="false" customHeight="false" outlineLevel="0" collapsed="false">
      <c r="D1837" s="0" t="str">
        <f aca="false">IF(A1837="","",IFERROR(INDEX(Sesiones!$B$2:$B$401,MATCH(A1837,Sesiones!$A$2:$A$401,0)),"Sesión no existe"))</f>
        <v/>
      </c>
      <c r="E1837" s="41" t="str">
        <f aca="false">IF(A1837="","",IFERROR(INDEX(Sesiones!$C$2:$C$401,MATCH(A1837,Sesiones!$A$2:$A$401,0)),""))</f>
        <v/>
      </c>
      <c r="F1837" s="0" t="str">
        <f aca="false">IF(A1837="","",IF(D1837="Sesión no existe","Sesión no existe",IF(COUNTIFS(Matrículas!$A$2:$A$201,B1837,Matrículas!$B$2:$B$201,D1837)=0,"No está matriculado en ese grupo",IF(COUNTIFS($A$2:$A$3001,A1837,$B$2:$B$3001,B1837)&gt;1,"Registro repetido",""))))</f>
        <v/>
      </c>
    </row>
    <row r="1838" customFormat="false" ht="15" hidden="false" customHeight="false" outlineLevel="0" collapsed="false">
      <c r="D1838" s="0" t="str">
        <f aca="false">IF(A1838="","",IFERROR(INDEX(Sesiones!$B$2:$B$401,MATCH(A1838,Sesiones!$A$2:$A$401,0)),"Sesión no existe"))</f>
        <v/>
      </c>
      <c r="E1838" s="41" t="str">
        <f aca="false">IF(A1838="","",IFERROR(INDEX(Sesiones!$C$2:$C$401,MATCH(A1838,Sesiones!$A$2:$A$401,0)),""))</f>
        <v/>
      </c>
      <c r="F1838" s="0" t="str">
        <f aca="false">IF(A1838="","",IF(D1838="Sesión no existe","Sesión no existe",IF(COUNTIFS(Matrículas!$A$2:$A$201,B1838,Matrículas!$B$2:$B$201,D1838)=0,"No está matriculado en ese grupo",IF(COUNTIFS($A$2:$A$3001,A1838,$B$2:$B$3001,B1838)&gt;1,"Registro repetido",""))))</f>
        <v/>
      </c>
    </row>
    <row r="1839" customFormat="false" ht="15" hidden="false" customHeight="false" outlineLevel="0" collapsed="false">
      <c r="D1839" s="0" t="str">
        <f aca="false">IF(A1839="","",IFERROR(INDEX(Sesiones!$B$2:$B$401,MATCH(A1839,Sesiones!$A$2:$A$401,0)),"Sesión no existe"))</f>
        <v/>
      </c>
      <c r="E1839" s="41" t="str">
        <f aca="false">IF(A1839="","",IFERROR(INDEX(Sesiones!$C$2:$C$401,MATCH(A1839,Sesiones!$A$2:$A$401,0)),""))</f>
        <v/>
      </c>
      <c r="F1839" s="0" t="str">
        <f aca="false">IF(A1839="","",IF(D1839="Sesión no existe","Sesión no existe",IF(COUNTIFS(Matrículas!$A$2:$A$201,B1839,Matrículas!$B$2:$B$201,D1839)=0,"No está matriculado en ese grupo",IF(COUNTIFS($A$2:$A$3001,A1839,$B$2:$B$3001,B1839)&gt;1,"Registro repetido",""))))</f>
        <v/>
      </c>
    </row>
    <row r="1840" customFormat="false" ht="15" hidden="false" customHeight="false" outlineLevel="0" collapsed="false">
      <c r="D1840" s="0" t="str">
        <f aca="false">IF(A1840="","",IFERROR(INDEX(Sesiones!$B$2:$B$401,MATCH(A1840,Sesiones!$A$2:$A$401,0)),"Sesión no existe"))</f>
        <v/>
      </c>
      <c r="E1840" s="41" t="str">
        <f aca="false">IF(A1840="","",IFERROR(INDEX(Sesiones!$C$2:$C$401,MATCH(A1840,Sesiones!$A$2:$A$401,0)),""))</f>
        <v/>
      </c>
      <c r="F1840" s="0" t="str">
        <f aca="false">IF(A1840="","",IF(D1840="Sesión no existe","Sesión no existe",IF(COUNTIFS(Matrículas!$A$2:$A$201,B1840,Matrículas!$B$2:$B$201,D1840)=0,"No está matriculado en ese grupo",IF(COUNTIFS($A$2:$A$3001,A1840,$B$2:$B$3001,B1840)&gt;1,"Registro repetido",""))))</f>
        <v/>
      </c>
    </row>
    <row r="1841" customFormat="false" ht="15" hidden="false" customHeight="false" outlineLevel="0" collapsed="false">
      <c r="D1841" s="0" t="str">
        <f aca="false">IF(A1841="","",IFERROR(INDEX(Sesiones!$B$2:$B$401,MATCH(A1841,Sesiones!$A$2:$A$401,0)),"Sesión no existe"))</f>
        <v/>
      </c>
      <c r="E1841" s="41" t="str">
        <f aca="false">IF(A1841="","",IFERROR(INDEX(Sesiones!$C$2:$C$401,MATCH(A1841,Sesiones!$A$2:$A$401,0)),""))</f>
        <v/>
      </c>
      <c r="F1841" s="0" t="str">
        <f aca="false">IF(A1841="","",IF(D1841="Sesión no existe","Sesión no existe",IF(COUNTIFS(Matrículas!$A$2:$A$201,B1841,Matrículas!$B$2:$B$201,D1841)=0,"No está matriculado en ese grupo",IF(COUNTIFS($A$2:$A$3001,A1841,$B$2:$B$3001,B1841)&gt;1,"Registro repetido",""))))</f>
        <v/>
      </c>
    </row>
    <row r="1842" customFormat="false" ht="15" hidden="false" customHeight="false" outlineLevel="0" collapsed="false">
      <c r="D1842" s="0" t="str">
        <f aca="false">IF(A1842="","",IFERROR(INDEX(Sesiones!$B$2:$B$401,MATCH(A1842,Sesiones!$A$2:$A$401,0)),"Sesión no existe"))</f>
        <v/>
      </c>
      <c r="E1842" s="41" t="str">
        <f aca="false">IF(A1842="","",IFERROR(INDEX(Sesiones!$C$2:$C$401,MATCH(A1842,Sesiones!$A$2:$A$401,0)),""))</f>
        <v/>
      </c>
      <c r="F1842" s="0" t="str">
        <f aca="false">IF(A1842="","",IF(D1842="Sesión no existe","Sesión no existe",IF(COUNTIFS(Matrículas!$A$2:$A$201,B1842,Matrículas!$B$2:$B$201,D1842)=0,"No está matriculado en ese grupo",IF(COUNTIFS($A$2:$A$3001,A1842,$B$2:$B$3001,B1842)&gt;1,"Registro repetido",""))))</f>
        <v/>
      </c>
    </row>
    <row r="1843" customFormat="false" ht="15" hidden="false" customHeight="false" outlineLevel="0" collapsed="false">
      <c r="D1843" s="0" t="str">
        <f aca="false">IF(A1843="","",IFERROR(INDEX(Sesiones!$B$2:$B$401,MATCH(A1843,Sesiones!$A$2:$A$401,0)),"Sesión no existe"))</f>
        <v/>
      </c>
      <c r="E1843" s="41" t="str">
        <f aca="false">IF(A1843="","",IFERROR(INDEX(Sesiones!$C$2:$C$401,MATCH(A1843,Sesiones!$A$2:$A$401,0)),""))</f>
        <v/>
      </c>
      <c r="F1843" s="0" t="str">
        <f aca="false">IF(A1843="","",IF(D1843="Sesión no existe","Sesión no existe",IF(COUNTIFS(Matrículas!$A$2:$A$201,B1843,Matrículas!$B$2:$B$201,D1843)=0,"No está matriculado en ese grupo",IF(COUNTIFS($A$2:$A$3001,A1843,$B$2:$B$3001,B1843)&gt;1,"Registro repetido",""))))</f>
        <v/>
      </c>
    </row>
    <row r="1844" customFormat="false" ht="15" hidden="false" customHeight="false" outlineLevel="0" collapsed="false">
      <c r="D1844" s="0" t="str">
        <f aca="false">IF(A1844="","",IFERROR(INDEX(Sesiones!$B$2:$B$401,MATCH(A1844,Sesiones!$A$2:$A$401,0)),"Sesión no existe"))</f>
        <v/>
      </c>
      <c r="E1844" s="41" t="str">
        <f aca="false">IF(A1844="","",IFERROR(INDEX(Sesiones!$C$2:$C$401,MATCH(A1844,Sesiones!$A$2:$A$401,0)),""))</f>
        <v/>
      </c>
      <c r="F1844" s="0" t="str">
        <f aca="false">IF(A1844="","",IF(D1844="Sesión no existe","Sesión no existe",IF(COUNTIFS(Matrículas!$A$2:$A$201,B1844,Matrículas!$B$2:$B$201,D1844)=0,"No está matriculado en ese grupo",IF(COUNTIFS($A$2:$A$3001,A1844,$B$2:$B$3001,B1844)&gt;1,"Registro repetido",""))))</f>
        <v/>
      </c>
    </row>
    <row r="1845" customFormat="false" ht="15" hidden="false" customHeight="false" outlineLevel="0" collapsed="false">
      <c r="D1845" s="0" t="str">
        <f aca="false">IF(A1845="","",IFERROR(INDEX(Sesiones!$B$2:$B$401,MATCH(A1845,Sesiones!$A$2:$A$401,0)),"Sesión no existe"))</f>
        <v/>
      </c>
      <c r="E1845" s="41" t="str">
        <f aca="false">IF(A1845="","",IFERROR(INDEX(Sesiones!$C$2:$C$401,MATCH(A1845,Sesiones!$A$2:$A$401,0)),""))</f>
        <v/>
      </c>
      <c r="F1845" s="0" t="str">
        <f aca="false">IF(A1845="","",IF(D1845="Sesión no existe","Sesión no existe",IF(COUNTIFS(Matrículas!$A$2:$A$201,B1845,Matrículas!$B$2:$B$201,D1845)=0,"No está matriculado en ese grupo",IF(COUNTIFS($A$2:$A$3001,A1845,$B$2:$B$3001,B1845)&gt;1,"Registro repetido",""))))</f>
        <v/>
      </c>
    </row>
    <row r="1846" customFormat="false" ht="15" hidden="false" customHeight="false" outlineLevel="0" collapsed="false">
      <c r="D1846" s="0" t="str">
        <f aca="false">IF(A1846="","",IFERROR(INDEX(Sesiones!$B$2:$B$401,MATCH(A1846,Sesiones!$A$2:$A$401,0)),"Sesión no existe"))</f>
        <v/>
      </c>
      <c r="E1846" s="41" t="str">
        <f aca="false">IF(A1846="","",IFERROR(INDEX(Sesiones!$C$2:$C$401,MATCH(A1846,Sesiones!$A$2:$A$401,0)),""))</f>
        <v/>
      </c>
      <c r="F1846" s="0" t="str">
        <f aca="false">IF(A1846="","",IF(D1846="Sesión no existe","Sesión no existe",IF(COUNTIFS(Matrículas!$A$2:$A$201,B1846,Matrículas!$B$2:$B$201,D1846)=0,"No está matriculado en ese grupo",IF(COUNTIFS($A$2:$A$3001,A1846,$B$2:$B$3001,B1846)&gt;1,"Registro repetido",""))))</f>
        <v/>
      </c>
    </row>
    <row r="1847" customFormat="false" ht="15" hidden="false" customHeight="false" outlineLevel="0" collapsed="false">
      <c r="D1847" s="0" t="str">
        <f aca="false">IF(A1847="","",IFERROR(INDEX(Sesiones!$B$2:$B$401,MATCH(A1847,Sesiones!$A$2:$A$401,0)),"Sesión no existe"))</f>
        <v/>
      </c>
      <c r="E1847" s="41" t="str">
        <f aca="false">IF(A1847="","",IFERROR(INDEX(Sesiones!$C$2:$C$401,MATCH(A1847,Sesiones!$A$2:$A$401,0)),""))</f>
        <v/>
      </c>
      <c r="F1847" s="0" t="str">
        <f aca="false">IF(A1847="","",IF(D1847="Sesión no existe","Sesión no existe",IF(COUNTIFS(Matrículas!$A$2:$A$201,B1847,Matrículas!$B$2:$B$201,D1847)=0,"No está matriculado en ese grupo",IF(COUNTIFS($A$2:$A$3001,A1847,$B$2:$B$3001,B1847)&gt;1,"Registro repetido",""))))</f>
        <v/>
      </c>
    </row>
    <row r="1848" customFormat="false" ht="15" hidden="false" customHeight="false" outlineLevel="0" collapsed="false">
      <c r="D1848" s="0" t="str">
        <f aca="false">IF(A1848="","",IFERROR(INDEX(Sesiones!$B$2:$B$401,MATCH(A1848,Sesiones!$A$2:$A$401,0)),"Sesión no existe"))</f>
        <v/>
      </c>
      <c r="E1848" s="41" t="str">
        <f aca="false">IF(A1848="","",IFERROR(INDEX(Sesiones!$C$2:$C$401,MATCH(A1848,Sesiones!$A$2:$A$401,0)),""))</f>
        <v/>
      </c>
      <c r="F1848" s="0" t="str">
        <f aca="false">IF(A1848="","",IF(D1848="Sesión no existe","Sesión no existe",IF(COUNTIFS(Matrículas!$A$2:$A$201,B1848,Matrículas!$B$2:$B$201,D1848)=0,"No está matriculado en ese grupo",IF(COUNTIFS($A$2:$A$3001,A1848,$B$2:$B$3001,B1848)&gt;1,"Registro repetido",""))))</f>
        <v/>
      </c>
    </row>
    <row r="1849" customFormat="false" ht="15" hidden="false" customHeight="false" outlineLevel="0" collapsed="false">
      <c r="D1849" s="0" t="str">
        <f aca="false">IF(A1849="","",IFERROR(INDEX(Sesiones!$B$2:$B$401,MATCH(A1849,Sesiones!$A$2:$A$401,0)),"Sesión no existe"))</f>
        <v/>
      </c>
      <c r="E1849" s="41" t="str">
        <f aca="false">IF(A1849="","",IFERROR(INDEX(Sesiones!$C$2:$C$401,MATCH(A1849,Sesiones!$A$2:$A$401,0)),""))</f>
        <v/>
      </c>
      <c r="F1849" s="0" t="str">
        <f aca="false">IF(A1849="","",IF(D1849="Sesión no existe","Sesión no existe",IF(COUNTIFS(Matrículas!$A$2:$A$201,B1849,Matrículas!$B$2:$B$201,D1849)=0,"No está matriculado en ese grupo",IF(COUNTIFS($A$2:$A$3001,A1849,$B$2:$B$3001,B1849)&gt;1,"Registro repetido",""))))</f>
        <v/>
      </c>
    </row>
    <row r="1850" customFormat="false" ht="15" hidden="false" customHeight="false" outlineLevel="0" collapsed="false">
      <c r="D1850" s="0" t="str">
        <f aca="false">IF(A1850="","",IFERROR(INDEX(Sesiones!$B$2:$B$401,MATCH(A1850,Sesiones!$A$2:$A$401,0)),"Sesión no existe"))</f>
        <v/>
      </c>
      <c r="E1850" s="41" t="str">
        <f aca="false">IF(A1850="","",IFERROR(INDEX(Sesiones!$C$2:$C$401,MATCH(A1850,Sesiones!$A$2:$A$401,0)),""))</f>
        <v/>
      </c>
      <c r="F1850" s="0" t="str">
        <f aca="false">IF(A1850="","",IF(D1850="Sesión no existe","Sesión no existe",IF(COUNTIFS(Matrículas!$A$2:$A$201,B1850,Matrículas!$B$2:$B$201,D1850)=0,"No está matriculado en ese grupo",IF(COUNTIFS($A$2:$A$3001,A1850,$B$2:$B$3001,B1850)&gt;1,"Registro repetido",""))))</f>
        <v/>
      </c>
    </row>
    <row r="1851" customFormat="false" ht="15" hidden="false" customHeight="false" outlineLevel="0" collapsed="false">
      <c r="D1851" s="0" t="str">
        <f aca="false">IF(A1851="","",IFERROR(INDEX(Sesiones!$B$2:$B$401,MATCH(A1851,Sesiones!$A$2:$A$401,0)),"Sesión no existe"))</f>
        <v/>
      </c>
      <c r="E1851" s="41" t="str">
        <f aca="false">IF(A1851="","",IFERROR(INDEX(Sesiones!$C$2:$C$401,MATCH(A1851,Sesiones!$A$2:$A$401,0)),""))</f>
        <v/>
      </c>
      <c r="F1851" s="0" t="str">
        <f aca="false">IF(A1851="","",IF(D1851="Sesión no existe","Sesión no existe",IF(COUNTIFS(Matrículas!$A$2:$A$201,B1851,Matrículas!$B$2:$B$201,D1851)=0,"No está matriculado en ese grupo",IF(COUNTIFS($A$2:$A$3001,A1851,$B$2:$B$3001,B1851)&gt;1,"Registro repetido",""))))</f>
        <v/>
      </c>
    </row>
    <row r="1852" customFormat="false" ht="15" hidden="false" customHeight="false" outlineLevel="0" collapsed="false">
      <c r="D1852" s="0" t="str">
        <f aca="false">IF(A1852="","",IFERROR(INDEX(Sesiones!$B$2:$B$401,MATCH(A1852,Sesiones!$A$2:$A$401,0)),"Sesión no existe"))</f>
        <v/>
      </c>
      <c r="E1852" s="41" t="str">
        <f aca="false">IF(A1852="","",IFERROR(INDEX(Sesiones!$C$2:$C$401,MATCH(A1852,Sesiones!$A$2:$A$401,0)),""))</f>
        <v/>
      </c>
      <c r="F1852" s="0" t="str">
        <f aca="false">IF(A1852="","",IF(D1852="Sesión no existe","Sesión no existe",IF(COUNTIFS(Matrículas!$A$2:$A$201,B1852,Matrículas!$B$2:$B$201,D1852)=0,"No está matriculado en ese grupo",IF(COUNTIFS($A$2:$A$3001,A1852,$B$2:$B$3001,B1852)&gt;1,"Registro repetido",""))))</f>
        <v/>
      </c>
    </row>
    <row r="1853" customFormat="false" ht="15" hidden="false" customHeight="false" outlineLevel="0" collapsed="false">
      <c r="D1853" s="0" t="str">
        <f aca="false">IF(A1853="","",IFERROR(INDEX(Sesiones!$B$2:$B$401,MATCH(A1853,Sesiones!$A$2:$A$401,0)),"Sesión no existe"))</f>
        <v/>
      </c>
      <c r="E1853" s="41" t="str">
        <f aca="false">IF(A1853="","",IFERROR(INDEX(Sesiones!$C$2:$C$401,MATCH(A1853,Sesiones!$A$2:$A$401,0)),""))</f>
        <v/>
      </c>
      <c r="F1853" s="0" t="str">
        <f aca="false">IF(A1853="","",IF(D1853="Sesión no existe","Sesión no existe",IF(COUNTIFS(Matrículas!$A$2:$A$201,B1853,Matrículas!$B$2:$B$201,D1853)=0,"No está matriculado en ese grupo",IF(COUNTIFS($A$2:$A$3001,A1853,$B$2:$B$3001,B1853)&gt;1,"Registro repetido",""))))</f>
        <v/>
      </c>
    </row>
    <row r="1854" customFormat="false" ht="15" hidden="false" customHeight="false" outlineLevel="0" collapsed="false">
      <c r="D1854" s="0" t="str">
        <f aca="false">IF(A1854="","",IFERROR(INDEX(Sesiones!$B$2:$B$401,MATCH(A1854,Sesiones!$A$2:$A$401,0)),"Sesión no existe"))</f>
        <v/>
      </c>
      <c r="E1854" s="41" t="str">
        <f aca="false">IF(A1854="","",IFERROR(INDEX(Sesiones!$C$2:$C$401,MATCH(A1854,Sesiones!$A$2:$A$401,0)),""))</f>
        <v/>
      </c>
      <c r="F1854" s="0" t="str">
        <f aca="false">IF(A1854="","",IF(D1854="Sesión no existe","Sesión no existe",IF(COUNTIFS(Matrículas!$A$2:$A$201,B1854,Matrículas!$B$2:$B$201,D1854)=0,"No está matriculado en ese grupo",IF(COUNTIFS($A$2:$A$3001,A1854,$B$2:$B$3001,B1854)&gt;1,"Registro repetido",""))))</f>
        <v/>
      </c>
    </row>
    <row r="1855" customFormat="false" ht="15" hidden="false" customHeight="false" outlineLevel="0" collapsed="false">
      <c r="D1855" s="0" t="str">
        <f aca="false">IF(A1855="","",IFERROR(INDEX(Sesiones!$B$2:$B$401,MATCH(A1855,Sesiones!$A$2:$A$401,0)),"Sesión no existe"))</f>
        <v/>
      </c>
      <c r="E1855" s="41" t="str">
        <f aca="false">IF(A1855="","",IFERROR(INDEX(Sesiones!$C$2:$C$401,MATCH(A1855,Sesiones!$A$2:$A$401,0)),""))</f>
        <v/>
      </c>
      <c r="F1855" s="0" t="str">
        <f aca="false">IF(A1855="","",IF(D1855="Sesión no existe","Sesión no existe",IF(COUNTIFS(Matrículas!$A$2:$A$201,B1855,Matrículas!$B$2:$B$201,D1855)=0,"No está matriculado en ese grupo",IF(COUNTIFS($A$2:$A$3001,A1855,$B$2:$B$3001,B1855)&gt;1,"Registro repetido",""))))</f>
        <v/>
      </c>
    </row>
    <row r="1856" customFormat="false" ht="15" hidden="false" customHeight="false" outlineLevel="0" collapsed="false">
      <c r="D1856" s="0" t="str">
        <f aca="false">IF(A1856="","",IFERROR(INDEX(Sesiones!$B$2:$B$401,MATCH(A1856,Sesiones!$A$2:$A$401,0)),"Sesión no existe"))</f>
        <v/>
      </c>
      <c r="E1856" s="41" t="str">
        <f aca="false">IF(A1856="","",IFERROR(INDEX(Sesiones!$C$2:$C$401,MATCH(A1856,Sesiones!$A$2:$A$401,0)),""))</f>
        <v/>
      </c>
      <c r="F1856" s="0" t="str">
        <f aca="false">IF(A1856="","",IF(D1856="Sesión no existe","Sesión no existe",IF(COUNTIFS(Matrículas!$A$2:$A$201,B1856,Matrículas!$B$2:$B$201,D1856)=0,"No está matriculado en ese grupo",IF(COUNTIFS($A$2:$A$3001,A1856,$B$2:$B$3001,B1856)&gt;1,"Registro repetido",""))))</f>
        <v/>
      </c>
    </row>
    <row r="1857" customFormat="false" ht="15" hidden="false" customHeight="false" outlineLevel="0" collapsed="false">
      <c r="D1857" s="0" t="str">
        <f aca="false">IF(A1857="","",IFERROR(INDEX(Sesiones!$B$2:$B$401,MATCH(A1857,Sesiones!$A$2:$A$401,0)),"Sesión no existe"))</f>
        <v/>
      </c>
      <c r="E1857" s="41" t="str">
        <f aca="false">IF(A1857="","",IFERROR(INDEX(Sesiones!$C$2:$C$401,MATCH(A1857,Sesiones!$A$2:$A$401,0)),""))</f>
        <v/>
      </c>
      <c r="F1857" s="0" t="str">
        <f aca="false">IF(A1857="","",IF(D1857="Sesión no existe","Sesión no existe",IF(COUNTIFS(Matrículas!$A$2:$A$201,B1857,Matrículas!$B$2:$B$201,D1857)=0,"No está matriculado en ese grupo",IF(COUNTIFS($A$2:$A$3001,A1857,$B$2:$B$3001,B1857)&gt;1,"Registro repetido",""))))</f>
        <v/>
      </c>
    </row>
    <row r="1858" customFormat="false" ht="15" hidden="false" customHeight="false" outlineLevel="0" collapsed="false">
      <c r="D1858" s="0" t="str">
        <f aca="false">IF(A1858="","",IFERROR(INDEX(Sesiones!$B$2:$B$401,MATCH(A1858,Sesiones!$A$2:$A$401,0)),"Sesión no existe"))</f>
        <v/>
      </c>
      <c r="E1858" s="41" t="str">
        <f aca="false">IF(A1858="","",IFERROR(INDEX(Sesiones!$C$2:$C$401,MATCH(A1858,Sesiones!$A$2:$A$401,0)),""))</f>
        <v/>
      </c>
      <c r="F1858" s="0" t="str">
        <f aca="false">IF(A1858="","",IF(D1858="Sesión no existe","Sesión no existe",IF(COUNTIFS(Matrículas!$A$2:$A$201,B1858,Matrículas!$B$2:$B$201,D1858)=0,"No está matriculado en ese grupo",IF(COUNTIFS($A$2:$A$3001,A1858,$B$2:$B$3001,B1858)&gt;1,"Registro repetido",""))))</f>
        <v/>
      </c>
    </row>
    <row r="1859" customFormat="false" ht="15" hidden="false" customHeight="false" outlineLevel="0" collapsed="false">
      <c r="D1859" s="0" t="str">
        <f aca="false">IF(A1859="","",IFERROR(INDEX(Sesiones!$B$2:$B$401,MATCH(A1859,Sesiones!$A$2:$A$401,0)),"Sesión no existe"))</f>
        <v/>
      </c>
      <c r="E1859" s="41" t="str">
        <f aca="false">IF(A1859="","",IFERROR(INDEX(Sesiones!$C$2:$C$401,MATCH(A1859,Sesiones!$A$2:$A$401,0)),""))</f>
        <v/>
      </c>
      <c r="F1859" s="0" t="str">
        <f aca="false">IF(A1859="","",IF(D1859="Sesión no existe","Sesión no existe",IF(COUNTIFS(Matrículas!$A$2:$A$201,B1859,Matrículas!$B$2:$B$201,D1859)=0,"No está matriculado en ese grupo",IF(COUNTIFS($A$2:$A$3001,A1859,$B$2:$B$3001,B1859)&gt;1,"Registro repetido",""))))</f>
        <v/>
      </c>
    </row>
    <row r="1860" customFormat="false" ht="15" hidden="false" customHeight="false" outlineLevel="0" collapsed="false">
      <c r="D1860" s="0" t="str">
        <f aca="false">IF(A1860="","",IFERROR(INDEX(Sesiones!$B$2:$B$401,MATCH(A1860,Sesiones!$A$2:$A$401,0)),"Sesión no existe"))</f>
        <v/>
      </c>
      <c r="E1860" s="41" t="str">
        <f aca="false">IF(A1860="","",IFERROR(INDEX(Sesiones!$C$2:$C$401,MATCH(A1860,Sesiones!$A$2:$A$401,0)),""))</f>
        <v/>
      </c>
      <c r="F1860" s="0" t="str">
        <f aca="false">IF(A1860="","",IF(D1860="Sesión no existe","Sesión no existe",IF(COUNTIFS(Matrículas!$A$2:$A$201,B1860,Matrículas!$B$2:$B$201,D1860)=0,"No está matriculado en ese grupo",IF(COUNTIFS($A$2:$A$3001,A1860,$B$2:$B$3001,B1860)&gt;1,"Registro repetido",""))))</f>
        <v/>
      </c>
    </row>
    <row r="1861" customFormat="false" ht="15" hidden="false" customHeight="false" outlineLevel="0" collapsed="false">
      <c r="D1861" s="0" t="str">
        <f aca="false">IF(A1861="","",IFERROR(INDEX(Sesiones!$B$2:$B$401,MATCH(A1861,Sesiones!$A$2:$A$401,0)),"Sesión no existe"))</f>
        <v/>
      </c>
      <c r="E1861" s="41" t="str">
        <f aca="false">IF(A1861="","",IFERROR(INDEX(Sesiones!$C$2:$C$401,MATCH(A1861,Sesiones!$A$2:$A$401,0)),""))</f>
        <v/>
      </c>
      <c r="F1861" s="0" t="str">
        <f aca="false">IF(A1861="","",IF(D1861="Sesión no existe","Sesión no existe",IF(COUNTIFS(Matrículas!$A$2:$A$201,B1861,Matrículas!$B$2:$B$201,D1861)=0,"No está matriculado en ese grupo",IF(COUNTIFS($A$2:$A$3001,A1861,$B$2:$B$3001,B1861)&gt;1,"Registro repetido",""))))</f>
        <v/>
      </c>
    </row>
    <row r="1862" customFormat="false" ht="15" hidden="false" customHeight="false" outlineLevel="0" collapsed="false">
      <c r="D1862" s="0" t="str">
        <f aca="false">IF(A1862="","",IFERROR(INDEX(Sesiones!$B$2:$B$401,MATCH(A1862,Sesiones!$A$2:$A$401,0)),"Sesión no existe"))</f>
        <v/>
      </c>
      <c r="E1862" s="41" t="str">
        <f aca="false">IF(A1862="","",IFERROR(INDEX(Sesiones!$C$2:$C$401,MATCH(A1862,Sesiones!$A$2:$A$401,0)),""))</f>
        <v/>
      </c>
      <c r="F1862" s="0" t="str">
        <f aca="false">IF(A1862="","",IF(D1862="Sesión no existe","Sesión no existe",IF(COUNTIFS(Matrículas!$A$2:$A$201,B1862,Matrículas!$B$2:$B$201,D1862)=0,"No está matriculado en ese grupo",IF(COUNTIFS($A$2:$A$3001,A1862,$B$2:$B$3001,B1862)&gt;1,"Registro repetido",""))))</f>
        <v/>
      </c>
    </row>
    <row r="1863" customFormat="false" ht="15" hidden="false" customHeight="false" outlineLevel="0" collapsed="false">
      <c r="D1863" s="0" t="str">
        <f aca="false">IF(A1863="","",IFERROR(INDEX(Sesiones!$B$2:$B$401,MATCH(A1863,Sesiones!$A$2:$A$401,0)),"Sesión no existe"))</f>
        <v/>
      </c>
      <c r="E1863" s="41" t="str">
        <f aca="false">IF(A1863="","",IFERROR(INDEX(Sesiones!$C$2:$C$401,MATCH(A1863,Sesiones!$A$2:$A$401,0)),""))</f>
        <v/>
      </c>
      <c r="F1863" s="0" t="str">
        <f aca="false">IF(A1863="","",IF(D1863="Sesión no existe","Sesión no existe",IF(COUNTIFS(Matrículas!$A$2:$A$201,B1863,Matrículas!$B$2:$B$201,D1863)=0,"No está matriculado en ese grupo",IF(COUNTIFS($A$2:$A$3001,A1863,$B$2:$B$3001,B1863)&gt;1,"Registro repetido",""))))</f>
        <v/>
      </c>
    </row>
    <row r="1864" customFormat="false" ht="15" hidden="false" customHeight="false" outlineLevel="0" collapsed="false">
      <c r="D1864" s="0" t="str">
        <f aca="false">IF(A1864="","",IFERROR(INDEX(Sesiones!$B$2:$B$401,MATCH(A1864,Sesiones!$A$2:$A$401,0)),"Sesión no existe"))</f>
        <v/>
      </c>
      <c r="E1864" s="41" t="str">
        <f aca="false">IF(A1864="","",IFERROR(INDEX(Sesiones!$C$2:$C$401,MATCH(A1864,Sesiones!$A$2:$A$401,0)),""))</f>
        <v/>
      </c>
      <c r="F1864" s="0" t="str">
        <f aca="false">IF(A1864="","",IF(D1864="Sesión no existe","Sesión no existe",IF(COUNTIFS(Matrículas!$A$2:$A$201,B1864,Matrículas!$B$2:$B$201,D1864)=0,"No está matriculado en ese grupo",IF(COUNTIFS($A$2:$A$3001,A1864,$B$2:$B$3001,B1864)&gt;1,"Registro repetido",""))))</f>
        <v/>
      </c>
    </row>
    <row r="1865" customFormat="false" ht="15" hidden="false" customHeight="false" outlineLevel="0" collapsed="false">
      <c r="D1865" s="0" t="str">
        <f aca="false">IF(A1865="","",IFERROR(INDEX(Sesiones!$B$2:$B$401,MATCH(A1865,Sesiones!$A$2:$A$401,0)),"Sesión no existe"))</f>
        <v/>
      </c>
      <c r="E1865" s="41" t="str">
        <f aca="false">IF(A1865="","",IFERROR(INDEX(Sesiones!$C$2:$C$401,MATCH(A1865,Sesiones!$A$2:$A$401,0)),""))</f>
        <v/>
      </c>
      <c r="F1865" s="0" t="str">
        <f aca="false">IF(A1865="","",IF(D1865="Sesión no existe","Sesión no existe",IF(COUNTIFS(Matrículas!$A$2:$A$201,B1865,Matrículas!$B$2:$B$201,D1865)=0,"No está matriculado en ese grupo",IF(COUNTIFS($A$2:$A$3001,A1865,$B$2:$B$3001,B1865)&gt;1,"Registro repetido",""))))</f>
        <v/>
      </c>
    </row>
    <row r="1866" customFormat="false" ht="15" hidden="false" customHeight="false" outlineLevel="0" collapsed="false">
      <c r="D1866" s="0" t="str">
        <f aca="false">IF(A1866="","",IFERROR(INDEX(Sesiones!$B$2:$B$401,MATCH(A1866,Sesiones!$A$2:$A$401,0)),"Sesión no existe"))</f>
        <v/>
      </c>
      <c r="E1866" s="41" t="str">
        <f aca="false">IF(A1866="","",IFERROR(INDEX(Sesiones!$C$2:$C$401,MATCH(A1866,Sesiones!$A$2:$A$401,0)),""))</f>
        <v/>
      </c>
      <c r="F1866" s="0" t="str">
        <f aca="false">IF(A1866="","",IF(D1866="Sesión no existe","Sesión no existe",IF(COUNTIFS(Matrículas!$A$2:$A$201,B1866,Matrículas!$B$2:$B$201,D1866)=0,"No está matriculado en ese grupo",IF(COUNTIFS($A$2:$A$3001,A1866,$B$2:$B$3001,B1866)&gt;1,"Registro repetido",""))))</f>
        <v/>
      </c>
    </row>
    <row r="1867" customFormat="false" ht="15" hidden="false" customHeight="false" outlineLevel="0" collapsed="false">
      <c r="D1867" s="0" t="str">
        <f aca="false">IF(A1867="","",IFERROR(INDEX(Sesiones!$B$2:$B$401,MATCH(A1867,Sesiones!$A$2:$A$401,0)),"Sesión no existe"))</f>
        <v/>
      </c>
      <c r="E1867" s="41" t="str">
        <f aca="false">IF(A1867="","",IFERROR(INDEX(Sesiones!$C$2:$C$401,MATCH(A1867,Sesiones!$A$2:$A$401,0)),""))</f>
        <v/>
      </c>
      <c r="F1867" s="0" t="str">
        <f aca="false">IF(A1867="","",IF(D1867="Sesión no existe","Sesión no existe",IF(COUNTIFS(Matrículas!$A$2:$A$201,B1867,Matrículas!$B$2:$B$201,D1867)=0,"No está matriculado en ese grupo",IF(COUNTIFS($A$2:$A$3001,A1867,$B$2:$B$3001,B1867)&gt;1,"Registro repetido",""))))</f>
        <v/>
      </c>
    </row>
    <row r="1868" customFormat="false" ht="15" hidden="false" customHeight="false" outlineLevel="0" collapsed="false">
      <c r="D1868" s="0" t="str">
        <f aca="false">IF(A1868="","",IFERROR(INDEX(Sesiones!$B$2:$B$401,MATCH(A1868,Sesiones!$A$2:$A$401,0)),"Sesión no existe"))</f>
        <v/>
      </c>
      <c r="E1868" s="41" t="str">
        <f aca="false">IF(A1868="","",IFERROR(INDEX(Sesiones!$C$2:$C$401,MATCH(A1868,Sesiones!$A$2:$A$401,0)),""))</f>
        <v/>
      </c>
      <c r="F1868" s="0" t="str">
        <f aca="false">IF(A1868="","",IF(D1868="Sesión no existe","Sesión no existe",IF(COUNTIFS(Matrículas!$A$2:$A$201,B1868,Matrículas!$B$2:$B$201,D1868)=0,"No está matriculado en ese grupo",IF(COUNTIFS($A$2:$A$3001,A1868,$B$2:$B$3001,B1868)&gt;1,"Registro repetido",""))))</f>
        <v/>
      </c>
    </row>
    <row r="1869" customFormat="false" ht="15" hidden="false" customHeight="false" outlineLevel="0" collapsed="false">
      <c r="D1869" s="0" t="str">
        <f aca="false">IF(A1869="","",IFERROR(INDEX(Sesiones!$B$2:$B$401,MATCH(A1869,Sesiones!$A$2:$A$401,0)),"Sesión no existe"))</f>
        <v/>
      </c>
      <c r="E1869" s="41" t="str">
        <f aca="false">IF(A1869="","",IFERROR(INDEX(Sesiones!$C$2:$C$401,MATCH(A1869,Sesiones!$A$2:$A$401,0)),""))</f>
        <v/>
      </c>
      <c r="F1869" s="0" t="str">
        <f aca="false">IF(A1869="","",IF(D1869="Sesión no existe","Sesión no existe",IF(COUNTIFS(Matrículas!$A$2:$A$201,B1869,Matrículas!$B$2:$B$201,D1869)=0,"No está matriculado en ese grupo",IF(COUNTIFS($A$2:$A$3001,A1869,$B$2:$B$3001,B1869)&gt;1,"Registro repetido",""))))</f>
        <v/>
      </c>
    </row>
    <row r="1870" customFormat="false" ht="15" hidden="false" customHeight="false" outlineLevel="0" collapsed="false">
      <c r="D1870" s="0" t="str">
        <f aca="false">IF(A1870="","",IFERROR(INDEX(Sesiones!$B$2:$B$401,MATCH(A1870,Sesiones!$A$2:$A$401,0)),"Sesión no existe"))</f>
        <v/>
      </c>
      <c r="E1870" s="41" t="str">
        <f aca="false">IF(A1870="","",IFERROR(INDEX(Sesiones!$C$2:$C$401,MATCH(A1870,Sesiones!$A$2:$A$401,0)),""))</f>
        <v/>
      </c>
      <c r="F1870" s="0" t="str">
        <f aca="false">IF(A1870="","",IF(D1870="Sesión no existe","Sesión no existe",IF(COUNTIFS(Matrículas!$A$2:$A$201,B1870,Matrículas!$B$2:$B$201,D1870)=0,"No está matriculado en ese grupo",IF(COUNTIFS($A$2:$A$3001,A1870,$B$2:$B$3001,B1870)&gt;1,"Registro repetido",""))))</f>
        <v/>
      </c>
    </row>
    <row r="1871" customFormat="false" ht="15" hidden="false" customHeight="false" outlineLevel="0" collapsed="false">
      <c r="D1871" s="0" t="str">
        <f aca="false">IF(A1871="","",IFERROR(INDEX(Sesiones!$B$2:$B$401,MATCH(A1871,Sesiones!$A$2:$A$401,0)),"Sesión no existe"))</f>
        <v/>
      </c>
      <c r="E1871" s="41" t="str">
        <f aca="false">IF(A1871="","",IFERROR(INDEX(Sesiones!$C$2:$C$401,MATCH(A1871,Sesiones!$A$2:$A$401,0)),""))</f>
        <v/>
      </c>
      <c r="F1871" s="0" t="str">
        <f aca="false">IF(A1871="","",IF(D1871="Sesión no existe","Sesión no existe",IF(COUNTIFS(Matrículas!$A$2:$A$201,B1871,Matrículas!$B$2:$B$201,D1871)=0,"No está matriculado en ese grupo",IF(COUNTIFS($A$2:$A$3001,A1871,$B$2:$B$3001,B1871)&gt;1,"Registro repetido",""))))</f>
        <v/>
      </c>
    </row>
    <row r="1872" customFormat="false" ht="15" hidden="false" customHeight="false" outlineLevel="0" collapsed="false">
      <c r="D1872" s="0" t="str">
        <f aca="false">IF(A1872="","",IFERROR(INDEX(Sesiones!$B$2:$B$401,MATCH(A1872,Sesiones!$A$2:$A$401,0)),"Sesión no existe"))</f>
        <v/>
      </c>
      <c r="E1872" s="41" t="str">
        <f aca="false">IF(A1872="","",IFERROR(INDEX(Sesiones!$C$2:$C$401,MATCH(A1872,Sesiones!$A$2:$A$401,0)),""))</f>
        <v/>
      </c>
      <c r="F1872" s="0" t="str">
        <f aca="false">IF(A1872="","",IF(D1872="Sesión no existe","Sesión no existe",IF(COUNTIFS(Matrículas!$A$2:$A$201,B1872,Matrículas!$B$2:$B$201,D1872)=0,"No está matriculado en ese grupo",IF(COUNTIFS($A$2:$A$3001,A1872,$B$2:$B$3001,B1872)&gt;1,"Registro repetido",""))))</f>
        <v/>
      </c>
    </row>
    <row r="1873" customFormat="false" ht="15" hidden="false" customHeight="false" outlineLevel="0" collapsed="false">
      <c r="D1873" s="0" t="str">
        <f aca="false">IF(A1873="","",IFERROR(INDEX(Sesiones!$B$2:$B$401,MATCH(A1873,Sesiones!$A$2:$A$401,0)),"Sesión no existe"))</f>
        <v/>
      </c>
      <c r="E1873" s="41" t="str">
        <f aca="false">IF(A1873="","",IFERROR(INDEX(Sesiones!$C$2:$C$401,MATCH(A1873,Sesiones!$A$2:$A$401,0)),""))</f>
        <v/>
      </c>
      <c r="F1873" s="0" t="str">
        <f aca="false">IF(A1873="","",IF(D1873="Sesión no existe","Sesión no existe",IF(COUNTIFS(Matrículas!$A$2:$A$201,B1873,Matrículas!$B$2:$B$201,D1873)=0,"No está matriculado en ese grupo",IF(COUNTIFS($A$2:$A$3001,A1873,$B$2:$B$3001,B1873)&gt;1,"Registro repetido",""))))</f>
        <v/>
      </c>
    </row>
    <row r="1874" customFormat="false" ht="15" hidden="false" customHeight="false" outlineLevel="0" collapsed="false">
      <c r="D1874" s="0" t="str">
        <f aca="false">IF(A1874="","",IFERROR(INDEX(Sesiones!$B$2:$B$401,MATCH(A1874,Sesiones!$A$2:$A$401,0)),"Sesión no existe"))</f>
        <v/>
      </c>
      <c r="E1874" s="41" t="str">
        <f aca="false">IF(A1874="","",IFERROR(INDEX(Sesiones!$C$2:$C$401,MATCH(A1874,Sesiones!$A$2:$A$401,0)),""))</f>
        <v/>
      </c>
      <c r="F1874" s="0" t="str">
        <f aca="false">IF(A1874="","",IF(D1874="Sesión no existe","Sesión no existe",IF(COUNTIFS(Matrículas!$A$2:$A$201,B1874,Matrículas!$B$2:$B$201,D1874)=0,"No está matriculado en ese grupo",IF(COUNTIFS($A$2:$A$3001,A1874,$B$2:$B$3001,B1874)&gt;1,"Registro repetido",""))))</f>
        <v/>
      </c>
    </row>
    <row r="1875" customFormat="false" ht="15" hidden="false" customHeight="false" outlineLevel="0" collapsed="false">
      <c r="D1875" s="0" t="str">
        <f aca="false">IF(A1875="","",IFERROR(INDEX(Sesiones!$B$2:$B$401,MATCH(A1875,Sesiones!$A$2:$A$401,0)),"Sesión no existe"))</f>
        <v/>
      </c>
      <c r="E1875" s="41" t="str">
        <f aca="false">IF(A1875="","",IFERROR(INDEX(Sesiones!$C$2:$C$401,MATCH(A1875,Sesiones!$A$2:$A$401,0)),""))</f>
        <v/>
      </c>
      <c r="F1875" s="0" t="str">
        <f aca="false">IF(A1875="","",IF(D1875="Sesión no existe","Sesión no existe",IF(COUNTIFS(Matrículas!$A$2:$A$201,B1875,Matrículas!$B$2:$B$201,D1875)=0,"No está matriculado en ese grupo",IF(COUNTIFS($A$2:$A$3001,A1875,$B$2:$B$3001,B1875)&gt;1,"Registro repetido",""))))</f>
        <v/>
      </c>
    </row>
    <row r="1876" customFormat="false" ht="15" hidden="false" customHeight="false" outlineLevel="0" collapsed="false">
      <c r="D1876" s="0" t="str">
        <f aca="false">IF(A1876="","",IFERROR(INDEX(Sesiones!$B$2:$B$401,MATCH(A1876,Sesiones!$A$2:$A$401,0)),"Sesión no existe"))</f>
        <v/>
      </c>
      <c r="E1876" s="41" t="str">
        <f aca="false">IF(A1876="","",IFERROR(INDEX(Sesiones!$C$2:$C$401,MATCH(A1876,Sesiones!$A$2:$A$401,0)),""))</f>
        <v/>
      </c>
      <c r="F1876" s="0" t="str">
        <f aca="false">IF(A1876="","",IF(D1876="Sesión no existe","Sesión no existe",IF(COUNTIFS(Matrículas!$A$2:$A$201,B1876,Matrículas!$B$2:$B$201,D1876)=0,"No está matriculado en ese grupo",IF(COUNTIFS($A$2:$A$3001,A1876,$B$2:$B$3001,B1876)&gt;1,"Registro repetido",""))))</f>
        <v/>
      </c>
    </row>
    <row r="1877" customFormat="false" ht="15" hidden="false" customHeight="false" outlineLevel="0" collapsed="false">
      <c r="D1877" s="0" t="str">
        <f aca="false">IF(A1877="","",IFERROR(INDEX(Sesiones!$B$2:$B$401,MATCH(A1877,Sesiones!$A$2:$A$401,0)),"Sesión no existe"))</f>
        <v/>
      </c>
      <c r="E1877" s="41" t="str">
        <f aca="false">IF(A1877="","",IFERROR(INDEX(Sesiones!$C$2:$C$401,MATCH(A1877,Sesiones!$A$2:$A$401,0)),""))</f>
        <v/>
      </c>
      <c r="F1877" s="0" t="str">
        <f aca="false">IF(A1877="","",IF(D1877="Sesión no existe","Sesión no existe",IF(COUNTIFS(Matrículas!$A$2:$A$201,B1877,Matrículas!$B$2:$B$201,D1877)=0,"No está matriculado en ese grupo",IF(COUNTIFS($A$2:$A$3001,A1877,$B$2:$B$3001,B1877)&gt;1,"Registro repetido",""))))</f>
        <v/>
      </c>
    </row>
    <row r="1878" customFormat="false" ht="15" hidden="false" customHeight="false" outlineLevel="0" collapsed="false">
      <c r="D1878" s="0" t="str">
        <f aca="false">IF(A1878="","",IFERROR(INDEX(Sesiones!$B$2:$B$401,MATCH(A1878,Sesiones!$A$2:$A$401,0)),"Sesión no existe"))</f>
        <v/>
      </c>
      <c r="E1878" s="41" t="str">
        <f aca="false">IF(A1878="","",IFERROR(INDEX(Sesiones!$C$2:$C$401,MATCH(A1878,Sesiones!$A$2:$A$401,0)),""))</f>
        <v/>
      </c>
      <c r="F1878" s="0" t="str">
        <f aca="false">IF(A1878="","",IF(D1878="Sesión no existe","Sesión no existe",IF(COUNTIFS(Matrículas!$A$2:$A$201,B1878,Matrículas!$B$2:$B$201,D1878)=0,"No está matriculado en ese grupo",IF(COUNTIFS($A$2:$A$3001,A1878,$B$2:$B$3001,B1878)&gt;1,"Registro repetido",""))))</f>
        <v/>
      </c>
    </row>
    <row r="1879" customFormat="false" ht="15" hidden="false" customHeight="false" outlineLevel="0" collapsed="false">
      <c r="D1879" s="0" t="str">
        <f aca="false">IF(A1879="","",IFERROR(INDEX(Sesiones!$B$2:$B$401,MATCH(A1879,Sesiones!$A$2:$A$401,0)),"Sesión no existe"))</f>
        <v/>
      </c>
      <c r="E1879" s="41" t="str">
        <f aca="false">IF(A1879="","",IFERROR(INDEX(Sesiones!$C$2:$C$401,MATCH(A1879,Sesiones!$A$2:$A$401,0)),""))</f>
        <v/>
      </c>
      <c r="F1879" s="0" t="str">
        <f aca="false">IF(A1879="","",IF(D1879="Sesión no existe","Sesión no existe",IF(COUNTIFS(Matrículas!$A$2:$A$201,B1879,Matrículas!$B$2:$B$201,D1879)=0,"No está matriculado en ese grupo",IF(COUNTIFS($A$2:$A$3001,A1879,$B$2:$B$3001,B1879)&gt;1,"Registro repetido",""))))</f>
        <v/>
      </c>
    </row>
    <row r="1880" customFormat="false" ht="15" hidden="false" customHeight="false" outlineLevel="0" collapsed="false">
      <c r="D1880" s="0" t="str">
        <f aca="false">IF(A1880="","",IFERROR(INDEX(Sesiones!$B$2:$B$401,MATCH(A1880,Sesiones!$A$2:$A$401,0)),"Sesión no existe"))</f>
        <v/>
      </c>
      <c r="E1880" s="41" t="str">
        <f aca="false">IF(A1880="","",IFERROR(INDEX(Sesiones!$C$2:$C$401,MATCH(A1880,Sesiones!$A$2:$A$401,0)),""))</f>
        <v/>
      </c>
      <c r="F1880" s="0" t="str">
        <f aca="false">IF(A1880="","",IF(D1880="Sesión no existe","Sesión no existe",IF(COUNTIFS(Matrículas!$A$2:$A$201,B1880,Matrículas!$B$2:$B$201,D1880)=0,"No está matriculado en ese grupo",IF(COUNTIFS($A$2:$A$3001,A1880,$B$2:$B$3001,B1880)&gt;1,"Registro repetido",""))))</f>
        <v/>
      </c>
    </row>
    <row r="1881" customFormat="false" ht="15" hidden="false" customHeight="false" outlineLevel="0" collapsed="false">
      <c r="D1881" s="0" t="str">
        <f aca="false">IF(A1881="","",IFERROR(INDEX(Sesiones!$B$2:$B$401,MATCH(A1881,Sesiones!$A$2:$A$401,0)),"Sesión no existe"))</f>
        <v/>
      </c>
      <c r="E1881" s="41" t="str">
        <f aca="false">IF(A1881="","",IFERROR(INDEX(Sesiones!$C$2:$C$401,MATCH(A1881,Sesiones!$A$2:$A$401,0)),""))</f>
        <v/>
      </c>
      <c r="F1881" s="0" t="str">
        <f aca="false">IF(A1881="","",IF(D1881="Sesión no existe","Sesión no existe",IF(COUNTIFS(Matrículas!$A$2:$A$201,B1881,Matrículas!$B$2:$B$201,D1881)=0,"No está matriculado en ese grupo",IF(COUNTIFS($A$2:$A$3001,A1881,$B$2:$B$3001,B1881)&gt;1,"Registro repetido",""))))</f>
        <v/>
      </c>
    </row>
    <row r="1882" customFormat="false" ht="15" hidden="false" customHeight="false" outlineLevel="0" collapsed="false">
      <c r="D1882" s="0" t="str">
        <f aca="false">IF(A1882="","",IFERROR(INDEX(Sesiones!$B$2:$B$401,MATCH(A1882,Sesiones!$A$2:$A$401,0)),"Sesión no existe"))</f>
        <v/>
      </c>
      <c r="E1882" s="41" t="str">
        <f aca="false">IF(A1882="","",IFERROR(INDEX(Sesiones!$C$2:$C$401,MATCH(A1882,Sesiones!$A$2:$A$401,0)),""))</f>
        <v/>
      </c>
      <c r="F1882" s="0" t="str">
        <f aca="false">IF(A1882="","",IF(D1882="Sesión no existe","Sesión no existe",IF(COUNTIFS(Matrículas!$A$2:$A$201,B1882,Matrículas!$B$2:$B$201,D1882)=0,"No está matriculado en ese grupo",IF(COUNTIFS($A$2:$A$3001,A1882,$B$2:$B$3001,B1882)&gt;1,"Registro repetido",""))))</f>
        <v/>
      </c>
    </row>
    <row r="1883" customFormat="false" ht="15" hidden="false" customHeight="false" outlineLevel="0" collapsed="false">
      <c r="D1883" s="0" t="str">
        <f aca="false">IF(A1883="","",IFERROR(INDEX(Sesiones!$B$2:$B$401,MATCH(A1883,Sesiones!$A$2:$A$401,0)),"Sesión no existe"))</f>
        <v/>
      </c>
      <c r="E1883" s="41" t="str">
        <f aca="false">IF(A1883="","",IFERROR(INDEX(Sesiones!$C$2:$C$401,MATCH(A1883,Sesiones!$A$2:$A$401,0)),""))</f>
        <v/>
      </c>
      <c r="F1883" s="0" t="str">
        <f aca="false">IF(A1883="","",IF(D1883="Sesión no existe","Sesión no existe",IF(COUNTIFS(Matrículas!$A$2:$A$201,B1883,Matrículas!$B$2:$B$201,D1883)=0,"No está matriculado en ese grupo",IF(COUNTIFS($A$2:$A$3001,A1883,$B$2:$B$3001,B1883)&gt;1,"Registro repetido",""))))</f>
        <v/>
      </c>
    </row>
    <row r="1884" customFormat="false" ht="15" hidden="false" customHeight="false" outlineLevel="0" collapsed="false">
      <c r="D1884" s="0" t="str">
        <f aca="false">IF(A1884="","",IFERROR(INDEX(Sesiones!$B$2:$B$401,MATCH(A1884,Sesiones!$A$2:$A$401,0)),"Sesión no existe"))</f>
        <v/>
      </c>
      <c r="E1884" s="41" t="str">
        <f aca="false">IF(A1884="","",IFERROR(INDEX(Sesiones!$C$2:$C$401,MATCH(A1884,Sesiones!$A$2:$A$401,0)),""))</f>
        <v/>
      </c>
      <c r="F1884" s="0" t="str">
        <f aca="false">IF(A1884="","",IF(D1884="Sesión no existe","Sesión no existe",IF(COUNTIFS(Matrículas!$A$2:$A$201,B1884,Matrículas!$B$2:$B$201,D1884)=0,"No está matriculado en ese grupo",IF(COUNTIFS($A$2:$A$3001,A1884,$B$2:$B$3001,B1884)&gt;1,"Registro repetido",""))))</f>
        <v/>
      </c>
    </row>
    <row r="1885" customFormat="false" ht="15" hidden="false" customHeight="false" outlineLevel="0" collapsed="false">
      <c r="D1885" s="0" t="str">
        <f aca="false">IF(A1885="","",IFERROR(INDEX(Sesiones!$B$2:$B$401,MATCH(A1885,Sesiones!$A$2:$A$401,0)),"Sesión no existe"))</f>
        <v/>
      </c>
      <c r="E1885" s="41" t="str">
        <f aca="false">IF(A1885="","",IFERROR(INDEX(Sesiones!$C$2:$C$401,MATCH(A1885,Sesiones!$A$2:$A$401,0)),""))</f>
        <v/>
      </c>
      <c r="F1885" s="0" t="str">
        <f aca="false">IF(A1885="","",IF(D1885="Sesión no existe","Sesión no existe",IF(COUNTIFS(Matrículas!$A$2:$A$201,B1885,Matrículas!$B$2:$B$201,D1885)=0,"No está matriculado en ese grupo",IF(COUNTIFS($A$2:$A$3001,A1885,$B$2:$B$3001,B1885)&gt;1,"Registro repetido",""))))</f>
        <v/>
      </c>
    </row>
    <row r="1886" customFormat="false" ht="15" hidden="false" customHeight="false" outlineLevel="0" collapsed="false">
      <c r="D1886" s="0" t="str">
        <f aca="false">IF(A1886="","",IFERROR(INDEX(Sesiones!$B$2:$B$401,MATCH(A1886,Sesiones!$A$2:$A$401,0)),"Sesión no existe"))</f>
        <v/>
      </c>
      <c r="E1886" s="41" t="str">
        <f aca="false">IF(A1886="","",IFERROR(INDEX(Sesiones!$C$2:$C$401,MATCH(A1886,Sesiones!$A$2:$A$401,0)),""))</f>
        <v/>
      </c>
      <c r="F1886" s="0" t="str">
        <f aca="false">IF(A1886="","",IF(D1886="Sesión no existe","Sesión no existe",IF(COUNTIFS(Matrículas!$A$2:$A$201,B1886,Matrículas!$B$2:$B$201,D1886)=0,"No está matriculado en ese grupo",IF(COUNTIFS($A$2:$A$3001,A1886,$B$2:$B$3001,B1886)&gt;1,"Registro repetido",""))))</f>
        <v/>
      </c>
    </row>
    <row r="1887" customFormat="false" ht="15" hidden="false" customHeight="false" outlineLevel="0" collapsed="false">
      <c r="D1887" s="0" t="str">
        <f aca="false">IF(A1887="","",IFERROR(INDEX(Sesiones!$B$2:$B$401,MATCH(A1887,Sesiones!$A$2:$A$401,0)),"Sesión no existe"))</f>
        <v/>
      </c>
      <c r="E1887" s="41" t="str">
        <f aca="false">IF(A1887="","",IFERROR(INDEX(Sesiones!$C$2:$C$401,MATCH(A1887,Sesiones!$A$2:$A$401,0)),""))</f>
        <v/>
      </c>
      <c r="F1887" s="0" t="str">
        <f aca="false">IF(A1887="","",IF(D1887="Sesión no existe","Sesión no existe",IF(COUNTIFS(Matrículas!$A$2:$A$201,B1887,Matrículas!$B$2:$B$201,D1887)=0,"No está matriculado en ese grupo",IF(COUNTIFS($A$2:$A$3001,A1887,$B$2:$B$3001,B1887)&gt;1,"Registro repetido",""))))</f>
        <v/>
      </c>
    </row>
    <row r="1888" customFormat="false" ht="15" hidden="false" customHeight="false" outlineLevel="0" collapsed="false">
      <c r="D1888" s="0" t="str">
        <f aca="false">IF(A1888="","",IFERROR(INDEX(Sesiones!$B$2:$B$401,MATCH(A1888,Sesiones!$A$2:$A$401,0)),"Sesión no existe"))</f>
        <v/>
      </c>
      <c r="E1888" s="41" t="str">
        <f aca="false">IF(A1888="","",IFERROR(INDEX(Sesiones!$C$2:$C$401,MATCH(A1888,Sesiones!$A$2:$A$401,0)),""))</f>
        <v/>
      </c>
      <c r="F1888" s="0" t="str">
        <f aca="false">IF(A1888="","",IF(D1888="Sesión no existe","Sesión no existe",IF(COUNTIFS(Matrículas!$A$2:$A$201,B1888,Matrículas!$B$2:$B$201,D1888)=0,"No está matriculado en ese grupo",IF(COUNTIFS($A$2:$A$3001,A1888,$B$2:$B$3001,B1888)&gt;1,"Registro repetido",""))))</f>
        <v/>
      </c>
    </row>
    <row r="1889" customFormat="false" ht="15" hidden="false" customHeight="false" outlineLevel="0" collapsed="false">
      <c r="D1889" s="0" t="str">
        <f aca="false">IF(A1889="","",IFERROR(INDEX(Sesiones!$B$2:$B$401,MATCH(A1889,Sesiones!$A$2:$A$401,0)),"Sesión no existe"))</f>
        <v/>
      </c>
      <c r="E1889" s="41" t="str">
        <f aca="false">IF(A1889="","",IFERROR(INDEX(Sesiones!$C$2:$C$401,MATCH(A1889,Sesiones!$A$2:$A$401,0)),""))</f>
        <v/>
      </c>
      <c r="F1889" s="0" t="str">
        <f aca="false">IF(A1889="","",IF(D1889="Sesión no existe","Sesión no existe",IF(COUNTIFS(Matrículas!$A$2:$A$201,B1889,Matrículas!$B$2:$B$201,D1889)=0,"No está matriculado en ese grupo",IF(COUNTIFS($A$2:$A$3001,A1889,$B$2:$B$3001,B1889)&gt;1,"Registro repetido",""))))</f>
        <v/>
      </c>
    </row>
    <row r="1890" customFormat="false" ht="15" hidden="false" customHeight="false" outlineLevel="0" collapsed="false">
      <c r="D1890" s="0" t="str">
        <f aca="false">IF(A1890="","",IFERROR(INDEX(Sesiones!$B$2:$B$401,MATCH(A1890,Sesiones!$A$2:$A$401,0)),"Sesión no existe"))</f>
        <v/>
      </c>
      <c r="E1890" s="41" t="str">
        <f aca="false">IF(A1890="","",IFERROR(INDEX(Sesiones!$C$2:$C$401,MATCH(A1890,Sesiones!$A$2:$A$401,0)),""))</f>
        <v/>
      </c>
      <c r="F1890" s="0" t="str">
        <f aca="false">IF(A1890="","",IF(D1890="Sesión no existe","Sesión no existe",IF(COUNTIFS(Matrículas!$A$2:$A$201,B1890,Matrículas!$B$2:$B$201,D1890)=0,"No está matriculado en ese grupo",IF(COUNTIFS($A$2:$A$3001,A1890,$B$2:$B$3001,B1890)&gt;1,"Registro repetido",""))))</f>
        <v/>
      </c>
    </row>
    <row r="1891" customFormat="false" ht="15" hidden="false" customHeight="false" outlineLevel="0" collapsed="false">
      <c r="D1891" s="0" t="str">
        <f aca="false">IF(A1891="","",IFERROR(INDEX(Sesiones!$B$2:$B$401,MATCH(A1891,Sesiones!$A$2:$A$401,0)),"Sesión no existe"))</f>
        <v/>
      </c>
      <c r="E1891" s="41" t="str">
        <f aca="false">IF(A1891="","",IFERROR(INDEX(Sesiones!$C$2:$C$401,MATCH(A1891,Sesiones!$A$2:$A$401,0)),""))</f>
        <v/>
      </c>
      <c r="F1891" s="0" t="str">
        <f aca="false">IF(A1891="","",IF(D1891="Sesión no existe","Sesión no existe",IF(COUNTIFS(Matrículas!$A$2:$A$201,B1891,Matrículas!$B$2:$B$201,D1891)=0,"No está matriculado en ese grupo",IF(COUNTIFS($A$2:$A$3001,A1891,$B$2:$B$3001,B1891)&gt;1,"Registro repetido",""))))</f>
        <v/>
      </c>
    </row>
    <row r="1892" customFormat="false" ht="15" hidden="false" customHeight="false" outlineLevel="0" collapsed="false">
      <c r="D1892" s="0" t="str">
        <f aca="false">IF(A1892="","",IFERROR(INDEX(Sesiones!$B$2:$B$401,MATCH(A1892,Sesiones!$A$2:$A$401,0)),"Sesión no existe"))</f>
        <v/>
      </c>
      <c r="E1892" s="41" t="str">
        <f aca="false">IF(A1892="","",IFERROR(INDEX(Sesiones!$C$2:$C$401,MATCH(A1892,Sesiones!$A$2:$A$401,0)),""))</f>
        <v/>
      </c>
      <c r="F1892" s="0" t="str">
        <f aca="false">IF(A1892="","",IF(D1892="Sesión no existe","Sesión no existe",IF(COUNTIFS(Matrículas!$A$2:$A$201,B1892,Matrículas!$B$2:$B$201,D1892)=0,"No está matriculado en ese grupo",IF(COUNTIFS($A$2:$A$3001,A1892,$B$2:$B$3001,B1892)&gt;1,"Registro repetido",""))))</f>
        <v/>
      </c>
    </row>
    <row r="1893" customFormat="false" ht="15" hidden="false" customHeight="false" outlineLevel="0" collapsed="false">
      <c r="D1893" s="0" t="str">
        <f aca="false">IF(A1893="","",IFERROR(INDEX(Sesiones!$B$2:$B$401,MATCH(A1893,Sesiones!$A$2:$A$401,0)),"Sesión no existe"))</f>
        <v/>
      </c>
      <c r="E1893" s="41" t="str">
        <f aca="false">IF(A1893="","",IFERROR(INDEX(Sesiones!$C$2:$C$401,MATCH(A1893,Sesiones!$A$2:$A$401,0)),""))</f>
        <v/>
      </c>
      <c r="F1893" s="0" t="str">
        <f aca="false">IF(A1893="","",IF(D1893="Sesión no existe","Sesión no existe",IF(COUNTIFS(Matrículas!$A$2:$A$201,B1893,Matrículas!$B$2:$B$201,D1893)=0,"No está matriculado en ese grupo",IF(COUNTIFS($A$2:$A$3001,A1893,$B$2:$B$3001,B1893)&gt;1,"Registro repetido",""))))</f>
        <v/>
      </c>
    </row>
    <row r="1894" customFormat="false" ht="15" hidden="false" customHeight="false" outlineLevel="0" collapsed="false">
      <c r="D1894" s="0" t="str">
        <f aca="false">IF(A1894="","",IFERROR(INDEX(Sesiones!$B$2:$B$401,MATCH(A1894,Sesiones!$A$2:$A$401,0)),"Sesión no existe"))</f>
        <v/>
      </c>
      <c r="E1894" s="41" t="str">
        <f aca="false">IF(A1894="","",IFERROR(INDEX(Sesiones!$C$2:$C$401,MATCH(A1894,Sesiones!$A$2:$A$401,0)),""))</f>
        <v/>
      </c>
      <c r="F1894" s="0" t="str">
        <f aca="false">IF(A1894="","",IF(D1894="Sesión no existe","Sesión no existe",IF(COUNTIFS(Matrículas!$A$2:$A$201,B1894,Matrículas!$B$2:$B$201,D1894)=0,"No está matriculado en ese grupo",IF(COUNTIFS($A$2:$A$3001,A1894,$B$2:$B$3001,B1894)&gt;1,"Registro repetido",""))))</f>
        <v/>
      </c>
    </row>
    <row r="1895" customFormat="false" ht="15" hidden="false" customHeight="false" outlineLevel="0" collapsed="false">
      <c r="D1895" s="0" t="str">
        <f aca="false">IF(A1895="","",IFERROR(INDEX(Sesiones!$B$2:$B$401,MATCH(A1895,Sesiones!$A$2:$A$401,0)),"Sesión no existe"))</f>
        <v/>
      </c>
      <c r="E1895" s="41" t="str">
        <f aca="false">IF(A1895="","",IFERROR(INDEX(Sesiones!$C$2:$C$401,MATCH(A1895,Sesiones!$A$2:$A$401,0)),""))</f>
        <v/>
      </c>
      <c r="F1895" s="0" t="str">
        <f aca="false">IF(A1895="","",IF(D1895="Sesión no existe","Sesión no existe",IF(COUNTIFS(Matrículas!$A$2:$A$201,B1895,Matrículas!$B$2:$B$201,D1895)=0,"No está matriculado en ese grupo",IF(COUNTIFS($A$2:$A$3001,A1895,$B$2:$B$3001,B1895)&gt;1,"Registro repetido",""))))</f>
        <v/>
      </c>
    </row>
    <row r="1896" customFormat="false" ht="15" hidden="false" customHeight="false" outlineLevel="0" collapsed="false">
      <c r="D1896" s="0" t="str">
        <f aca="false">IF(A1896="","",IFERROR(INDEX(Sesiones!$B$2:$B$401,MATCH(A1896,Sesiones!$A$2:$A$401,0)),"Sesión no existe"))</f>
        <v/>
      </c>
      <c r="E1896" s="41" t="str">
        <f aca="false">IF(A1896="","",IFERROR(INDEX(Sesiones!$C$2:$C$401,MATCH(A1896,Sesiones!$A$2:$A$401,0)),""))</f>
        <v/>
      </c>
      <c r="F1896" s="0" t="str">
        <f aca="false">IF(A1896="","",IF(D1896="Sesión no existe","Sesión no existe",IF(COUNTIFS(Matrículas!$A$2:$A$201,B1896,Matrículas!$B$2:$B$201,D1896)=0,"No está matriculado en ese grupo",IF(COUNTIFS($A$2:$A$3001,A1896,$B$2:$B$3001,B1896)&gt;1,"Registro repetido",""))))</f>
        <v/>
      </c>
    </row>
    <row r="1897" customFormat="false" ht="15" hidden="false" customHeight="false" outlineLevel="0" collapsed="false">
      <c r="D1897" s="0" t="str">
        <f aca="false">IF(A1897="","",IFERROR(INDEX(Sesiones!$B$2:$B$401,MATCH(A1897,Sesiones!$A$2:$A$401,0)),"Sesión no existe"))</f>
        <v/>
      </c>
      <c r="E1897" s="41" t="str">
        <f aca="false">IF(A1897="","",IFERROR(INDEX(Sesiones!$C$2:$C$401,MATCH(A1897,Sesiones!$A$2:$A$401,0)),""))</f>
        <v/>
      </c>
      <c r="F1897" s="0" t="str">
        <f aca="false">IF(A1897="","",IF(D1897="Sesión no existe","Sesión no existe",IF(COUNTIFS(Matrículas!$A$2:$A$201,B1897,Matrículas!$B$2:$B$201,D1897)=0,"No está matriculado en ese grupo",IF(COUNTIFS($A$2:$A$3001,A1897,$B$2:$B$3001,B1897)&gt;1,"Registro repetido",""))))</f>
        <v/>
      </c>
    </row>
    <row r="1898" customFormat="false" ht="15" hidden="false" customHeight="false" outlineLevel="0" collapsed="false">
      <c r="D1898" s="0" t="str">
        <f aca="false">IF(A1898="","",IFERROR(INDEX(Sesiones!$B$2:$B$401,MATCH(A1898,Sesiones!$A$2:$A$401,0)),"Sesión no existe"))</f>
        <v/>
      </c>
      <c r="E1898" s="41" t="str">
        <f aca="false">IF(A1898="","",IFERROR(INDEX(Sesiones!$C$2:$C$401,MATCH(A1898,Sesiones!$A$2:$A$401,0)),""))</f>
        <v/>
      </c>
      <c r="F1898" s="0" t="str">
        <f aca="false">IF(A1898="","",IF(D1898="Sesión no existe","Sesión no existe",IF(COUNTIFS(Matrículas!$A$2:$A$201,B1898,Matrículas!$B$2:$B$201,D1898)=0,"No está matriculado en ese grupo",IF(COUNTIFS($A$2:$A$3001,A1898,$B$2:$B$3001,B1898)&gt;1,"Registro repetido",""))))</f>
        <v/>
      </c>
    </row>
    <row r="1899" customFormat="false" ht="15" hidden="false" customHeight="false" outlineLevel="0" collapsed="false">
      <c r="D1899" s="0" t="str">
        <f aca="false">IF(A1899="","",IFERROR(INDEX(Sesiones!$B$2:$B$401,MATCH(A1899,Sesiones!$A$2:$A$401,0)),"Sesión no existe"))</f>
        <v/>
      </c>
      <c r="E1899" s="41" t="str">
        <f aca="false">IF(A1899="","",IFERROR(INDEX(Sesiones!$C$2:$C$401,MATCH(A1899,Sesiones!$A$2:$A$401,0)),""))</f>
        <v/>
      </c>
      <c r="F1899" s="0" t="str">
        <f aca="false">IF(A1899="","",IF(D1899="Sesión no existe","Sesión no existe",IF(COUNTIFS(Matrículas!$A$2:$A$201,B1899,Matrículas!$B$2:$B$201,D1899)=0,"No está matriculado en ese grupo",IF(COUNTIFS($A$2:$A$3001,A1899,$B$2:$B$3001,B1899)&gt;1,"Registro repetido",""))))</f>
        <v/>
      </c>
    </row>
    <row r="1900" customFormat="false" ht="15" hidden="false" customHeight="false" outlineLevel="0" collapsed="false">
      <c r="D1900" s="0" t="str">
        <f aca="false">IF(A1900="","",IFERROR(INDEX(Sesiones!$B$2:$B$401,MATCH(A1900,Sesiones!$A$2:$A$401,0)),"Sesión no existe"))</f>
        <v/>
      </c>
      <c r="E1900" s="41" t="str">
        <f aca="false">IF(A1900="","",IFERROR(INDEX(Sesiones!$C$2:$C$401,MATCH(A1900,Sesiones!$A$2:$A$401,0)),""))</f>
        <v/>
      </c>
      <c r="F1900" s="0" t="str">
        <f aca="false">IF(A1900="","",IF(D1900="Sesión no existe","Sesión no existe",IF(COUNTIFS(Matrículas!$A$2:$A$201,B1900,Matrículas!$B$2:$B$201,D1900)=0,"No está matriculado en ese grupo",IF(COUNTIFS($A$2:$A$3001,A1900,$B$2:$B$3001,B1900)&gt;1,"Registro repetido",""))))</f>
        <v/>
      </c>
    </row>
    <row r="1901" customFormat="false" ht="15" hidden="false" customHeight="false" outlineLevel="0" collapsed="false">
      <c r="D1901" s="0" t="str">
        <f aca="false">IF(A1901="","",IFERROR(INDEX(Sesiones!$B$2:$B$401,MATCH(A1901,Sesiones!$A$2:$A$401,0)),"Sesión no existe"))</f>
        <v/>
      </c>
      <c r="E1901" s="41" t="str">
        <f aca="false">IF(A1901="","",IFERROR(INDEX(Sesiones!$C$2:$C$401,MATCH(A1901,Sesiones!$A$2:$A$401,0)),""))</f>
        <v/>
      </c>
      <c r="F1901" s="0" t="str">
        <f aca="false">IF(A1901="","",IF(D1901="Sesión no existe","Sesión no existe",IF(COUNTIFS(Matrículas!$A$2:$A$201,B1901,Matrículas!$B$2:$B$201,D1901)=0,"No está matriculado en ese grupo",IF(COUNTIFS($A$2:$A$3001,A1901,$B$2:$B$3001,B1901)&gt;1,"Registro repetido",""))))</f>
        <v/>
      </c>
    </row>
    <row r="1902" customFormat="false" ht="15" hidden="false" customHeight="false" outlineLevel="0" collapsed="false">
      <c r="D1902" s="0" t="str">
        <f aca="false">IF(A1902="","",IFERROR(INDEX(Sesiones!$B$2:$B$401,MATCH(A1902,Sesiones!$A$2:$A$401,0)),"Sesión no existe"))</f>
        <v/>
      </c>
      <c r="E1902" s="41" t="str">
        <f aca="false">IF(A1902="","",IFERROR(INDEX(Sesiones!$C$2:$C$401,MATCH(A1902,Sesiones!$A$2:$A$401,0)),""))</f>
        <v/>
      </c>
      <c r="F1902" s="0" t="str">
        <f aca="false">IF(A1902="","",IF(D1902="Sesión no existe","Sesión no existe",IF(COUNTIFS(Matrículas!$A$2:$A$201,B1902,Matrículas!$B$2:$B$201,D1902)=0,"No está matriculado en ese grupo",IF(COUNTIFS($A$2:$A$3001,A1902,$B$2:$B$3001,B1902)&gt;1,"Registro repetido",""))))</f>
        <v/>
      </c>
    </row>
    <row r="1903" customFormat="false" ht="15" hidden="false" customHeight="false" outlineLevel="0" collapsed="false">
      <c r="D1903" s="0" t="str">
        <f aca="false">IF(A1903="","",IFERROR(INDEX(Sesiones!$B$2:$B$401,MATCH(A1903,Sesiones!$A$2:$A$401,0)),"Sesión no existe"))</f>
        <v/>
      </c>
      <c r="E1903" s="41" t="str">
        <f aca="false">IF(A1903="","",IFERROR(INDEX(Sesiones!$C$2:$C$401,MATCH(A1903,Sesiones!$A$2:$A$401,0)),""))</f>
        <v/>
      </c>
      <c r="F1903" s="0" t="str">
        <f aca="false">IF(A1903="","",IF(D1903="Sesión no existe","Sesión no existe",IF(COUNTIFS(Matrículas!$A$2:$A$201,B1903,Matrículas!$B$2:$B$201,D1903)=0,"No está matriculado en ese grupo",IF(COUNTIFS($A$2:$A$3001,A1903,$B$2:$B$3001,B1903)&gt;1,"Registro repetido",""))))</f>
        <v/>
      </c>
    </row>
    <row r="1904" customFormat="false" ht="15" hidden="false" customHeight="false" outlineLevel="0" collapsed="false">
      <c r="D1904" s="0" t="str">
        <f aca="false">IF(A1904="","",IFERROR(INDEX(Sesiones!$B$2:$B$401,MATCH(A1904,Sesiones!$A$2:$A$401,0)),"Sesión no existe"))</f>
        <v/>
      </c>
      <c r="E1904" s="41" t="str">
        <f aca="false">IF(A1904="","",IFERROR(INDEX(Sesiones!$C$2:$C$401,MATCH(A1904,Sesiones!$A$2:$A$401,0)),""))</f>
        <v/>
      </c>
      <c r="F1904" s="0" t="str">
        <f aca="false">IF(A1904="","",IF(D1904="Sesión no existe","Sesión no existe",IF(COUNTIFS(Matrículas!$A$2:$A$201,B1904,Matrículas!$B$2:$B$201,D1904)=0,"No está matriculado en ese grupo",IF(COUNTIFS($A$2:$A$3001,A1904,$B$2:$B$3001,B1904)&gt;1,"Registro repetido",""))))</f>
        <v/>
      </c>
    </row>
    <row r="1905" customFormat="false" ht="15" hidden="false" customHeight="false" outlineLevel="0" collapsed="false">
      <c r="D1905" s="0" t="str">
        <f aca="false">IF(A1905="","",IFERROR(INDEX(Sesiones!$B$2:$B$401,MATCH(A1905,Sesiones!$A$2:$A$401,0)),"Sesión no existe"))</f>
        <v/>
      </c>
      <c r="E1905" s="41" t="str">
        <f aca="false">IF(A1905="","",IFERROR(INDEX(Sesiones!$C$2:$C$401,MATCH(A1905,Sesiones!$A$2:$A$401,0)),""))</f>
        <v/>
      </c>
      <c r="F1905" s="0" t="str">
        <f aca="false">IF(A1905="","",IF(D1905="Sesión no existe","Sesión no existe",IF(COUNTIFS(Matrículas!$A$2:$A$201,B1905,Matrículas!$B$2:$B$201,D1905)=0,"No está matriculado en ese grupo",IF(COUNTIFS($A$2:$A$3001,A1905,$B$2:$B$3001,B1905)&gt;1,"Registro repetido",""))))</f>
        <v/>
      </c>
    </row>
    <row r="1906" customFormat="false" ht="15" hidden="false" customHeight="false" outlineLevel="0" collapsed="false">
      <c r="D1906" s="0" t="str">
        <f aca="false">IF(A1906="","",IFERROR(INDEX(Sesiones!$B$2:$B$401,MATCH(A1906,Sesiones!$A$2:$A$401,0)),"Sesión no existe"))</f>
        <v/>
      </c>
      <c r="E1906" s="41" t="str">
        <f aca="false">IF(A1906="","",IFERROR(INDEX(Sesiones!$C$2:$C$401,MATCH(A1906,Sesiones!$A$2:$A$401,0)),""))</f>
        <v/>
      </c>
      <c r="F1906" s="0" t="str">
        <f aca="false">IF(A1906="","",IF(D1906="Sesión no existe","Sesión no existe",IF(COUNTIFS(Matrículas!$A$2:$A$201,B1906,Matrículas!$B$2:$B$201,D1906)=0,"No está matriculado en ese grupo",IF(COUNTIFS($A$2:$A$3001,A1906,$B$2:$B$3001,B1906)&gt;1,"Registro repetido",""))))</f>
        <v/>
      </c>
    </row>
    <row r="1907" customFormat="false" ht="15" hidden="false" customHeight="false" outlineLevel="0" collapsed="false">
      <c r="D1907" s="0" t="str">
        <f aca="false">IF(A1907="","",IFERROR(INDEX(Sesiones!$B$2:$B$401,MATCH(A1907,Sesiones!$A$2:$A$401,0)),"Sesión no existe"))</f>
        <v/>
      </c>
      <c r="E1907" s="41" t="str">
        <f aca="false">IF(A1907="","",IFERROR(INDEX(Sesiones!$C$2:$C$401,MATCH(A1907,Sesiones!$A$2:$A$401,0)),""))</f>
        <v/>
      </c>
      <c r="F1907" s="0" t="str">
        <f aca="false">IF(A1907="","",IF(D1907="Sesión no existe","Sesión no existe",IF(COUNTIFS(Matrículas!$A$2:$A$201,B1907,Matrículas!$B$2:$B$201,D1907)=0,"No está matriculado en ese grupo",IF(COUNTIFS($A$2:$A$3001,A1907,$B$2:$B$3001,B1907)&gt;1,"Registro repetido",""))))</f>
        <v/>
      </c>
    </row>
    <row r="1908" customFormat="false" ht="15" hidden="false" customHeight="false" outlineLevel="0" collapsed="false">
      <c r="D1908" s="0" t="str">
        <f aca="false">IF(A1908="","",IFERROR(INDEX(Sesiones!$B$2:$B$401,MATCH(A1908,Sesiones!$A$2:$A$401,0)),"Sesión no existe"))</f>
        <v/>
      </c>
      <c r="E1908" s="41" t="str">
        <f aca="false">IF(A1908="","",IFERROR(INDEX(Sesiones!$C$2:$C$401,MATCH(A1908,Sesiones!$A$2:$A$401,0)),""))</f>
        <v/>
      </c>
      <c r="F1908" s="0" t="str">
        <f aca="false">IF(A1908="","",IF(D1908="Sesión no existe","Sesión no existe",IF(COUNTIFS(Matrículas!$A$2:$A$201,B1908,Matrículas!$B$2:$B$201,D1908)=0,"No está matriculado en ese grupo",IF(COUNTIFS($A$2:$A$3001,A1908,$B$2:$B$3001,B1908)&gt;1,"Registro repetido",""))))</f>
        <v/>
      </c>
    </row>
    <row r="1909" customFormat="false" ht="15" hidden="false" customHeight="false" outlineLevel="0" collapsed="false">
      <c r="D1909" s="0" t="str">
        <f aca="false">IF(A1909="","",IFERROR(INDEX(Sesiones!$B$2:$B$401,MATCH(A1909,Sesiones!$A$2:$A$401,0)),"Sesión no existe"))</f>
        <v/>
      </c>
      <c r="E1909" s="41" t="str">
        <f aca="false">IF(A1909="","",IFERROR(INDEX(Sesiones!$C$2:$C$401,MATCH(A1909,Sesiones!$A$2:$A$401,0)),""))</f>
        <v/>
      </c>
      <c r="F1909" s="0" t="str">
        <f aca="false">IF(A1909="","",IF(D1909="Sesión no existe","Sesión no existe",IF(COUNTIFS(Matrículas!$A$2:$A$201,B1909,Matrículas!$B$2:$B$201,D1909)=0,"No está matriculado en ese grupo",IF(COUNTIFS($A$2:$A$3001,A1909,$B$2:$B$3001,B1909)&gt;1,"Registro repetido",""))))</f>
        <v/>
      </c>
    </row>
    <row r="1910" customFormat="false" ht="15" hidden="false" customHeight="false" outlineLevel="0" collapsed="false">
      <c r="D1910" s="0" t="str">
        <f aca="false">IF(A1910="","",IFERROR(INDEX(Sesiones!$B$2:$B$401,MATCH(A1910,Sesiones!$A$2:$A$401,0)),"Sesión no existe"))</f>
        <v/>
      </c>
      <c r="E1910" s="41" t="str">
        <f aca="false">IF(A1910="","",IFERROR(INDEX(Sesiones!$C$2:$C$401,MATCH(A1910,Sesiones!$A$2:$A$401,0)),""))</f>
        <v/>
      </c>
      <c r="F1910" s="0" t="str">
        <f aca="false">IF(A1910="","",IF(D1910="Sesión no existe","Sesión no existe",IF(COUNTIFS(Matrículas!$A$2:$A$201,B1910,Matrículas!$B$2:$B$201,D1910)=0,"No está matriculado en ese grupo",IF(COUNTIFS($A$2:$A$3001,A1910,$B$2:$B$3001,B1910)&gt;1,"Registro repetido",""))))</f>
        <v/>
      </c>
    </row>
    <row r="1911" customFormat="false" ht="15" hidden="false" customHeight="false" outlineLevel="0" collapsed="false">
      <c r="D1911" s="0" t="str">
        <f aca="false">IF(A1911="","",IFERROR(INDEX(Sesiones!$B$2:$B$401,MATCH(A1911,Sesiones!$A$2:$A$401,0)),"Sesión no existe"))</f>
        <v/>
      </c>
      <c r="E1911" s="41" t="str">
        <f aca="false">IF(A1911="","",IFERROR(INDEX(Sesiones!$C$2:$C$401,MATCH(A1911,Sesiones!$A$2:$A$401,0)),""))</f>
        <v/>
      </c>
      <c r="F1911" s="0" t="str">
        <f aca="false">IF(A1911="","",IF(D1911="Sesión no existe","Sesión no existe",IF(COUNTIFS(Matrículas!$A$2:$A$201,B1911,Matrículas!$B$2:$B$201,D1911)=0,"No está matriculado en ese grupo",IF(COUNTIFS($A$2:$A$3001,A1911,$B$2:$B$3001,B1911)&gt;1,"Registro repetido",""))))</f>
        <v/>
      </c>
    </row>
    <row r="1912" customFormat="false" ht="15" hidden="false" customHeight="false" outlineLevel="0" collapsed="false">
      <c r="D1912" s="0" t="str">
        <f aca="false">IF(A1912="","",IFERROR(INDEX(Sesiones!$B$2:$B$401,MATCH(A1912,Sesiones!$A$2:$A$401,0)),"Sesión no existe"))</f>
        <v/>
      </c>
      <c r="E1912" s="41" t="str">
        <f aca="false">IF(A1912="","",IFERROR(INDEX(Sesiones!$C$2:$C$401,MATCH(A1912,Sesiones!$A$2:$A$401,0)),""))</f>
        <v/>
      </c>
      <c r="F1912" s="0" t="str">
        <f aca="false">IF(A1912="","",IF(D1912="Sesión no existe","Sesión no existe",IF(COUNTIFS(Matrículas!$A$2:$A$201,B1912,Matrículas!$B$2:$B$201,D1912)=0,"No está matriculado en ese grupo",IF(COUNTIFS($A$2:$A$3001,A1912,$B$2:$B$3001,B1912)&gt;1,"Registro repetido",""))))</f>
        <v/>
      </c>
    </row>
    <row r="1913" customFormat="false" ht="15" hidden="false" customHeight="false" outlineLevel="0" collapsed="false">
      <c r="D1913" s="0" t="str">
        <f aca="false">IF(A1913="","",IFERROR(INDEX(Sesiones!$B$2:$B$401,MATCH(A1913,Sesiones!$A$2:$A$401,0)),"Sesión no existe"))</f>
        <v/>
      </c>
      <c r="E1913" s="41" t="str">
        <f aca="false">IF(A1913="","",IFERROR(INDEX(Sesiones!$C$2:$C$401,MATCH(A1913,Sesiones!$A$2:$A$401,0)),""))</f>
        <v/>
      </c>
      <c r="F1913" s="0" t="str">
        <f aca="false">IF(A1913="","",IF(D1913="Sesión no existe","Sesión no existe",IF(COUNTIFS(Matrículas!$A$2:$A$201,B1913,Matrículas!$B$2:$B$201,D1913)=0,"No está matriculado en ese grupo",IF(COUNTIFS($A$2:$A$3001,A1913,$B$2:$B$3001,B1913)&gt;1,"Registro repetido",""))))</f>
        <v/>
      </c>
    </row>
    <row r="1914" customFormat="false" ht="15" hidden="false" customHeight="false" outlineLevel="0" collapsed="false">
      <c r="D1914" s="0" t="str">
        <f aca="false">IF(A1914="","",IFERROR(INDEX(Sesiones!$B$2:$B$401,MATCH(A1914,Sesiones!$A$2:$A$401,0)),"Sesión no existe"))</f>
        <v/>
      </c>
      <c r="E1914" s="41" t="str">
        <f aca="false">IF(A1914="","",IFERROR(INDEX(Sesiones!$C$2:$C$401,MATCH(A1914,Sesiones!$A$2:$A$401,0)),""))</f>
        <v/>
      </c>
      <c r="F1914" s="0" t="str">
        <f aca="false">IF(A1914="","",IF(D1914="Sesión no existe","Sesión no existe",IF(COUNTIFS(Matrículas!$A$2:$A$201,B1914,Matrículas!$B$2:$B$201,D1914)=0,"No está matriculado en ese grupo",IF(COUNTIFS($A$2:$A$3001,A1914,$B$2:$B$3001,B1914)&gt;1,"Registro repetido",""))))</f>
        <v/>
      </c>
    </row>
    <row r="1915" customFormat="false" ht="15" hidden="false" customHeight="false" outlineLevel="0" collapsed="false">
      <c r="D1915" s="0" t="str">
        <f aca="false">IF(A1915="","",IFERROR(INDEX(Sesiones!$B$2:$B$401,MATCH(A1915,Sesiones!$A$2:$A$401,0)),"Sesión no existe"))</f>
        <v/>
      </c>
      <c r="E1915" s="41" t="str">
        <f aca="false">IF(A1915="","",IFERROR(INDEX(Sesiones!$C$2:$C$401,MATCH(A1915,Sesiones!$A$2:$A$401,0)),""))</f>
        <v/>
      </c>
      <c r="F1915" s="0" t="str">
        <f aca="false">IF(A1915="","",IF(D1915="Sesión no existe","Sesión no existe",IF(COUNTIFS(Matrículas!$A$2:$A$201,B1915,Matrículas!$B$2:$B$201,D1915)=0,"No está matriculado en ese grupo",IF(COUNTIFS($A$2:$A$3001,A1915,$B$2:$B$3001,B1915)&gt;1,"Registro repetido",""))))</f>
        <v/>
      </c>
    </row>
    <row r="1916" customFormat="false" ht="15" hidden="false" customHeight="false" outlineLevel="0" collapsed="false">
      <c r="D1916" s="0" t="str">
        <f aca="false">IF(A1916="","",IFERROR(INDEX(Sesiones!$B$2:$B$401,MATCH(A1916,Sesiones!$A$2:$A$401,0)),"Sesión no existe"))</f>
        <v/>
      </c>
      <c r="E1916" s="41" t="str">
        <f aca="false">IF(A1916="","",IFERROR(INDEX(Sesiones!$C$2:$C$401,MATCH(A1916,Sesiones!$A$2:$A$401,0)),""))</f>
        <v/>
      </c>
      <c r="F1916" s="0" t="str">
        <f aca="false">IF(A1916="","",IF(D1916="Sesión no existe","Sesión no existe",IF(COUNTIFS(Matrículas!$A$2:$A$201,B1916,Matrículas!$B$2:$B$201,D1916)=0,"No está matriculado en ese grupo",IF(COUNTIFS($A$2:$A$3001,A1916,$B$2:$B$3001,B1916)&gt;1,"Registro repetido",""))))</f>
        <v/>
      </c>
    </row>
    <row r="1917" customFormat="false" ht="15" hidden="false" customHeight="false" outlineLevel="0" collapsed="false">
      <c r="D1917" s="0" t="str">
        <f aca="false">IF(A1917="","",IFERROR(INDEX(Sesiones!$B$2:$B$401,MATCH(A1917,Sesiones!$A$2:$A$401,0)),"Sesión no existe"))</f>
        <v/>
      </c>
      <c r="E1917" s="41" t="str">
        <f aca="false">IF(A1917="","",IFERROR(INDEX(Sesiones!$C$2:$C$401,MATCH(A1917,Sesiones!$A$2:$A$401,0)),""))</f>
        <v/>
      </c>
      <c r="F1917" s="0" t="str">
        <f aca="false">IF(A1917="","",IF(D1917="Sesión no existe","Sesión no existe",IF(COUNTIFS(Matrículas!$A$2:$A$201,B1917,Matrículas!$B$2:$B$201,D1917)=0,"No está matriculado en ese grupo",IF(COUNTIFS($A$2:$A$3001,A1917,$B$2:$B$3001,B1917)&gt;1,"Registro repetido",""))))</f>
        <v/>
      </c>
    </row>
    <row r="1918" customFormat="false" ht="15" hidden="false" customHeight="false" outlineLevel="0" collapsed="false">
      <c r="D1918" s="0" t="str">
        <f aca="false">IF(A1918="","",IFERROR(INDEX(Sesiones!$B$2:$B$401,MATCH(A1918,Sesiones!$A$2:$A$401,0)),"Sesión no existe"))</f>
        <v/>
      </c>
      <c r="E1918" s="41" t="str">
        <f aca="false">IF(A1918="","",IFERROR(INDEX(Sesiones!$C$2:$C$401,MATCH(A1918,Sesiones!$A$2:$A$401,0)),""))</f>
        <v/>
      </c>
      <c r="F1918" s="0" t="str">
        <f aca="false">IF(A1918="","",IF(D1918="Sesión no existe","Sesión no existe",IF(COUNTIFS(Matrículas!$A$2:$A$201,B1918,Matrículas!$B$2:$B$201,D1918)=0,"No está matriculado en ese grupo",IF(COUNTIFS($A$2:$A$3001,A1918,$B$2:$B$3001,B1918)&gt;1,"Registro repetido",""))))</f>
        <v/>
      </c>
    </row>
    <row r="1919" customFormat="false" ht="15" hidden="false" customHeight="false" outlineLevel="0" collapsed="false">
      <c r="D1919" s="0" t="str">
        <f aca="false">IF(A1919="","",IFERROR(INDEX(Sesiones!$B$2:$B$401,MATCH(A1919,Sesiones!$A$2:$A$401,0)),"Sesión no existe"))</f>
        <v/>
      </c>
      <c r="E1919" s="41" t="str">
        <f aca="false">IF(A1919="","",IFERROR(INDEX(Sesiones!$C$2:$C$401,MATCH(A1919,Sesiones!$A$2:$A$401,0)),""))</f>
        <v/>
      </c>
      <c r="F1919" s="0" t="str">
        <f aca="false">IF(A1919="","",IF(D1919="Sesión no existe","Sesión no existe",IF(COUNTIFS(Matrículas!$A$2:$A$201,B1919,Matrículas!$B$2:$B$201,D1919)=0,"No está matriculado en ese grupo",IF(COUNTIFS($A$2:$A$3001,A1919,$B$2:$B$3001,B1919)&gt;1,"Registro repetido",""))))</f>
        <v/>
      </c>
    </row>
    <row r="1920" customFormat="false" ht="15" hidden="false" customHeight="false" outlineLevel="0" collapsed="false">
      <c r="D1920" s="0" t="str">
        <f aca="false">IF(A1920="","",IFERROR(INDEX(Sesiones!$B$2:$B$401,MATCH(A1920,Sesiones!$A$2:$A$401,0)),"Sesión no existe"))</f>
        <v/>
      </c>
      <c r="E1920" s="41" t="str">
        <f aca="false">IF(A1920="","",IFERROR(INDEX(Sesiones!$C$2:$C$401,MATCH(A1920,Sesiones!$A$2:$A$401,0)),""))</f>
        <v/>
      </c>
      <c r="F1920" s="0" t="str">
        <f aca="false">IF(A1920="","",IF(D1920="Sesión no existe","Sesión no existe",IF(COUNTIFS(Matrículas!$A$2:$A$201,B1920,Matrículas!$B$2:$B$201,D1920)=0,"No está matriculado en ese grupo",IF(COUNTIFS($A$2:$A$3001,A1920,$B$2:$B$3001,B1920)&gt;1,"Registro repetido",""))))</f>
        <v/>
      </c>
    </row>
    <row r="1921" customFormat="false" ht="15" hidden="false" customHeight="false" outlineLevel="0" collapsed="false">
      <c r="D1921" s="0" t="str">
        <f aca="false">IF(A1921="","",IFERROR(INDEX(Sesiones!$B$2:$B$401,MATCH(A1921,Sesiones!$A$2:$A$401,0)),"Sesión no existe"))</f>
        <v/>
      </c>
      <c r="E1921" s="41" t="str">
        <f aca="false">IF(A1921="","",IFERROR(INDEX(Sesiones!$C$2:$C$401,MATCH(A1921,Sesiones!$A$2:$A$401,0)),""))</f>
        <v/>
      </c>
      <c r="F1921" s="0" t="str">
        <f aca="false">IF(A1921="","",IF(D1921="Sesión no existe","Sesión no existe",IF(COUNTIFS(Matrículas!$A$2:$A$201,B1921,Matrículas!$B$2:$B$201,D1921)=0,"No está matriculado en ese grupo",IF(COUNTIFS($A$2:$A$3001,A1921,$B$2:$B$3001,B1921)&gt;1,"Registro repetido",""))))</f>
        <v/>
      </c>
    </row>
    <row r="1922" customFormat="false" ht="15" hidden="false" customHeight="false" outlineLevel="0" collapsed="false">
      <c r="D1922" s="0" t="str">
        <f aca="false">IF(A1922="","",IFERROR(INDEX(Sesiones!$B$2:$B$401,MATCH(A1922,Sesiones!$A$2:$A$401,0)),"Sesión no existe"))</f>
        <v/>
      </c>
      <c r="E1922" s="41" t="str">
        <f aca="false">IF(A1922="","",IFERROR(INDEX(Sesiones!$C$2:$C$401,MATCH(A1922,Sesiones!$A$2:$A$401,0)),""))</f>
        <v/>
      </c>
      <c r="F1922" s="0" t="str">
        <f aca="false">IF(A1922="","",IF(D1922="Sesión no existe","Sesión no existe",IF(COUNTIFS(Matrículas!$A$2:$A$201,B1922,Matrículas!$B$2:$B$201,D1922)=0,"No está matriculado en ese grupo",IF(COUNTIFS($A$2:$A$3001,A1922,$B$2:$B$3001,B1922)&gt;1,"Registro repetido",""))))</f>
        <v/>
      </c>
    </row>
    <row r="1923" customFormat="false" ht="15" hidden="false" customHeight="false" outlineLevel="0" collapsed="false">
      <c r="D1923" s="0" t="str">
        <f aca="false">IF(A1923="","",IFERROR(INDEX(Sesiones!$B$2:$B$401,MATCH(A1923,Sesiones!$A$2:$A$401,0)),"Sesión no existe"))</f>
        <v/>
      </c>
      <c r="E1923" s="41" t="str">
        <f aca="false">IF(A1923="","",IFERROR(INDEX(Sesiones!$C$2:$C$401,MATCH(A1923,Sesiones!$A$2:$A$401,0)),""))</f>
        <v/>
      </c>
      <c r="F1923" s="0" t="str">
        <f aca="false">IF(A1923="","",IF(D1923="Sesión no existe","Sesión no existe",IF(COUNTIFS(Matrículas!$A$2:$A$201,B1923,Matrículas!$B$2:$B$201,D1923)=0,"No está matriculado en ese grupo",IF(COUNTIFS($A$2:$A$3001,A1923,$B$2:$B$3001,B1923)&gt;1,"Registro repetido",""))))</f>
        <v/>
      </c>
    </row>
    <row r="1924" customFormat="false" ht="15" hidden="false" customHeight="false" outlineLevel="0" collapsed="false">
      <c r="D1924" s="0" t="str">
        <f aca="false">IF(A1924="","",IFERROR(INDEX(Sesiones!$B$2:$B$401,MATCH(A1924,Sesiones!$A$2:$A$401,0)),"Sesión no existe"))</f>
        <v/>
      </c>
      <c r="E1924" s="41" t="str">
        <f aca="false">IF(A1924="","",IFERROR(INDEX(Sesiones!$C$2:$C$401,MATCH(A1924,Sesiones!$A$2:$A$401,0)),""))</f>
        <v/>
      </c>
      <c r="F1924" s="0" t="str">
        <f aca="false">IF(A1924="","",IF(D1924="Sesión no existe","Sesión no existe",IF(COUNTIFS(Matrículas!$A$2:$A$201,B1924,Matrículas!$B$2:$B$201,D1924)=0,"No está matriculado en ese grupo",IF(COUNTIFS($A$2:$A$3001,A1924,$B$2:$B$3001,B1924)&gt;1,"Registro repetido",""))))</f>
        <v/>
      </c>
    </row>
    <row r="1925" customFormat="false" ht="15" hidden="false" customHeight="false" outlineLevel="0" collapsed="false">
      <c r="D1925" s="0" t="str">
        <f aca="false">IF(A1925="","",IFERROR(INDEX(Sesiones!$B$2:$B$401,MATCH(A1925,Sesiones!$A$2:$A$401,0)),"Sesión no existe"))</f>
        <v/>
      </c>
      <c r="E1925" s="41" t="str">
        <f aca="false">IF(A1925="","",IFERROR(INDEX(Sesiones!$C$2:$C$401,MATCH(A1925,Sesiones!$A$2:$A$401,0)),""))</f>
        <v/>
      </c>
      <c r="F1925" s="0" t="str">
        <f aca="false">IF(A1925="","",IF(D1925="Sesión no existe","Sesión no existe",IF(COUNTIFS(Matrículas!$A$2:$A$201,B1925,Matrículas!$B$2:$B$201,D1925)=0,"No está matriculado en ese grupo",IF(COUNTIFS($A$2:$A$3001,A1925,$B$2:$B$3001,B1925)&gt;1,"Registro repetido",""))))</f>
        <v/>
      </c>
    </row>
    <row r="1926" customFormat="false" ht="15" hidden="false" customHeight="false" outlineLevel="0" collapsed="false">
      <c r="D1926" s="0" t="str">
        <f aca="false">IF(A1926="","",IFERROR(INDEX(Sesiones!$B$2:$B$401,MATCH(A1926,Sesiones!$A$2:$A$401,0)),"Sesión no existe"))</f>
        <v/>
      </c>
      <c r="E1926" s="41" t="str">
        <f aca="false">IF(A1926="","",IFERROR(INDEX(Sesiones!$C$2:$C$401,MATCH(A1926,Sesiones!$A$2:$A$401,0)),""))</f>
        <v/>
      </c>
      <c r="F1926" s="0" t="str">
        <f aca="false">IF(A1926="","",IF(D1926="Sesión no existe","Sesión no existe",IF(COUNTIFS(Matrículas!$A$2:$A$201,B1926,Matrículas!$B$2:$B$201,D1926)=0,"No está matriculado en ese grupo",IF(COUNTIFS($A$2:$A$3001,A1926,$B$2:$B$3001,B1926)&gt;1,"Registro repetido",""))))</f>
        <v/>
      </c>
    </row>
    <row r="1927" customFormat="false" ht="15" hidden="false" customHeight="false" outlineLevel="0" collapsed="false">
      <c r="D1927" s="0" t="str">
        <f aca="false">IF(A1927="","",IFERROR(INDEX(Sesiones!$B$2:$B$401,MATCH(A1927,Sesiones!$A$2:$A$401,0)),"Sesión no existe"))</f>
        <v/>
      </c>
      <c r="E1927" s="41" t="str">
        <f aca="false">IF(A1927="","",IFERROR(INDEX(Sesiones!$C$2:$C$401,MATCH(A1927,Sesiones!$A$2:$A$401,0)),""))</f>
        <v/>
      </c>
      <c r="F1927" s="0" t="str">
        <f aca="false">IF(A1927="","",IF(D1927="Sesión no existe","Sesión no existe",IF(COUNTIFS(Matrículas!$A$2:$A$201,B1927,Matrículas!$B$2:$B$201,D1927)=0,"No está matriculado en ese grupo",IF(COUNTIFS($A$2:$A$3001,A1927,$B$2:$B$3001,B1927)&gt;1,"Registro repetido",""))))</f>
        <v/>
      </c>
    </row>
    <row r="1928" customFormat="false" ht="15" hidden="false" customHeight="false" outlineLevel="0" collapsed="false">
      <c r="D1928" s="0" t="str">
        <f aca="false">IF(A1928="","",IFERROR(INDEX(Sesiones!$B$2:$B$401,MATCH(A1928,Sesiones!$A$2:$A$401,0)),"Sesión no existe"))</f>
        <v/>
      </c>
      <c r="E1928" s="41" t="str">
        <f aca="false">IF(A1928="","",IFERROR(INDEX(Sesiones!$C$2:$C$401,MATCH(A1928,Sesiones!$A$2:$A$401,0)),""))</f>
        <v/>
      </c>
      <c r="F1928" s="0" t="str">
        <f aca="false">IF(A1928="","",IF(D1928="Sesión no existe","Sesión no existe",IF(COUNTIFS(Matrículas!$A$2:$A$201,B1928,Matrículas!$B$2:$B$201,D1928)=0,"No está matriculado en ese grupo",IF(COUNTIFS($A$2:$A$3001,A1928,$B$2:$B$3001,B1928)&gt;1,"Registro repetido",""))))</f>
        <v/>
      </c>
    </row>
    <row r="1929" customFormat="false" ht="15" hidden="false" customHeight="false" outlineLevel="0" collapsed="false">
      <c r="D1929" s="0" t="str">
        <f aca="false">IF(A1929="","",IFERROR(INDEX(Sesiones!$B$2:$B$401,MATCH(A1929,Sesiones!$A$2:$A$401,0)),"Sesión no existe"))</f>
        <v/>
      </c>
      <c r="E1929" s="41" t="str">
        <f aca="false">IF(A1929="","",IFERROR(INDEX(Sesiones!$C$2:$C$401,MATCH(A1929,Sesiones!$A$2:$A$401,0)),""))</f>
        <v/>
      </c>
      <c r="F1929" s="0" t="str">
        <f aca="false">IF(A1929="","",IF(D1929="Sesión no existe","Sesión no existe",IF(COUNTIFS(Matrículas!$A$2:$A$201,B1929,Matrículas!$B$2:$B$201,D1929)=0,"No está matriculado en ese grupo",IF(COUNTIFS($A$2:$A$3001,A1929,$B$2:$B$3001,B1929)&gt;1,"Registro repetido",""))))</f>
        <v/>
      </c>
    </row>
    <row r="1930" customFormat="false" ht="15" hidden="false" customHeight="false" outlineLevel="0" collapsed="false">
      <c r="D1930" s="0" t="str">
        <f aca="false">IF(A1930="","",IFERROR(INDEX(Sesiones!$B$2:$B$401,MATCH(A1930,Sesiones!$A$2:$A$401,0)),"Sesión no existe"))</f>
        <v/>
      </c>
      <c r="E1930" s="41" t="str">
        <f aca="false">IF(A1930="","",IFERROR(INDEX(Sesiones!$C$2:$C$401,MATCH(A1930,Sesiones!$A$2:$A$401,0)),""))</f>
        <v/>
      </c>
      <c r="F1930" s="0" t="str">
        <f aca="false">IF(A1930="","",IF(D1930="Sesión no existe","Sesión no existe",IF(COUNTIFS(Matrículas!$A$2:$A$201,B1930,Matrículas!$B$2:$B$201,D1930)=0,"No está matriculado en ese grupo",IF(COUNTIFS($A$2:$A$3001,A1930,$B$2:$B$3001,B1930)&gt;1,"Registro repetido",""))))</f>
        <v/>
      </c>
    </row>
    <row r="1931" customFormat="false" ht="15" hidden="false" customHeight="false" outlineLevel="0" collapsed="false">
      <c r="D1931" s="0" t="str">
        <f aca="false">IF(A1931="","",IFERROR(INDEX(Sesiones!$B$2:$B$401,MATCH(A1931,Sesiones!$A$2:$A$401,0)),"Sesión no existe"))</f>
        <v/>
      </c>
      <c r="E1931" s="41" t="str">
        <f aca="false">IF(A1931="","",IFERROR(INDEX(Sesiones!$C$2:$C$401,MATCH(A1931,Sesiones!$A$2:$A$401,0)),""))</f>
        <v/>
      </c>
      <c r="F1931" s="0" t="str">
        <f aca="false">IF(A1931="","",IF(D1931="Sesión no existe","Sesión no existe",IF(COUNTIFS(Matrículas!$A$2:$A$201,B1931,Matrículas!$B$2:$B$201,D1931)=0,"No está matriculado en ese grupo",IF(COUNTIFS($A$2:$A$3001,A1931,$B$2:$B$3001,B1931)&gt;1,"Registro repetido",""))))</f>
        <v/>
      </c>
    </row>
    <row r="1932" customFormat="false" ht="15" hidden="false" customHeight="false" outlineLevel="0" collapsed="false">
      <c r="D1932" s="0" t="str">
        <f aca="false">IF(A1932="","",IFERROR(INDEX(Sesiones!$B$2:$B$401,MATCH(A1932,Sesiones!$A$2:$A$401,0)),"Sesión no existe"))</f>
        <v/>
      </c>
      <c r="E1932" s="41" t="str">
        <f aca="false">IF(A1932="","",IFERROR(INDEX(Sesiones!$C$2:$C$401,MATCH(A1932,Sesiones!$A$2:$A$401,0)),""))</f>
        <v/>
      </c>
      <c r="F1932" s="0" t="str">
        <f aca="false">IF(A1932="","",IF(D1932="Sesión no existe","Sesión no existe",IF(COUNTIFS(Matrículas!$A$2:$A$201,B1932,Matrículas!$B$2:$B$201,D1932)=0,"No está matriculado en ese grupo",IF(COUNTIFS($A$2:$A$3001,A1932,$B$2:$B$3001,B1932)&gt;1,"Registro repetido",""))))</f>
        <v/>
      </c>
    </row>
    <row r="1933" customFormat="false" ht="15" hidden="false" customHeight="false" outlineLevel="0" collapsed="false">
      <c r="D1933" s="0" t="str">
        <f aca="false">IF(A1933="","",IFERROR(INDEX(Sesiones!$B$2:$B$401,MATCH(A1933,Sesiones!$A$2:$A$401,0)),"Sesión no existe"))</f>
        <v/>
      </c>
      <c r="E1933" s="41" t="str">
        <f aca="false">IF(A1933="","",IFERROR(INDEX(Sesiones!$C$2:$C$401,MATCH(A1933,Sesiones!$A$2:$A$401,0)),""))</f>
        <v/>
      </c>
      <c r="F1933" s="0" t="str">
        <f aca="false">IF(A1933="","",IF(D1933="Sesión no existe","Sesión no existe",IF(COUNTIFS(Matrículas!$A$2:$A$201,B1933,Matrículas!$B$2:$B$201,D1933)=0,"No está matriculado en ese grupo",IF(COUNTIFS($A$2:$A$3001,A1933,$B$2:$B$3001,B1933)&gt;1,"Registro repetido",""))))</f>
        <v/>
      </c>
    </row>
    <row r="1934" customFormat="false" ht="15" hidden="false" customHeight="false" outlineLevel="0" collapsed="false">
      <c r="D1934" s="0" t="str">
        <f aca="false">IF(A1934="","",IFERROR(INDEX(Sesiones!$B$2:$B$401,MATCH(A1934,Sesiones!$A$2:$A$401,0)),"Sesión no existe"))</f>
        <v/>
      </c>
      <c r="E1934" s="41" t="str">
        <f aca="false">IF(A1934="","",IFERROR(INDEX(Sesiones!$C$2:$C$401,MATCH(A1934,Sesiones!$A$2:$A$401,0)),""))</f>
        <v/>
      </c>
      <c r="F1934" s="0" t="str">
        <f aca="false">IF(A1934="","",IF(D1934="Sesión no existe","Sesión no existe",IF(COUNTIFS(Matrículas!$A$2:$A$201,B1934,Matrículas!$B$2:$B$201,D1934)=0,"No está matriculado en ese grupo",IF(COUNTIFS($A$2:$A$3001,A1934,$B$2:$B$3001,B1934)&gt;1,"Registro repetido",""))))</f>
        <v/>
      </c>
    </row>
    <row r="1935" customFormat="false" ht="15" hidden="false" customHeight="false" outlineLevel="0" collapsed="false">
      <c r="D1935" s="0" t="str">
        <f aca="false">IF(A1935="","",IFERROR(INDEX(Sesiones!$B$2:$B$401,MATCH(A1935,Sesiones!$A$2:$A$401,0)),"Sesión no existe"))</f>
        <v/>
      </c>
      <c r="E1935" s="41" t="str">
        <f aca="false">IF(A1935="","",IFERROR(INDEX(Sesiones!$C$2:$C$401,MATCH(A1935,Sesiones!$A$2:$A$401,0)),""))</f>
        <v/>
      </c>
      <c r="F1935" s="0" t="str">
        <f aca="false">IF(A1935="","",IF(D1935="Sesión no existe","Sesión no existe",IF(COUNTIFS(Matrículas!$A$2:$A$201,B1935,Matrículas!$B$2:$B$201,D1935)=0,"No está matriculado en ese grupo",IF(COUNTIFS($A$2:$A$3001,A1935,$B$2:$B$3001,B1935)&gt;1,"Registro repetido",""))))</f>
        <v/>
      </c>
    </row>
    <row r="1936" customFormat="false" ht="15" hidden="false" customHeight="false" outlineLevel="0" collapsed="false">
      <c r="D1936" s="0" t="str">
        <f aca="false">IF(A1936="","",IFERROR(INDEX(Sesiones!$B$2:$B$401,MATCH(A1936,Sesiones!$A$2:$A$401,0)),"Sesión no existe"))</f>
        <v/>
      </c>
      <c r="E1936" s="41" t="str">
        <f aca="false">IF(A1936="","",IFERROR(INDEX(Sesiones!$C$2:$C$401,MATCH(A1936,Sesiones!$A$2:$A$401,0)),""))</f>
        <v/>
      </c>
      <c r="F1936" s="0" t="str">
        <f aca="false">IF(A1936="","",IF(D1936="Sesión no existe","Sesión no existe",IF(COUNTIFS(Matrículas!$A$2:$A$201,B1936,Matrículas!$B$2:$B$201,D1936)=0,"No está matriculado en ese grupo",IF(COUNTIFS($A$2:$A$3001,A1936,$B$2:$B$3001,B1936)&gt;1,"Registro repetido",""))))</f>
        <v/>
      </c>
    </row>
    <row r="1937" customFormat="false" ht="15" hidden="false" customHeight="false" outlineLevel="0" collapsed="false">
      <c r="D1937" s="0" t="str">
        <f aca="false">IF(A1937="","",IFERROR(INDEX(Sesiones!$B$2:$B$401,MATCH(A1937,Sesiones!$A$2:$A$401,0)),"Sesión no existe"))</f>
        <v/>
      </c>
      <c r="E1937" s="41" t="str">
        <f aca="false">IF(A1937="","",IFERROR(INDEX(Sesiones!$C$2:$C$401,MATCH(A1937,Sesiones!$A$2:$A$401,0)),""))</f>
        <v/>
      </c>
      <c r="F1937" s="0" t="str">
        <f aca="false">IF(A1937="","",IF(D1937="Sesión no existe","Sesión no existe",IF(COUNTIFS(Matrículas!$A$2:$A$201,B1937,Matrículas!$B$2:$B$201,D1937)=0,"No está matriculado en ese grupo",IF(COUNTIFS($A$2:$A$3001,A1937,$B$2:$B$3001,B1937)&gt;1,"Registro repetido",""))))</f>
        <v/>
      </c>
    </row>
    <row r="1938" customFormat="false" ht="15" hidden="false" customHeight="false" outlineLevel="0" collapsed="false">
      <c r="D1938" s="0" t="str">
        <f aca="false">IF(A1938="","",IFERROR(INDEX(Sesiones!$B$2:$B$401,MATCH(A1938,Sesiones!$A$2:$A$401,0)),"Sesión no existe"))</f>
        <v/>
      </c>
      <c r="E1938" s="41" t="str">
        <f aca="false">IF(A1938="","",IFERROR(INDEX(Sesiones!$C$2:$C$401,MATCH(A1938,Sesiones!$A$2:$A$401,0)),""))</f>
        <v/>
      </c>
      <c r="F1938" s="0" t="str">
        <f aca="false">IF(A1938="","",IF(D1938="Sesión no existe","Sesión no existe",IF(COUNTIFS(Matrículas!$A$2:$A$201,B1938,Matrículas!$B$2:$B$201,D1938)=0,"No está matriculado en ese grupo",IF(COUNTIFS($A$2:$A$3001,A1938,$B$2:$B$3001,B1938)&gt;1,"Registro repetido",""))))</f>
        <v/>
      </c>
    </row>
    <row r="1939" customFormat="false" ht="15" hidden="false" customHeight="false" outlineLevel="0" collapsed="false">
      <c r="D1939" s="0" t="str">
        <f aca="false">IF(A1939="","",IFERROR(INDEX(Sesiones!$B$2:$B$401,MATCH(A1939,Sesiones!$A$2:$A$401,0)),"Sesión no existe"))</f>
        <v/>
      </c>
      <c r="E1939" s="41" t="str">
        <f aca="false">IF(A1939="","",IFERROR(INDEX(Sesiones!$C$2:$C$401,MATCH(A1939,Sesiones!$A$2:$A$401,0)),""))</f>
        <v/>
      </c>
      <c r="F1939" s="0" t="str">
        <f aca="false">IF(A1939="","",IF(D1939="Sesión no existe","Sesión no existe",IF(COUNTIFS(Matrículas!$A$2:$A$201,B1939,Matrículas!$B$2:$B$201,D1939)=0,"No está matriculado en ese grupo",IF(COUNTIFS($A$2:$A$3001,A1939,$B$2:$B$3001,B1939)&gt;1,"Registro repetido",""))))</f>
        <v/>
      </c>
    </row>
    <row r="1940" customFormat="false" ht="15" hidden="false" customHeight="false" outlineLevel="0" collapsed="false">
      <c r="D1940" s="0" t="str">
        <f aca="false">IF(A1940="","",IFERROR(INDEX(Sesiones!$B$2:$B$401,MATCH(A1940,Sesiones!$A$2:$A$401,0)),"Sesión no existe"))</f>
        <v/>
      </c>
      <c r="E1940" s="41" t="str">
        <f aca="false">IF(A1940="","",IFERROR(INDEX(Sesiones!$C$2:$C$401,MATCH(A1940,Sesiones!$A$2:$A$401,0)),""))</f>
        <v/>
      </c>
      <c r="F1940" s="0" t="str">
        <f aca="false">IF(A1940="","",IF(D1940="Sesión no existe","Sesión no existe",IF(COUNTIFS(Matrículas!$A$2:$A$201,B1940,Matrículas!$B$2:$B$201,D1940)=0,"No está matriculado en ese grupo",IF(COUNTIFS($A$2:$A$3001,A1940,$B$2:$B$3001,B1940)&gt;1,"Registro repetido",""))))</f>
        <v/>
      </c>
    </row>
    <row r="1941" customFormat="false" ht="15" hidden="false" customHeight="false" outlineLevel="0" collapsed="false">
      <c r="D1941" s="0" t="str">
        <f aca="false">IF(A1941="","",IFERROR(INDEX(Sesiones!$B$2:$B$401,MATCH(A1941,Sesiones!$A$2:$A$401,0)),"Sesión no existe"))</f>
        <v/>
      </c>
      <c r="E1941" s="41" t="str">
        <f aca="false">IF(A1941="","",IFERROR(INDEX(Sesiones!$C$2:$C$401,MATCH(A1941,Sesiones!$A$2:$A$401,0)),""))</f>
        <v/>
      </c>
      <c r="F1941" s="0" t="str">
        <f aca="false">IF(A1941="","",IF(D1941="Sesión no existe","Sesión no existe",IF(COUNTIFS(Matrículas!$A$2:$A$201,B1941,Matrículas!$B$2:$B$201,D1941)=0,"No está matriculado en ese grupo",IF(COUNTIFS($A$2:$A$3001,A1941,$B$2:$B$3001,B1941)&gt;1,"Registro repetido",""))))</f>
        <v/>
      </c>
    </row>
    <row r="1942" customFormat="false" ht="15" hidden="false" customHeight="false" outlineLevel="0" collapsed="false">
      <c r="D1942" s="0" t="str">
        <f aca="false">IF(A1942="","",IFERROR(INDEX(Sesiones!$B$2:$B$401,MATCH(A1942,Sesiones!$A$2:$A$401,0)),"Sesión no existe"))</f>
        <v/>
      </c>
      <c r="E1942" s="41" t="str">
        <f aca="false">IF(A1942="","",IFERROR(INDEX(Sesiones!$C$2:$C$401,MATCH(A1942,Sesiones!$A$2:$A$401,0)),""))</f>
        <v/>
      </c>
      <c r="F1942" s="0" t="str">
        <f aca="false">IF(A1942="","",IF(D1942="Sesión no existe","Sesión no existe",IF(COUNTIFS(Matrículas!$A$2:$A$201,B1942,Matrículas!$B$2:$B$201,D1942)=0,"No está matriculado en ese grupo",IF(COUNTIFS($A$2:$A$3001,A1942,$B$2:$B$3001,B1942)&gt;1,"Registro repetido",""))))</f>
        <v/>
      </c>
    </row>
    <row r="1943" customFormat="false" ht="15" hidden="false" customHeight="false" outlineLevel="0" collapsed="false">
      <c r="D1943" s="0" t="str">
        <f aca="false">IF(A1943="","",IFERROR(INDEX(Sesiones!$B$2:$B$401,MATCH(A1943,Sesiones!$A$2:$A$401,0)),"Sesión no existe"))</f>
        <v/>
      </c>
      <c r="E1943" s="41" t="str">
        <f aca="false">IF(A1943="","",IFERROR(INDEX(Sesiones!$C$2:$C$401,MATCH(A1943,Sesiones!$A$2:$A$401,0)),""))</f>
        <v/>
      </c>
      <c r="F1943" s="0" t="str">
        <f aca="false">IF(A1943="","",IF(D1943="Sesión no existe","Sesión no existe",IF(COUNTIFS(Matrículas!$A$2:$A$201,B1943,Matrículas!$B$2:$B$201,D1943)=0,"No está matriculado en ese grupo",IF(COUNTIFS($A$2:$A$3001,A1943,$B$2:$B$3001,B1943)&gt;1,"Registro repetido",""))))</f>
        <v/>
      </c>
    </row>
    <row r="1944" customFormat="false" ht="15" hidden="false" customHeight="false" outlineLevel="0" collapsed="false">
      <c r="D1944" s="0" t="str">
        <f aca="false">IF(A1944="","",IFERROR(INDEX(Sesiones!$B$2:$B$401,MATCH(A1944,Sesiones!$A$2:$A$401,0)),"Sesión no existe"))</f>
        <v/>
      </c>
      <c r="E1944" s="41" t="str">
        <f aca="false">IF(A1944="","",IFERROR(INDEX(Sesiones!$C$2:$C$401,MATCH(A1944,Sesiones!$A$2:$A$401,0)),""))</f>
        <v/>
      </c>
      <c r="F1944" s="0" t="str">
        <f aca="false">IF(A1944="","",IF(D1944="Sesión no existe","Sesión no existe",IF(COUNTIFS(Matrículas!$A$2:$A$201,B1944,Matrículas!$B$2:$B$201,D1944)=0,"No está matriculado en ese grupo",IF(COUNTIFS($A$2:$A$3001,A1944,$B$2:$B$3001,B1944)&gt;1,"Registro repetido",""))))</f>
        <v/>
      </c>
    </row>
    <row r="1945" customFormat="false" ht="15" hidden="false" customHeight="false" outlineLevel="0" collapsed="false">
      <c r="D1945" s="0" t="str">
        <f aca="false">IF(A1945="","",IFERROR(INDEX(Sesiones!$B$2:$B$401,MATCH(A1945,Sesiones!$A$2:$A$401,0)),"Sesión no existe"))</f>
        <v/>
      </c>
      <c r="E1945" s="41" t="str">
        <f aca="false">IF(A1945="","",IFERROR(INDEX(Sesiones!$C$2:$C$401,MATCH(A1945,Sesiones!$A$2:$A$401,0)),""))</f>
        <v/>
      </c>
      <c r="F1945" s="0" t="str">
        <f aca="false">IF(A1945="","",IF(D1945="Sesión no existe","Sesión no existe",IF(COUNTIFS(Matrículas!$A$2:$A$201,B1945,Matrículas!$B$2:$B$201,D1945)=0,"No está matriculado en ese grupo",IF(COUNTIFS($A$2:$A$3001,A1945,$B$2:$B$3001,B1945)&gt;1,"Registro repetido",""))))</f>
        <v/>
      </c>
    </row>
    <row r="1946" customFormat="false" ht="15" hidden="false" customHeight="false" outlineLevel="0" collapsed="false">
      <c r="D1946" s="0" t="str">
        <f aca="false">IF(A1946="","",IFERROR(INDEX(Sesiones!$B$2:$B$401,MATCH(A1946,Sesiones!$A$2:$A$401,0)),"Sesión no existe"))</f>
        <v/>
      </c>
      <c r="E1946" s="41" t="str">
        <f aca="false">IF(A1946="","",IFERROR(INDEX(Sesiones!$C$2:$C$401,MATCH(A1946,Sesiones!$A$2:$A$401,0)),""))</f>
        <v/>
      </c>
      <c r="F1946" s="0" t="str">
        <f aca="false">IF(A1946="","",IF(D1946="Sesión no existe","Sesión no existe",IF(COUNTIFS(Matrículas!$A$2:$A$201,B1946,Matrículas!$B$2:$B$201,D1946)=0,"No está matriculado en ese grupo",IF(COUNTIFS($A$2:$A$3001,A1946,$B$2:$B$3001,B1946)&gt;1,"Registro repetido",""))))</f>
        <v/>
      </c>
    </row>
    <row r="1947" customFormat="false" ht="15" hidden="false" customHeight="false" outlineLevel="0" collapsed="false">
      <c r="D1947" s="0" t="str">
        <f aca="false">IF(A1947="","",IFERROR(INDEX(Sesiones!$B$2:$B$401,MATCH(A1947,Sesiones!$A$2:$A$401,0)),"Sesión no existe"))</f>
        <v/>
      </c>
      <c r="E1947" s="41" t="str">
        <f aca="false">IF(A1947="","",IFERROR(INDEX(Sesiones!$C$2:$C$401,MATCH(A1947,Sesiones!$A$2:$A$401,0)),""))</f>
        <v/>
      </c>
      <c r="F1947" s="0" t="str">
        <f aca="false">IF(A1947="","",IF(D1947="Sesión no existe","Sesión no existe",IF(COUNTIFS(Matrículas!$A$2:$A$201,B1947,Matrículas!$B$2:$B$201,D1947)=0,"No está matriculado en ese grupo",IF(COUNTIFS($A$2:$A$3001,A1947,$B$2:$B$3001,B1947)&gt;1,"Registro repetido",""))))</f>
        <v/>
      </c>
    </row>
    <row r="1948" customFormat="false" ht="15" hidden="false" customHeight="false" outlineLevel="0" collapsed="false">
      <c r="D1948" s="0" t="str">
        <f aca="false">IF(A1948="","",IFERROR(INDEX(Sesiones!$B$2:$B$401,MATCH(A1948,Sesiones!$A$2:$A$401,0)),"Sesión no existe"))</f>
        <v/>
      </c>
      <c r="E1948" s="41" t="str">
        <f aca="false">IF(A1948="","",IFERROR(INDEX(Sesiones!$C$2:$C$401,MATCH(A1948,Sesiones!$A$2:$A$401,0)),""))</f>
        <v/>
      </c>
      <c r="F1948" s="0" t="str">
        <f aca="false">IF(A1948="","",IF(D1948="Sesión no existe","Sesión no existe",IF(COUNTIFS(Matrículas!$A$2:$A$201,B1948,Matrículas!$B$2:$B$201,D1948)=0,"No está matriculado en ese grupo",IF(COUNTIFS($A$2:$A$3001,A1948,$B$2:$B$3001,B1948)&gt;1,"Registro repetido",""))))</f>
        <v/>
      </c>
    </row>
    <row r="1949" customFormat="false" ht="15" hidden="false" customHeight="false" outlineLevel="0" collapsed="false">
      <c r="D1949" s="0" t="str">
        <f aca="false">IF(A1949="","",IFERROR(INDEX(Sesiones!$B$2:$B$401,MATCH(A1949,Sesiones!$A$2:$A$401,0)),"Sesión no existe"))</f>
        <v/>
      </c>
      <c r="E1949" s="41" t="str">
        <f aca="false">IF(A1949="","",IFERROR(INDEX(Sesiones!$C$2:$C$401,MATCH(A1949,Sesiones!$A$2:$A$401,0)),""))</f>
        <v/>
      </c>
      <c r="F1949" s="0" t="str">
        <f aca="false">IF(A1949="","",IF(D1949="Sesión no existe","Sesión no existe",IF(COUNTIFS(Matrículas!$A$2:$A$201,B1949,Matrículas!$B$2:$B$201,D1949)=0,"No está matriculado en ese grupo",IF(COUNTIFS($A$2:$A$3001,A1949,$B$2:$B$3001,B1949)&gt;1,"Registro repetido",""))))</f>
        <v/>
      </c>
    </row>
    <row r="1950" customFormat="false" ht="15" hidden="false" customHeight="false" outlineLevel="0" collapsed="false">
      <c r="D1950" s="0" t="str">
        <f aca="false">IF(A1950="","",IFERROR(INDEX(Sesiones!$B$2:$B$401,MATCH(A1950,Sesiones!$A$2:$A$401,0)),"Sesión no existe"))</f>
        <v/>
      </c>
      <c r="E1950" s="41" t="str">
        <f aca="false">IF(A1950="","",IFERROR(INDEX(Sesiones!$C$2:$C$401,MATCH(A1950,Sesiones!$A$2:$A$401,0)),""))</f>
        <v/>
      </c>
      <c r="F1950" s="0" t="str">
        <f aca="false">IF(A1950="","",IF(D1950="Sesión no existe","Sesión no existe",IF(COUNTIFS(Matrículas!$A$2:$A$201,B1950,Matrículas!$B$2:$B$201,D1950)=0,"No está matriculado en ese grupo",IF(COUNTIFS($A$2:$A$3001,A1950,$B$2:$B$3001,B1950)&gt;1,"Registro repetido",""))))</f>
        <v/>
      </c>
    </row>
    <row r="1951" customFormat="false" ht="15" hidden="false" customHeight="false" outlineLevel="0" collapsed="false">
      <c r="D1951" s="0" t="str">
        <f aca="false">IF(A1951="","",IFERROR(INDEX(Sesiones!$B$2:$B$401,MATCH(A1951,Sesiones!$A$2:$A$401,0)),"Sesión no existe"))</f>
        <v/>
      </c>
      <c r="E1951" s="41" t="str">
        <f aca="false">IF(A1951="","",IFERROR(INDEX(Sesiones!$C$2:$C$401,MATCH(A1951,Sesiones!$A$2:$A$401,0)),""))</f>
        <v/>
      </c>
      <c r="F1951" s="0" t="str">
        <f aca="false">IF(A1951="","",IF(D1951="Sesión no existe","Sesión no existe",IF(COUNTIFS(Matrículas!$A$2:$A$201,B1951,Matrículas!$B$2:$B$201,D1951)=0,"No está matriculado en ese grupo",IF(COUNTIFS($A$2:$A$3001,A1951,$B$2:$B$3001,B1951)&gt;1,"Registro repetido",""))))</f>
        <v/>
      </c>
    </row>
    <row r="1952" customFormat="false" ht="15" hidden="false" customHeight="false" outlineLevel="0" collapsed="false">
      <c r="D1952" s="0" t="str">
        <f aca="false">IF(A1952="","",IFERROR(INDEX(Sesiones!$B$2:$B$401,MATCH(A1952,Sesiones!$A$2:$A$401,0)),"Sesión no existe"))</f>
        <v/>
      </c>
      <c r="E1952" s="41" t="str">
        <f aca="false">IF(A1952="","",IFERROR(INDEX(Sesiones!$C$2:$C$401,MATCH(A1952,Sesiones!$A$2:$A$401,0)),""))</f>
        <v/>
      </c>
      <c r="F1952" s="0" t="str">
        <f aca="false">IF(A1952="","",IF(D1952="Sesión no existe","Sesión no existe",IF(COUNTIFS(Matrículas!$A$2:$A$201,B1952,Matrículas!$B$2:$B$201,D1952)=0,"No está matriculado en ese grupo",IF(COUNTIFS($A$2:$A$3001,A1952,$B$2:$B$3001,B1952)&gt;1,"Registro repetido",""))))</f>
        <v/>
      </c>
    </row>
    <row r="1953" customFormat="false" ht="15" hidden="false" customHeight="false" outlineLevel="0" collapsed="false">
      <c r="D1953" s="0" t="str">
        <f aca="false">IF(A1953="","",IFERROR(INDEX(Sesiones!$B$2:$B$401,MATCH(A1953,Sesiones!$A$2:$A$401,0)),"Sesión no existe"))</f>
        <v/>
      </c>
      <c r="E1953" s="41" t="str">
        <f aca="false">IF(A1953="","",IFERROR(INDEX(Sesiones!$C$2:$C$401,MATCH(A1953,Sesiones!$A$2:$A$401,0)),""))</f>
        <v/>
      </c>
      <c r="F1953" s="0" t="str">
        <f aca="false">IF(A1953="","",IF(D1953="Sesión no existe","Sesión no existe",IF(COUNTIFS(Matrículas!$A$2:$A$201,B1953,Matrículas!$B$2:$B$201,D1953)=0,"No está matriculado en ese grupo",IF(COUNTIFS($A$2:$A$3001,A1953,$B$2:$B$3001,B1953)&gt;1,"Registro repetido",""))))</f>
        <v/>
      </c>
    </row>
    <row r="1954" customFormat="false" ht="15" hidden="false" customHeight="false" outlineLevel="0" collapsed="false">
      <c r="D1954" s="0" t="str">
        <f aca="false">IF(A1954="","",IFERROR(INDEX(Sesiones!$B$2:$B$401,MATCH(A1954,Sesiones!$A$2:$A$401,0)),"Sesión no existe"))</f>
        <v/>
      </c>
      <c r="E1954" s="41" t="str">
        <f aca="false">IF(A1954="","",IFERROR(INDEX(Sesiones!$C$2:$C$401,MATCH(A1954,Sesiones!$A$2:$A$401,0)),""))</f>
        <v/>
      </c>
      <c r="F1954" s="0" t="str">
        <f aca="false">IF(A1954="","",IF(D1954="Sesión no existe","Sesión no existe",IF(COUNTIFS(Matrículas!$A$2:$A$201,B1954,Matrículas!$B$2:$B$201,D1954)=0,"No está matriculado en ese grupo",IF(COUNTIFS($A$2:$A$3001,A1954,$B$2:$B$3001,B1954)&gt;1,"Registro repetido",""))))</f>
        <v/>
      </c>
    </row>
    <row r="1955" customFormat="false" ht="15" hidden="false" customHeight="false" outlineLevel="0" collapsed="false">
      <c r="D1955" s="0" t="str">
        <f aca="false">IF(A1955="","",IFERROR(INDEX(Sesiones!$B$2:$B$401,MATCH(A1955,Sesiones!$A$2:$A$401,0)),"Sesión no existe"))</f>
        <v/>
      </c>
      <c r="E1955" s="41" t="str">
        <f aca="false">IF(A1955="","",IFERROR(INDEX(Sesiones!$C$2:$C$401,MATCH(A1955,Sesiones!$A$2:$A$401,0)),""))</f>
        <v/>
      </c>
      <c r="F1955" s="0" t="str">
        <f aca="false">IF(A1955="","",IF(D1955="Sesión no existe","Sesión no existe",IF(COUNTIFS(Matrículas!$A$2:$A$201,B1955,Matrículas!$B$2:$B$201,D1955)=0,"No está matriculado en ese grupo",IF(COUNTIFS($A$2:$A$3001,A1955,$B$2:$B$3001,B1955)&gt;1,"Registro repetido",""))))</f>
        <v/>
      </c>
    </row>
    <row r="1956" customFormat="false" ht="15" hidden="false" customHeight="false" outlineLevel="0" collapsed="false">
      <c r="D1956" s="0" t="str">
        <f aca="false">IF(A1956="","",IFERROR(INDEX(Sesiones!$B$2:$B$401,MATCH(A1956,Sesiones!$A$2:$A$401,0)),"Sesión no existe"))</f>
        <v/>
      </c>
      <c r="E1956" s="41" t="str">
        <f aca="false">IF(A1956="","",IFERROR(INDEX(Sesiones!$C$2:$C$401,MATCH(A1956,Sesiones!$A$2:$A$401,0)),""))</f>
        <v/>
      </c>
      <c r="F1956" s="0" t="str">
        <f aca="false">IF(A1956="","",IF(D1956="Sesión no existe","Sesión no existe",IF(COUNTIFS(Matrículas!$A$2:$A$201,B1956,Matrículas!$B$2:$B$201,D1956)=0,"No está matriculado en ese grupo",IF(COUNTIFS($A$2:$A$3001,A1956,$B$2:$B$3001,B1956)&gt;1,"Registro repetido",""))))</f>
        <v/>
      </c>
    </row>
    <row r="1957" customFormat="false" ht="15" hidden="false" customHeight="false" outlineLevel="0" collapsed="false">
      <c r="D1957" s="0" t="str">
        <f aca="false">IF(A1957="","",IFERROR(INDEX(Sesiones!$B$2:$B$401,MATCH(A1957,Sesiones!$A$2:$A$401,0)),"Sesión no existe"))</f>
        <v/>
      </c>
      <c r="E1957" s="41" t="str">
        <f aca="false">IF(A1957="","",IFERROR(INDEX(Sesiones!$C$2:$C$401,MATCH(A1957,Sesiones!$A$2:$A$401,0)),""))</f>
        <v/>
      </c>
      <c r="F1957" s="0" t="str">
        <f aca="false">IF(A1957="","",IF(D1957="Sesión no existe","Sesión no existe",IF(COUNTIFS(Matrículas!$A$2:$A$201,B1957,Matrículas!$B$2:$B$201,D1957)=0,"No está matriculado en ese grupo",IF(COUNTIFS($A$2:$A$3001,A1957,$B$2:$B$3001,B1957)&gt;1,"Registro repetido",""))))</f>
        <v/>
      </c>
    </row>
    <row r="1958" customFormat="false" ht="15" hidden="false" customHeight="false" outlineLevel="0" collapsed="false">
      <c r="D1958" s="0" t="str">
        <f aca="false">IF(A1958="","",IFERROR(INDEX(Sesiones!$B$2:$B$401,MATCH(A1958,Sesiones!$A$2:$A$401,0)),"Sesión no existe"))</f>
        <v/>
      </c>
      <c r="E1958" s="41" t="str">
        <f aca="false">IF(A1958="","",IFERROR(INDEX(Sesiones!$C$2:$C$401,MATCH(A1958,Sesiones!$A$2:$A$401,0)),""))</f>
        <v/>
      </c>
      <c r="F1958" s="0" t="str">
        <f aca="false">IF(A1958="","",IF(D1958="Sesión no existe","Sesión no existe",IF(COUNTIFS(Matrículas!$A$2:$A$201,B1958,Matrículas!$B$2:$B$201,D1958)=0,"No está matriculado en ese grupo",IF(COUNTIFS($A$2:$A$3001,A1958,$B$2:$B$3001,B1958)&gt;1,"Registro repetido",""))))</f>
        <v/>
      </c>
    </row>
    <row r="1959" customFormat="false" ht="15" hidden="false" customHeight="false" outlineLevel="0" collapsed="false">
      <c r="D1959" s="0" t="str">
        <f aca="false">IF(A1959="","",IFERROR(INDEX(Sesiones!$B$2:$B$401,MATCH(A1959,Sesiones!$A$2:$A$401,0)),"Sesión no existe"))</f>
        <v/>
      </c>
      <c r="E1959" s="41" t="str">
        <f aca="false">IF(A1959="","",IFERROR(INDEX(Sesiones!$C$2:$C$401,MATCH(A1959,Sesiones!$A$2:$A$401,0)),""))</f>
        <v/>
      </c>
      <c r="F1959" s="0" t="str">
        <f aca="false">IF(A1959="","",IF(D1959="Sesión no existe","Sesión no existe",IF(COUNTIFS(Matrículas!$A$2:$A$201,B1959,Matrículas!$B$2:$B$201,D1959)=0,"No está matriculado en ese grupo",IF(COUNTIFS($A$2:$A$3001,A1959,$B$2:$B$3001,B1959)&gt;1,"Registro repetido",""))))</f>
        <v/>
      </c>
    </row>
    <row r="1960" customFormat="false" ht="15" hidden="false" customHeight="false" outlineLevel="0" collapsed="false">
      <c r="D1960" s="0" t="str">
        <f aca="false">IF(A1960="","",IFERROR(INDEX(Sesiones!$B$2:$B$401,MATCH(A1960,Sesiones!$A$2:$A$401,0)),"Sesión no existe"))</f>
        <v/>
      </c>
      <c r="E1960" s="41" t="str">
        <f aca="false">IF(A1960="","",IFERROR(INDEX(Sesiones!$C$2:$C$401,MATCH(A1960,Sesiones!$A$2:$A$401,0)),""))</f>
        <v/>
      </c>
      <c r="F1960" s="0" t="str">
        <f aca="false">IF(A1960="","",IF(D1960="Sesión no existe","Sesión no existe",IF(COUNTIFS(Matrículas!$A$2:$A$201,B1960,Matrículas!$B$2:$B$201,D1960)=0,"No está matriculado en ese grupo",IF(COUNTIFS($A$2:$A$3001,A1960,$B$2:$B$3001,B1960)&gt;1,"Registro repetido",""))))</f>
        <v/>
      </c>
    </row>
    <row r="1961" customFormat="false" ht="15" hidden="false" customHeight="false" outlineLevel="0" collapsed="false">
      <c r="D1961" s="0" t="str">
        <f aca="false">IF(A1961="","",IFERROR(INDEX(Sesiones!$B$2:$B$401,MATCH(A1961,Sesiones!$A$2:$A$401,0)),"Sesión no existe"))</f>
        <v/>
      </c>
      <c r="E1961" s="41" t="str">
        <f aca="false">IF(A1961="","",IFERROR(INDEX(Sesiones!$C$2:$C$401,MATCH(A1961,Sesiones!$A$2:$A$401,0)),""))</f>
        <v/>
      </c>
      <c r="F1961" s="0" t="str">
        <f aca="false">IF(A1961="","",IF(D1961="Sesión no existe","Sesión no existe",IF(COUNTIFS(Matrículas!$A$2:$A$201,B1961,Matrículas!$B$2:$B$201,D1961)=0,"No está matriculado en ese grupo",IF(COUNTIFS($A$2:$A$3001,A1961,$B$2:$B$3001,B1961)&gt;1,"Registro repetido",""))))</f>
        <v/>
      </c>
    </row>
    <row r="1962" customFormat="false" ht="15" hidden="false" customHeight="false" outlineLevel="0" collapsed="false">
      <c r="D1962" s="0" t="str">
        <f aca="false">IF(A1962="","",IFERROR(INDEX(Sesiones!$B$2:$B$401,MATCH(A1962,Sesiones!$A$2:$A$401,0)),"Sesión no existe"))</f>
        <v/>
      </c>
      <c r="E1962" s="41" t="str">
        <f aca="false">IF(A1962="","",IFERROR(INDEX(Sesiones!$C$2:$C$401,MATCH(A1962,Sesiones!$A$2:$A$401,0)),""))</f>
        <v/>
      </c>
      <c r="F1962" s="0" t="str">
        <f aca="false">IF(A1962="","",IF(D1962="Sesión no existe","Sesión no existe",IF(COUNTIFS(Matrículas!$A$2:$A$201,B1962,Matrículas!$B$2:$B$201,D1962)=0,"No está matriculado en ese grupo",IF(COUNTIFS($A$2:$A$3001,A1962,$B$2:$B$3001,B1962)&gt;1,"Registro repetido",""))))</f>
        <v/>
      </c>
    </row>
    <row r="1963" customFormat="false" ht="15" hidden="false" customHeight="false" outlineLevel="0" collapsed="false">
      <c r="D1963" s="0" t="str">
        <f aca="false">IF(A1963="","",IFERROR(INDEX(Sesiones!$B$2:$B$401,MATCH(A1963,Sesiones!$A$2:$A$401,0)),"Sesión no existe"))</f>
        <v/>
      </c>
      <c r="E1963" s="41" t="str">
        <f aca="false">IF(A1963="","",IFERROR(INDEX(Sesiones!$C$2:$C$401,MATCH(A1963,Sesiones!$A$2:$A$401,0)),""))</f>
        <v/>
      </c>
      <c r="F1963" s="0" t="str">
        <f aca="false">IF(A1963="","",IF(D1963="Sesión no existe","Sesión no existe",IF(COUNTIFS(Matrículas!$A$2:$A$201,B1963,Matrículas!$B$2:$B$201,D1963)=0,"No está matriculado en ese grupo",IF(COUNTIFS($A$2:$A$3001,A1963,$B$2:$B$3001,B1963)&gt;1,"Registro repetido",""))))</f>
        <v/>
      </c>
    </row>
    <row r="1964" customFormat="false" ht="15" hidden="false" customHeight="false" outlineLevel="0" collapsed="false">
      <c r="D1964" s="0" t="str">
        <f aca="false">IF(A1964="","",IFERROR(INDEX(Sesiones!$B$2:$B$401,MATCH(A1964,Sesiones!$A$2:$A$401,0)),"Sesión no existe"))</f>
        <v/>
      </c>
      <c r="E1964" s="41" t="str">
        <f aca="false">IF(A1964="","",IFERROR(INDEX(Sesiones!$C$2:$C$401,MATCH(A1964,Sesiones!$A$2:$A$401,0)),""))</f>
        <v/>
      </c>
      <c r="F1964" s="0" t="str">
        <f aca="false">IF(A1964="","",IF(D1964="Sesión no existe","Sesión no existe",IF(COUNTIFS(Matrículas!$A$2:$A$201,B1964,Matrículas!$B$2:$B$201,D1964)=0,"No está matriculado en ese grupo",IF(COUNTIFS($A$2:$A$3001,A1964,$B$2:$B$3001,B1964)&gt;1,"Registro repetido",""))))</f>
        <v/>
      </c>
    </row>
    <row r="1965" customFormat="false" ht="15" hidden="false" customHeight="false" outlineLevel="0" collapsed="false">
      <c r="D1965" s="0" t="str">
        <f aca="false">IF(A1965="","",IFERROR(INDEX(Sesiones!$B$2:$B$401,MATCH(A1965,Sesiones!$A$2:$A$401,0)),"Sesión no existe"))</f>
        <v/>
      </c>
      <c r="E1965" s="41" t="str">
        <f aca="false">IF(A1965="","",IFERROR(INDEX(Sesiones!$C$2:$C$401,MATCH(A1965,Sesiones!$A$2:$A$401,0)),""))</f>
        <v/>
      </c>
      <c r="F1965" s="0" t="str">
        <f aca="false">IF(A1965="","",IF(D1965="Sesión no existe","Sesión no existe",IF(COUNTIFS(Matrículas!$A$2:$A$201,B1965,Matrículas!$B$2:$B$201,D1965)=0,"No está matriculado en ese grupo",IF(COUNTIFS($A$2:$A$3001,A1965,$B$2:$B$3001,B1965)&gt;1,"Registro repetido",""))))</f>
        <v/>
      </c>
    </row>
    <row r="1966" customFormat="false" ht="15" hidden="false" customHeight="false" outlineLevel="0" collapsed="false">
      <c r="D1966" s="0" t="str">
        <f aca="false">IF(A1966="","",IFERROR(INDEX(Sesiones!$B$2:$B$401,MATCH(A1966,Sesiones!$A$2:$A$401,0)),"Sesión no existe"))</f>
        <v/>
      </c>
      <c r="E1966" s="41" t="str">
        <f aca="false">IF(A1966="","",IFERROR(INDEX(Sesiones!$C$2:$C$401,MATCH(A1966,Sesiones!$A$2:$A$401,0)),""))</f>
        <v/>
      </c>
      <c r="F1966" s="0" t="str">
        <f aca="false">IF(A1966="","",IF(D1966="Sesión no existe","Sesión no existe",IF(COUNTIFS(Matrículas!$A$2:$A$201,B1966,Matrículas!$B$2:$B$201,D1966)=0,"No está matriculado en ese grupo",IF(COUNTIFS($A$2:$A$3001,A1966,$B$2:$B$3001,B1966)&gt;1,"Registro repetido",""))))</f>
        <v/>
      </c>
    </row>
    <row r="1967" customFormat="false" ht="15" hidden="false" customHeight="false" outlineLevel="0" collapsed="false">
      <c r="D1967" s="0" t="str">
        <f aca="false">IF(A1967="","",IFERROR(INDEX(Sesiones!$B$2:$B$401,MATCH(A1967,Sesiones!$A$2:$A$401,0)),"Sesión no existe"))</f>
        <v/>
      </c>
      <c r="E1967" s="41" t="str">
        <f aca="false">IF(A1967="","",IFERROR(INDEX(Sesiones!$C$2:$C$401,MATCH(A1967,Sesiones!$A$2:$A$401,0)),""))</f>
        <v/>
      </c>
      <c r="F1967" s="0" t="str">
        <f aca="false">IF(A1967="","",IF(D1967="Sesión no existe","Sesión no existe",IF(COUNTIFS(Matrículas!$A$2:$A$201,B1967,Matrículas!$B$2:$B$201,D1967)=0,"No está matriculado en ese grupo",IF(COUNTIFS($A$2:$A$3001,A1967,$B$2:$B$3001,B1967)&gt;1,"Registro repetido",""))))</f>
        <v/>
      </c>
    </row>
    <row r="1968" customFormat="false" ht="15" hidden="false" customHeight="false" outlineLevel="0" collapsed="false">
      <c r="D1968" s="0" t="str">
        <f aca="false">IF(A1968="","",IFERROR(INDEX(Sesiones!$B$2:$B$401,MATCH(A1968,Sesiones!$A$2:$A$401,0)),"Sesión no existe"))</f>
        <v/>
      </c>
      <c r="E1968" s="41" t="str">
        <f aca="false">IF(A1968="","",IFERROR(INDEX(Sesiones!$C$2:$C$401,MATCH(A1968,Sesiones!$A$2:$A$401,0)),""))</f>
        <v/>
      </c>
      <c r="F1968" s="0" t="str">
        <f aca="false">IF(A1968="","",IF(D1968="Sesión no existe","Sesión no existe",IF(COUNTIFS(Matrículas!$A$2:$A$201,B1968,Matrículas!$B$2:$B$201,D1968)=0,"No está matriculado en ese grupo",IF(COUNTIFS($A$2:$A$3001,A1968,$B$2:$B$3001,B1968)&gt;1,"Registro repetido",""))))</f>
        <v/>
      </c>
    </row>
    <row r="1969" customFormat="false" ht="15" hidden="false" customHeight="false" outlineLevel="0" collapsed="false">
      <c r="D1969" s="0" t="str">
        <f aca="false">IF(A1969="","",IFERROR(INDEX(Sesiones!$B$2:$B$401,MATCH(A1969,Sesiones!$A$2:$A$401,0)),"Sesión no existe"))</f>
        <v/>
      </c>
      <c r="E1969" s="41" t="str">
        <f aca="false">IF(A1969="","",IFERROR(INDEX(Sesiones!$C$2:$C$401,MATCH(A1969,Sesiones!$A$2:$A$401,0)),""))</f>
        <v/>
      </c>
      <c r="F1969" s="0" t="str">
        <f aca="false">IF(A1969="","",IF(D1969="Sesión no existe","Sesión no existe",IF(COUNTIFS(Matrículas!$A$2:$A$201,B1969,Matrículas!$B$2:$B$201,D1969)=0,"No está matriculado en ese grupo",IF(COUNTIFS($A$2:$A$3001,A1969,$B$2:$B$3001,B1969)&gt;1,"Registro repetido",""))))</f>
        <v/>
      </c>
    </row>
    <row r="1970" customFormat="false" ht="15" hidden="false" customHeight="false" outlineLevel="0" collapsed="false">
      <c r="D1970" s="0" t="str">
        <f aca="false">IF(A1970="","",IFERROR(INDEX(Sesiones!$B$2:$B$401,MATCH(A1970,Sesiones!$A$2:$A$401,0)),"Sesión no existe"))</f>
        <v/>
      </c>
      <c r="E1970" s="41" t="str">
        <f aca="false">IF(A1970="","",IFERROR(INDEX(Sesiones!$C$2:$C$401,MATCH(A1970,Sesiones!$A$2:$A$401,0)),""))</f>
        <v/>
      </c>
      <c r="F1970" s="0" t="str">
        <f aca="false">IF(A1970="","",IF(D1970="Sesión no existe","Sesión no existe",IF(COUNTIFS(Matrículas!$A$2:$A$201,B1970,Matrículas!$B$2:$B$201,D1970)=0,"No está matriculado en ese grupo",IF(COUNTIFS($A$2:$A$3001,A1970,$B$2:$B$3001,B1970)&gt;1,"Registro repetido",""))))</f>
        <v/>
      </c>
    </row>
    <row r="1971" customFormat="false" ht="15" hidden="false" customHeight="false" outlineLevel="0" collapsed="false">
      <c r="D1971" s="0" t="str">
        <f aca="false">IF(A1971="","",IFERROR(INDEX(Sesiones!$B$2:$B$401,MATCH(A1971,Sesiones!$A$2:$A$401,0)),"Sesión no existe"))</f>
        <v/>
      </c>
      <c r="E1971" s="41" t="str">
        <f aca="false">IF(A1971="","",IFERROR(INDEX(Sesiones!$C$2:$C$401,MATCH(A1971,Sesiones!$A$2:$A$401,0)),""))</f>
        <v/>
      </c>
      <c r="F1971" s="0" t="str">
        <f aca="false">IF(A1971="","",IF(D1971="Sesión no existe","Sesión no existe",IF(COUNTIFS(Matrículas!$A$2:$A$201,B1971,Matrículas!$B$2:$B$201,D1971)=0,"No está matriculado en ese grupo",IF(COUNTIFS($A$2:$A$3001,A1971,$B$2:$B$3001,B1971)&gt;1,"Registro repetido",""))))</f>
        <v/>
      </c>
    </row>
    <row r="1972" customFormat="false" ht="15" hidden="false" customHeight="false" outlineLevel="0" collapsed="false">
      <c r="D1972" s="0" t="str">
        <f aca="false">IF(A1972="","",IFERROR(INDEX(Sesiones!$B$2:$B$401,MATCH(A1972,Sesiones!$A$2:$A$401,0)),"Sesión no existe"))</f>
        <v/>
      </c>
      <c r="E1972" s="41" t="str">
        <f aca="false">IF(A1972="","",IFERROR(INDEX(Sesiones!$C$2:$C$401,MATCH(A1972,Sesiones!$A$2:$A$401,0)),""))</f>
        <v/>
      </c>
      <c r="F1972" s="0" t="str">
        <f aca="false">IF(A1972="","",IF(D1972="Sesión no existe","Sesión no existe",IF(COUNTIFS(Matrículas!$A$2:$A$201,B1972,Matrículas!$B$2:$B$201,D1972)=0,"No está matriculado en ese grupo",IF(COUNTIFS($A$2:$A$3001,A1972,$B$2:$B$3001,B1972)&gt;1,"Registro repetido",""))))</f>
        <v/>
      </c>
    </row>
    <row r="1973" customFormat="false" ht="15" hidden="false" customHeight="false" outlineLevel="0" collapsed="false">
      <c r="D1973" s="0" t="str">
        <f aca="false">IF(A1973="","",IFERROR(INDEX(Sesiones!$B$2:$B$401,MATCH(A1973,Sesiones!$A$2:$A$401,0)),"Sesión no existe"))</f>
        <v/>
      </c>
      <c r="E1973" s="41" t="str">
        <f aca="false">IF(A1973="","",IFERROR(INDEX(Sesiones!$C$2:$C$401,MATCH(A1973,Sesiones!$A$2:$A$401,0)),""))</f>
        <v/>
      </c>
      <c r="F1973" s="0" t="str">
        <f aca="false">IF(A1973="","",IF(D1973="Sesión no existe","Sesión no existe",IF(COUNTIFS(Matrículas!$A$2:$A$201,B1973,Matrículas!$B$2:$B$201,D1973)=0,"No está matriculado en ese grupo",IF(COUNTIFS($A$2:$A$3001,A1973,$B$2:$B$3001,B1973)&gt;1,"Registro repetido",""))))</f>
        <v/>
      </c>
    </row>
    <row r="1974" customFormat="false" ht="15" hidden="false" customHeight="false" outlineLevel="0" collapsed="false">
      <c r="D1974" s="0" t="str">
        <f aca="false">IF(A1974="","",IFERROR(INDEX(Sesiones!$B$2:$B$401,MATCH(A1974,Sesiones!$A$2:$A$401,0)),"Sesión no existe"))</f>
        <v/>
      </c>
      <c r="E1974" s="41" t="str">
        <f aca="false">IF(A1974="","",IFERROR(INDEX(Sesiones!$C$2:$C$401,MATCH(A1974,Sesiones!$A$2:$A$401,0)),""))</f>
        <v/>
      </c>
      <c r="F1974" s="0" t="str">
        <f aca="false">IF(A1974="","",IF(D1974="Sesión no existe","Sesión no existe",IF(COUNTIFS(Matrículas!$A$2:$A$201,B1974,Matrículas!$B$2:$B$201,D1974)=0,"No está matriculado en ese grupo",IF(COUNTIFS($A$2:$A$3001,A1974,$B$2:$B$3001,B1974)&gt;1,"Registro repetido",""))))</f>
        <v/>
      </c>
    </row>
    <row r="1975" customFormat="false" ht="15" hidden="false" customHeight="false" outlineLevel="0" collapsed="false">
      <c r="D1975" s="0" t="str">
        <f aca="false">IF(A1975="","",IFERROR(INDEX(Sesiones!$B$2:$B$401,MATCH(A1975,Sesiones!$A$2:$A$401,0)),"Sesión no existe"))</f>
        <v/>
      </c>
      <c r="E1975" s="41" t="str">
        <f aca="false">IF(A1975="","",IFERROR(INDEX(Sesiones!$C$2:$C$401,MATCH(A1975,Sesiones!$A$2:$A$401,0)),""))</f>
        <v/>
      </c>
      <c r="F1975" s="0" t="str">
        <f aca="false">IF(A1975="","",IF(D1975="Sesión no existe","Sesión no existe",IF(COUNTIFS(Matrículas!$A$2:$A$201,B1975,Matrículas!$B$2:$B$201,D1975)=0,"No está matriculado en ese grupo",IF(COUNTIFS($A$2:$A$3001,A1975,$B$2:$B$3001,B1975)&gt;1,"Registro repetido",""))))</f>
        <v/>
      </c>
    </row>
    <row r="1976" customFormat="false" ht="15" hidden="false" customHeight="false" outlineLevel="0" collapsed="false">
      <c r="D1976" s="0" t="str">
        <f aca="false">IF(A1976="","",IFERROR(INDEX(Sesiones!$B$2:$B$401,MATCH(A1976,Sesiones!$A$2:$A$401,0)),"Sesión no existe"))</f>
        <v/>
      </c>
      <c r="E1976" s="41" t="str">
        <f aca="false">IF(A1976="","",IFERROR(INDEX(Sesiones!$C$2:$C$401,MATCH(A1976,Sesiones!$A$2:$A$401,0)),""))</f>
        <v/>
      </c>
      <c r="F1976" s="0" t="str">
        <f aca="false">IF(A1976="","",IF(D1976="Sesión no existe","Sesión no existe",IF(COUNTIFS(Matrículas!$A$2:$A$201,B1976,Matrículas!$B$2:$B$201,D1976)=0,"No está matriculado en ese grupo",IF(COUNTIFS($A$2:$A$3001,A1976,$B$2:$B$3001,B1976)&gt;1,"Registro repetido",""))))</f>
        <v/>
      </c>
    </row>
    <row r="1977" customFormat="false" ht="15" hidden="false" customHeight="false" outlineLevel="0" collapsed="false">
      <c r="D1977" s="0" t="str">
        <f aca="false">IF(A1977="","",IFERROR(INDEX(Sesiones!$B$2:$B$401,MATCH(A1977,Sesiones!$A$2:$A$401,0)),"Sesión no existe"))</f>
        <v/>
      </c>
      <c r="E1977" s="41" t="str">
        <f aca="false">IF(A1977="","",IFERROR(INDEX(Sesiones!$C$2:$C$401,MATCH(A1977,Sesiones!$A$2:$A$401,0)),""))</f>
        <v/>
      </c>
      <c r="F1977" s="0" t="str">
        <f aca="false">IF(A1977="","",IF(D1977="Sesión no existe","Sesión no existe",IF(COUNTIFS(Matrículas!$A$2:$A$201,B1977,Matrículas!$B$2:$B$201,D1977)=0,"No está matriculado en ese grupo",IF(COUNTIFS($A$2:$A$3001,A1977,$B$2:$B$3001,B1977)&gt;1,"Registro repetido",""))))</f>
        <v/>
      </c>
    </row>
    <row r="1978" customFormat="false" ht="15" hidden="false" customHeight="false" outlineLevel="0" collapsed="false">
      <c r="D1978" s="0" t="str">
        <f aca="false">IF(A1978="","",IFERROR(INDEX(Sesiones!$B$2:$B$401,MATCH(A1978,Sesiones!$A$2:$A$401,0)),"Sesión no existe"))</f>
        <v/>
      </c>
      <c r="E1978" s="41" t="str">
        <f aca="false">IF(A1978="","",IFERROR(INDEX(Sesiones!$C$2:$C$401,MATCH(A1978,Sesiones!$A$2:$A$401,0)),""))</f>
        <v/>
      </c>
      <c r="F1978" s="0" t="str">
        <f aca="false">IF(A1978="","",IF(D1978="Sesión no existe","Sesión no existe",IF(COUNTIFS(Matrículas!$A$2:$A$201,B1978,Matrículas!$B$2:$B$201,D1978)=0,"No está matriculado en ese grupo",IF(COUNTIFS($A$2:$A$3001,A1978,$B$2:$B$3001,B1978)&gt;1,"Registro repetido",""))))</f>
        <v/>
      </c>
    </row>
    <row r="1979" customFormat="false" ht="15" hidden="false" customHeight="false" outlineLevel="0" collapsed="false">
      <c r="D1979" s="0" t="str">
        <f aca="false">IF(A1979="","",IFERROR(INDEX(Sesiones!$B$2:$B$401,MATCH(A1979,Sesiones!$A$2:$A$401,0)),"Sesión no existe"))</f>
        <v/>
      </c>
      <c r="E1979" s="41" t="str">
        <f aca="false">IF(A1979="","",IFERROR(INDEX(Sesiones!$C$2:$C$401,MATCH(A1979,Sesiones!$A$2:$A$401,0)),""))</f>
        <v/>
      </c>
      <c r="F1979" s="0" t="str">
        <f aca="false">IF(A1979="","",IF(D1979="Sesión no existe","Sesión no existe",IF(COUNTIFS(Matrículas!$A$2:$A$201,B1979,Matrículas!$B$2:$B$201,D1979)=0,"No está matriculado en ese grupo",IF(COUNTIFS($A$2:$A$3001,A1979,$B$2:$B$3001,B1979)&gt;1,"Registro repetido",""))))</f>
        <v/>
      </c>
    </row>
    <row r="1980" customFormat="false" ht="15" hidden="false" customHeight="false" outlineLevel="0" collapsed="false">
      <c r="D1980" s="0" t="str">
        <f aca="false">IF(A1980="","",IFERROR(INDEX(Sesiones!$B$2:$B$401,MATCH(A1980,Sesiones!$A$2:$A$401,0)),"Sesión no existe"))</f>
        <v/>
      </c>
      <c r="E1980" s="41" t="str">
        <f aca="false">IF(A1980="","",IFERROR(INDEX(Sesiones!$C$2:$C$401,MATCH(A1980,Sesiones!$A$2:$A$401,0)),""))</f>
        <v/>
      </c>
      <c r="F1980" s="0" t="str">
        <f aca="false">IF(A1980="","",IF(D1980="Sesión no existe","Sesión no existe",IF(COUNTIFS(Matrículas!$A$2:$A$201,B1980,Matrículas!$B$2:$B$201,D1980)=0,"No está matriculado en ese grupo",IF(COUNTIFS($A$2:$A$3001,A1980,$B$2:$B$3001,B1980)&gt;1,"Registro repetido",""))))</f>
        <v/>
      </c>
    </row>
    <row r="1981" customFormat="false" ht="15" hidden="false" customHeight="false" outlineLevel="0" collapsed="false">
      <c r="D1981" s="0" t="str">
        <f aca="false">IF(A1981="","",IFERROR(INDEX(Sesiones!$B$2:$B$401,MATCH(A1981,Sesiones!$A$2:$A$401,0)),"Sesión no existe"))</f>
        <v/>
      </c>
      <c r="E1981" s="41" t="str">
        <f aca="false">IF(A1981="","",IFERROR(INDEX(Sesiones!$C$2:$C$401,MATCH(A1981,Sesiones!$A$2:$A$401,0)),""))</f>
        <v/>
      </c>
      <c r="F1981" s="0" t="str">
        <f aca="false">IF(A1981="","",IF(D1981="Sesión no existe","Sesión no existe",IF(COUNTIFS(Matrículas!$A$2:$A$201,B1981,Matrículas!$B$2:$B$201,D1981)=0,"No está matriculado en ese grupo",IF(COUNTIFS($A$2:$A$3001,A1981,$B$2:$B$3001,B1981)&gt;1,"Registro repetido",""))))</f>
        <v/>
      </c>
    </row>
    <row r="1982" customFormat="false" ht="15" hidden="false" customHeight="false" outlineLevel="0" collapsed="false">
      <c r="D1982" s="0" t="str">
        <f aca="false">IF(A1982="","",IFERROR(INDEX(Sesiones!$B$2:$B$401,MATCH(A1982,Sesiones!$A$2:$A$401,0)),"Sesión no existe"))</f>
        <v/>
      </c>
      <c r="E1982" s="41" t="str">
        <f aca="false">IF(A1982="","",IFERROR(INDEX(Sesiones!$C$2:$C$401,MATCH(A1982,Sesiones!$A$2:$A$401,0)),""))</f>
        <v/>
      </c>
      <c r="F1982" s="0" t="str">
        <f aca="false">IF(A1982="","",IF(D1982="Sesión no existe","Sesión no existe",IF(COUNTIFS(Matrículas!$A$2:$A$201,B1982,Matrículas!$B$2:$B$201,D1982)=0,"No está matriculado en ese grupo",IF(COUNTIFS($A$2:$A$3001,A1982,$B$2:$B$3001,B1982)&gt;1,"Registro repetido",""))))</f>
        <v/>
      </c>
    </row>
    <row r="1983" customFormat="false" ht="15" hidden="false" customHeight="false" outlineLevel="0" collapsed="false">
      <c r="D1983" s="0" t="str">
        <f aca="false">IF(A1983="","",IFERROR(INDEX(Sesiones!$B$2:$B$401,MATCH(A1983,Sesiones!$A$2:$A$401,0)),"Sesión no existe"))</f>
        <v/>
      </c>
      <c r="E1983" s="41" t="str">
        <f aca="false">IF(A1983="","",IFERROR(INDEX(Sesiones!$C$2:$C$401,MATCH(A1983,Sesiones!$A$2:$A$401,0)),""))</f>
        <v/>
      </c>
      <c r="F1983" s="0" t="str">
        <f aca="false">IF(A1983="","",IF(D1983="Sesión no existe","Sesión no existe",IF(COUNTIFS(Matrículas!$A$2:$A$201,B1983,Matrículas!$B$2:$B$201,D1983)=0,"No está matriculado en ese grupo",IF(COUNTIFS($A$2:$A$3001,A1983,$B$2:$B$3001,B1983)&gt;1,"Registro repetido",""))))</f>
        <v/>
      </c>
    </row>
    <row r="1984" customFormat="false" ht="15" hidden="false" customHeight="false" outlineLevel="0" collapsed="false">
      <c r="D1984" s="0" t="str">
        <f aca="false">IF(A1984="","",IFERROR(INDEX(Sesiones!$B$2:$B$401,MATCH(A1984,Sesiones!$A$2:$A$401,0)),"Sesión no existe"))</f>
        <v/>
      </c>
      <c r="E1984" s="41" t="str">
        <f aca="false">IF(A1984="","",IFERROR(INDEX(Sesiones!$C$2:$C$401,MATCH(A1984,Sesiones!$A$2:$A$401,0)),""))</f>
        <v/>
      </c>
      <c r="F1984" s="0" t="str">
        <f aca="false">IF(A1984="","",IF(D1984="Sesión no existe","Sesión no existe",IF(COUNTIFS(Matrículas!$A$2:$A$201,B1984,Matrículas!$B$2:$B$201,D1984)=0,"No está matriculado en ese grupo",IF(COUNTIFS($A$2:$A$3001,A1984,$B$2:$B$3001,B1984)&gt;1,"Registro repetido",""))))</f>
        <v/>
      </c>
    </row>
    <row r="1985" customFormat="false" ht="15" hidden="false" customHeight="false" outlineLevel="0" collapsed="false">
      <c r="D1985" s="0" t="str">
        <f aca="false">IF(A1985="","",IFERROR(INDEX(Sesiones!$B$2:$B$401,MATCH(A1985,Sesiones!$A$2:$A$401,0)),"Sesión no existe"))</f>
        <v/>
      </c>
      <c r="E1985" s="41" t="str">
        <f aca="false">IF(A1985="","",IFERROR(INDEX(Sesiones!$C$2:$C$401,MATCH(A1985,Sesiones!$A$2:$A$401,0)),""))</f>
        <v/>
      </c>
      <c r="F1985" s="0" t="str">
        <f aca="false">IF(A1985="","",IF(D1985="Sesión no existe","Sesión no existe",IF(COUNTIFS(Matrículas!$A$2:$A$201,B1985,Matrículas!$B$2:$B$201,D1985)=0,"No está matriculado en ese grupo",IF(COUNTIFS($A$2:$A$3001,A1985,$B$2:$B$3001,B1985)&gt;1,"Registro repetido",""))))</f>
        <v/>
      </c>
    </row>
    <row r="1986" customFormat="false" ht="15" hidden="false" customHeight="false" outlineLevel="0" collapsed="false">
      <c r="D1986" s="0" t="str">
        <f aca="false">IF(A1986="","",IFERROR(INDEX(Sesiones!$B$2:$B$401,MATCH(A1986,Sesiones!$A$2:$A$401,0)),"Sesión no existe"))</f>
        <v/>
      </c>
      <c r="E1986" s="41" t="str">
        <f aca="false">IF(A1986="","",IFERROR(INDEX(Sesiones!$C$2:$C$401,MATCH(A1986,Sesiones!$A$2:$A$401,0)),""))</f>
        <v/>
      </c>
      <c r="F1986" s="0" t="str">
        <f aca="false">IF(A1986="","",IF(D1986="Sesión no existe","Sesión no existe",IF(COUNTIFS(Matrículas!$A$2:$A$201,B1986,Matrículas!$B$2:$B$201,D1986)=0,"No está matriculado en ese grupo",IF(COUNTIFS($A$2:$A$3001,A1986,$B$2:$B$3001,B1986)&gt;1,"Registro repetido",""))))</f>
        <v/>
      </c>
    </row>
    <row r="1987" customFormat="false" ht="15" hidden="false" customHeight="false" outlineLevel="0" collapsed="false">
      <c r="D1987" s="0" t="str">
        <f aca="false">IF(A1987="","",IFERROR(INDEX(Sesiones!$B$2:$B$401,MATCH(A1987,Sesiones!$A$2:$A$401,0)),"Sesión no existe"))</f>
        <v/>
      </c>
      <c r="E1987" s="41" t="str">
        <f aca="false">IF(A1987="","",IFERROR(INDEX(Sesiones!$C$2:$C$401,MATCH(A1987,Sesiones!$A$2:$A$401,0)),""))</f>
        <v/>
      </c>
      <c r="F1987" s="0" t="str">
        <f aca="false">IF(A1987="","",IF(D1987="Sesión no existe","Sesión no existe",IF(COUNTIFS(Matrículas!$A$2:$A$201,B1987,Matrículas!$B$2:$B$201,D1987)=0,"No está matriculado en ese grupo",IF(COUNTIFS($A$2:$A$3001,A1987,$B$2:$B$3001,B1987)&gt;1,"Registro repetido",""))))</f>
        <v/>
      </c>
    </row>
    <row r="1988" customFormat="false" ht="15" hidden="false" customHeight="false" outlineLevel="0" collapsed="false">
      <c r="D1988" s="0" t="str">
        <f aca="false">IF(A1988="","",IFERROR(INDEX(Sesiones!$B$2:$B$401,MATCH(A1988,Sesiones!$A$2:$A$401,0)),"Sesión no existe"))</f>
        <v/>
      </c>
      <c r="E1988" s="41" t="str">
        <f aca="false">IF(A1988="","",IFERROR(INDEX(Sesiones!$C$2:$C$401,MATCH(A1988,Sesiones!$A$2:$A$401,0)),""))</f>
        <v/>
      </c>
      <c r="F1988" s="0" t="str">
        <f aca="false">IF(A1988="","",IF(D1988="Sesión no existe","Sesión no existe",IF(COUNTIFS(Matrículas!$A$2:$A$201,B1988,Matrículas!$B$2:$B$201,D1988)=0,"No está matriculado en ese grupo",IF(COUNTIFS($A$2:$A$3001,A1988,$B$2:$B$3001,B1988)&gt;1,"Registro repetido",""))))</f>
        <v/>
      </c>
    </row>
    <row r="1989" customFormat="false" ht="15" hidden="false" customHeight="false" outlineLevel="0" collapsed="false">
      <c r="D1989" s="0" t="str">
        <f aca="false">IF(A1989="","",IFERROR(INDEX(Sesiones!$B$2:$B$401,MATCH(A1989,Sesiones!$A$2:$A$401,0)),"Sesión no existe"))</f>
        <v/>
      </c>
      <c r="E1989" s="41" t="str">
        <f aca="false">IF(A1989="","",IFERROR(INDEX(Sesiones!$C$2:$C$401,MATCH(A1989,Sesiones!$A$2:$A$401,0)),""))</f>
        <v/>
      </c>
      <c r="F1989" s="0" t="str">
        <f aca="false">IF(A1989="","",IF(D1989="Sesión no existe","Sesión no existe",IF(COUNTIFS(Matrículas!$A$2:$A$201,B1989,Matrículas!$B$2:$B$201,D1989)=0,"No está matriculado en ese grupo",IF(COUNTIFS($A$2:$A$3001,A1989,$B$2:$B$3001,B1989)&gt;1,"Registro repetido",""))))</f>
        <v/>
      </c>
    </row>
    <row r="1990" customFormat="false" ht="15" hidden="false" customHeight="false" outlineLevel="0" collapsed="false">
      <c r="D1990" s="0" t="str">
        <f aca="false">IF(A1990="","",IFERROR(INDEX(Sesiones!$B$2:$B$401,MATCH(A1990,Sesiones!$A$2:$A$401,0)),"Sesión no existe"))</f>
        <v/>
      </c>
      <c r="E1990" s="41" t="str">
        <f aca="false">IF(A1990="","",IFERROR(INDEX(Sesiones!$C$2:$C$401,MATCH(A1990,Sesiones!$A$2:$A$401,0)),""))</f>
        <v/>
      </c>
      <c r="F1990" s="0" t="str">
        <f aca="false">IF(A1990="","",IF(D1990="Sesión no existe","Sesión no existe",IF(COUNTIFS(Matrículas!$A$2:$A$201,B1990,Matrículas!$B$2:$B$201,D1990)=0,"No está matriculado en ese grupo",IF(COUNTIFS($A$2:$A$3001,A1990,$B$2:$B$3001,B1990)&gt;1,"Registro repetido",""))))</f>
        <v/>
      </c>
    </row>
    <row r="1991" customFormat="false" ht="15" hidden="false" customHeight="false" outlineLevel="0" collapsed="false">
      <c r="D1991" s="0" t="str">
        <f aca="false">IF(A1991="","",IFERROR(INDEX(Sesiones!$B$2:$B$401,MATCH(A1991,Sesiones!$A$2:$A$401,0)),"Sesión no existe"))</f>
        <v/>
      </c>
      <c r="E1991" s="41" t="str">
        <f aca="false">IF(A1991="","",IFERROR(INDEX(Sesiones!$C$2:$C$401,MATCH(A1991,Sesiones!$A$2:$A$401,0)),""))</f>
        <v/>
      </c>
      <c r="F1991" s="0" t="str">
        <f aca="false">IF(A1991="","",IF(D1991="Sesión no existe","Sesión no existe",IF(COUNTIFS(Matrículas!$A$2:$A$201,B1991,Matrículas!$B$2:$B$201,D1991)=0,"No está matriculado en ese grupo",IF(COUNTIFS($A$2:$A$3001,A1991,$B$2:$B$3001,B1991)&gt;1,"Registro repetido",""))))</f>
        <v/>
      </c>
    </row>
    <row r="1992" customFormat="false" ht="15" hidden="false" customHeight="false" outlineLevel="0" collapsed="false">
      <c r="D1992" s="0" t="str">
        <f aca="false">IF(A1992="","",IFERROR(INDEX(Sesiones!$B$2:$B$401,MATCH(A1992,Sesiones!$A$2:$A$401,0)),"Sesión no existe"))</f>
        <v/>
      </c>
      <c r="E1992" s="41" t="str">
        <f aca="false">IF(A1992="","",IFERROR(INDEX(Sesiones!$C$2:$C$401,MATCH(A1992,Sesiones!$A$2:$A$401,0)),""))</f>
        <v/>
      </c>
      <c r="F1992" s="0" t="str">
        <f aca="false">IF(A1992="","",IF(D1992="Sesión no existe","Sesión no existe",IF(COUNTIFS(Matrículas!$A$2:$A$201,B1992,Matrículas!$B$2:$B$201,D1992)=0,"No está matriculado en ese grupo",IF(COUNTIFS($A$2:$A$3001,A1992,$B$2:$B$3001,B1992)&gt;1,"Registro repetido",""))))</f>
        <v/>
      </c>
    </row>
    <row r="1993" customFormat="false" ht="15" hidden="false" customHeight="false" outlineLevel="0" collapsed="false">
      <c r="D1993" s="0" t="str">
        <f aca="false">IF(A1993="","",IFERROR(INDEX(Sesiones!$B$2:$B$401,MATCH(A1993,Sesiones!$A$2:$A$401,0)),"Sesión no existe"))</f>
        <v/>
      </c>
      <c r="E1993" s="41" t="str">
        <f aca="false">IF(A1993="","",IFERROR(INDEX(Sesiones!$C$2:$C$401,MATCH(A1993,Sesiones!$A$2:$A$401,0)),""))</f>
        <v/>
      </c>
      <c r="F1993" s="0" t="str">
        <f aca="false">IF(A1993="","",IF(D1993="Sesión no existe","Sesión no existe",IF(COUNTIFS(Matrículas!$A$2:$A$201,B1993,Matrículas!$B$2:$B$201,D1993)=0,"No está matriculado en ese grupo",IF(COUNTIFS($A$2:$A$3001,A1993,$B$2:$B$3001,B1993)&gt;1,"Registro repetido",""))))</f>
        <v/>
      </c>
    </row>
    <row r="1994" customFormat="false" ht="15" hidden="false" customHeight="false" outlineLevel="0" collapsed="false">
      <c r="D1994" s="0" t="str">
        <f aca="false">IF(A1994="","",IFERROR(INDEX(Sesiones!$B$2:$B$401,MATCH(A1994,Sesiones!$A$2:$A$401,0)),"Sesión no existe"))</f>
        <v/>
      </c>
      <c r="E1994" s="41" t="str">
        <f aca="false">IF(A1994="","",IFERROR(INDEX(Sesiones!$C$2:$C$401,MATCH(A1994,Sesiones!$A$2:$A$401,0)),""))</f>
        <v/>
      </c>
      <c r="F1994" s="0" t="str">
        <f aca="false">IF(A1994="","",IF(D1994="Sesión no existe","Sesión no existe",IF(COUNTIFS(Matrículas!$A$2:$A$201,B1994,Matrículas!$B$2:$B$201,D1994)=0,"No está matriculado en ese grupo",IF(COUNTIFS($A$2:$A$3001,A1994,$B$2:$B$3001,B1994)&gt;1,"Registro repetido",""))))</f>
        <v/>
      </c>
    </row>
    <row r="1995" customFormat="false" ht="15" hidden="false" customHeight="false" outlineLevel="0" collapsed="false">
      <c r="D1995" s="0" t="str">
        <f aca="false">IF(A1995="","",IFERROR(INDEX(Sesiones!$B$2:$B$401,MATCH(A1995,Sesiones!$A$2:$A$401,0)),"Sesión no existe"))</f>
        <v/>
      </c>
      <c r="E1995" s="41" t="str">
        <f aca="false">IF(A1995="","",IFERROR(INDEX(Sesiones!$C$2:$C$401,MATCH(A1995,Sesiones!$A$2:$A$401,0)),""))</f>
        <v/>
      </c>
      <c r="F1995" s="0" t="str">
        <f aca="false">IF(A1995="","",IF(D1995="Sesión no existe","Sesión no existe",IF(COUNTIFS(Matrículas!$A$2:$A$201,B1995,Matrículas!$B$2:$B$201,D1995)=0,"No está matriculado en ese grupo",IF(COUNTIFS($A$2:$A$3001,A1995,$B$2:$B$3001,B1995)&gt;1,"Registro repetido",""))))</f>
        <v/>
      </c>
    </row>
    <row r="1996" customFormat="false" ht="15" hidden="false" customHeight="false" outlineLevel="0" collapsed="false">
      <c r="D1996" s="0" t="str">
        <f aca="false">IF(A1996="","",IFERROR(INDEX(Sesiones!$B$2:$B$401,MATCH(A1996,Sesiones!$A$2:$A$401,0)),"Sesión no existe"))</f>
        <v/>
      </c>
      <c r="E1996" s="41" t="str">
        <f aca="false">IF(A1996="","",IFERROR(INDEX(Sesiones!$C$2:$C$401,MATCH(A1996,Sesiones!$A$2:$A$401,0)),""))</f>
        <v/>
      </c>
      <c r="F1996" s="0" t="str">
        <f aca="false">IF(A1996="","",IF(D1996="Sesión no existe","Sesión no existe",IF(COUNTIFS(Matrículas!$A$2:$A$201,B1996,Matrículas!$B$2:$B$201,D1996)=0,"No está matriculado en ese grupo",IF(COUNTIFS($A$2:$A$3001,A1996,$B$2:$B$3001,B1996)&gt;1,"Registro repetido",""))))</f>
        <v/>
      </c>
    </row>
    <row r="1997" customFormat="false" ht="15" hidden="false" customHeight="false" outlineLevel="0" collapsed="false">
      <c r="D1997" s="0" t="str">
        <f aca="false">IF(A1997="","",IFERROR(INDEX(Sesiones!$B$2:$B$401,MATCH(A1997,Sesiones!$A$2:$A$401,0)),"Sesión no existe"))</f>
        <v/>
      </c>
      <c r="E1997" s="41" t="str">
        <f aca="false">IF(A1997="","",IFERROR(INDEX(Sesiones!$C$2:$C$401,MATCH(A1997,Sesiones!$A$2:$A$401,0)),""))</f>
        <v/>
      </c>
      <c r="F1997" s="0" t="str">
        <f aca="false">IF(A1997="","",IF(D1997="Sesión no existe","Sesión no existe",IF(COUNTIFS(Matrículas!$A$2:$A$201,B1997,Matrículas!$B$2:$B$201,D1997)=0,"No está matriculado en ese grupo",IF(COUNTIFS($A$2:$A$3001,A1997,$B$2:$B$3001,B1997)&gt;1,"Registro repetido",""))))</f>
        <v/>
      </c>
    </row>
    <row r="1998" customFormat="false" ht="15" hidden="false" customHeight="false" outlineLevel="0" collapsed="false">
      <c r="D1998" s="0" t="str">
        <f aca="false">IF(A1998="","",IFERROR(INDEX(Sesiones!$B$2:$B$401,MATCH(A1998,Sesiones!$A$2:$A$401,0)),"Sesión no existe"))</f>
        <v/>
      </c>
      <c r="E1998" s="41" t="str">
        <f aca="false">IF(A1998="","",IFERROR(INDEX(Sesiones!$C$2:$C$401,MATCH(A1998,Sesiones!$A$2:$A$401,0)),""))</f>
        <v/>
      </c>
      <c r="F1998" s="0" t="str">
        <f aca="false">IF(A1998="","",IF(D1998="Sesión no existe","Sesión no existe",IF(COUNTIFS(Matrículas!$A$2:$A$201,B1998,Matrículas!$B$2:$B$201,D1998)=0,"No está matriculado en ese grupo",IF(COUNTIFS($A$2:$A$3001,A1998,$B$2:$B$3001,B1998)&gt;1,"Registro repetido",""))))</f>
        <v/>
      </c>
    </row>
    <row r="1999" customFormat="false" ht="15" hidden="false" customHeight="false" outlineLevel="0" collapsed="false">
      <c r="D1999" s="0" t="str">
        <f aca="false">IF(A1999="","",IFERROR(INDEX(Sesiones!$B$2:$B$401,MATCH(A1999,Sesiones!$A$2:$A$401,0)),"Sesión no existe"))</f>
        <v/>
      </c>
      <c r="E1999" s="41" t="str">
        <f aca="false">IF(A1999="","",IFERROR(INDEX(Sesiones!$C$2:$C$401,MATCH(A1999,Sesiones!$A$2:$A$401,0)),""))</f>
        <v/>
      </c>
      <c r="F1999" s="0" t="str">
        <f aca="false">IF(A1999="","",IF(D1999="Sesión no existe","Sesión no existe",IF(COUNTIFS(Matrículas!$A$2:$A$201,B1999,Matrículas!$B$2:$B$201,D1999)=0,"No está matriculado en ese grupo",IF(COUNTIFS($A$2:$A$3001,A1999,$B$2:$B$3001,B1999)&gt;1,"Registro repetido",""))))</f>
        <v/>
      </c>
    </row>
    <row r="2000" customFormat="false" ht="15" hidden="false" customHeight="false" outlineLevel="0" collapsed="false">
      <c r="D2000" s="0" t="str">
        <f aca="false">IF(A2000="","",IFERROR(INDEX(Sesiones!$B$2:$B$401,MATCH(A2000,Sesiones!$A$2:$A$401,0)),"Sesión no existe"))</f>
        <v/>
      </c>
      <c r="E2000" s="41" t="str">
        <f aca="false">IF(A2000="","",IFERROR(INDEX(Sesiones!$C$2:$C$401,MATCH(A2000,Sesiones!$A$2:$A$401,0)),""))</f>
        <v/>
      </c>
      <c r="F2000" s="0" t="str">
        <f aca="false">IF(A2000="","",IF(D2000="Sesión no existe","Sesión no existe",IF(COUNTIFS(Matrículas!$A$2:$A$201,B2000,Matrículas!$B$2:$B$201,D2000)=0,"No está matriculado en ese grupo",IF(COUNTIFS($A$2:$A$3001,A2000,$B$2:$B$3001,B2000)&gt;1,"Registro repetido",""))))</f>
        <v/>
      </c>
    </row>
    <row r="2001" customFormat="false" ht="15" hidden="false" customHeight="false" outlineLevel="0" collapsed="false">
      <c r="D2001" s="0" t="str">
        <f aca="false">IF(A2001="","",IFERROR(INDEX(Sesiones!$B$2:$B$401,MATCH(A2001,Sesiones!$A$2:$A$401,0)),"Sesión no existe"))</f>
        <v/>
      </c>
      <c r="E2001" s="41" t="str">
        <f aca="false">IF(A2001="","",IFERROR(INDEX(Sesiones!$C$2:$C$401,MATCH(A2001,Sesiones!$A$2:$A$401,0)),""))</f>
        <v/>
      </c>
      <c r="F2001" s="0" t="str">
        <f aca="false">IF(A2001="","",IF(D2001="Sesión no existe","Sesión no existe",IF(COUNTIFS(Matrículas!$A$2:$A$201,B2001,Matrículas!$B$2:$B$201,D2001)=0,"No está matriculado en ese grupo",IF(COUNTIFS($A$2:$A$3001,A2001,$B$2:$B$3001,B2001)&gt;1,"Registro repetido",""))))</f>
        <v/>
      </c>
    </row>
    <row r="2002" customFormat="false" ht="15" hidden="false" customHeight="false" outlineLevel="0" collapsed="false">
      <c r="D2002" s="0" t="str">
        <f aca="false">IF(A2002="","",IFERROR(INDEX(Sesiones!$B$2:$B$401,MATCH(A2002,Sesiones!$A$2:$A$401,0)),"Sesión no existe"))</f>
        <v/>
      </c>
      <c r="E2002" s="41" t="str">
        <f aca="false">IF(A2002="","",IFERROR(INDEX(Sesiones!$C$2:$C$401,MATCH(A2002,Sesiones!$A$2:$A$401,0)),""))</f>
        <v/>
      </c>
      <c r="F2002" s="0" t="str">
        <f aca="false">IF(A2002="","",IF(D2002="Sesión no existe","Sesión no existe",IF(COUNTIFS(Matrículas!$A$2:$A$201,B2002,Matrículas!$B$2:$B$201,D2002)=0,"No está matriculado en ese grupo",IF(COUNTIFS($A$2:$A$3001,A2002,$B$2:$B$3001,B2002)&gt;1,"Registro repetido",""))))</f>
        <v/>
      </c>
    </row>
    <row r="2003" customFormat="false" ht="15" hidden="false" customHeight="false" outlineLevel="0" collapsed="false">
      <c r="D2003" s="0" t="str">
        <f aca="false">IF(A2003="","",IFERROR(INDEX(Sesiones!$B$2:$B$401,MATCH(A2003,Sesiones!$A$2:$A$401,0)),"Sesión no existe"))</f>
        <v/>
      </c>
      <c r="E2003" s="41" t="str">
        <f aca="false">IF(A2003="","",IFERROR(INDEX(Sesiones!$C$2:$C$401,MATCH(A2003,Sesiones!$A$2:$A$401,0)),""))</f>
        <v/>
      </c>
      <c r="F2003" s="0" t="str">
        <f aca="false">IF(A2003="","",IF(D2003="Sesión no existe","Sesión no existe",IF(COUNTIFS(Matrículas!$A$2:$A$201,B2003,Matrículas!$B$2:$B$201,D2003)=0,"No está matriculado en ese grupo",IF(COUNTIFS($A$2:$A$3001,A2003,$B$2:$B$3001,B2003)&gt;1,"Registro repetido",""))))</f>
        <v/>
      </c>
    </row>
    <row r="2004" customFormat="false" ht="15" hidden="false" customHeight="false" outlineLevel="0" collapsed="false">
      <c r="D2004" s="0" t="str">
        <f aca="false">IF(A2004="","",IFERROR(INDEX(Sesiones!$B$2:$B$401,MATCH(A2004,Sesiones!$A$2:$A$401,0)),"Sesión no existe"))</f>
        <v/>
      </c>
      <c r="E2004" s="41" t="str">
        <f aca="false">IF(A2004="","",IFERROR(INDEX(Sesiones!$C$2:$C$401,MATCH(A2004,Sesiones!$A$2:$A$401,0)),""))</f>
        <v/>
      </c>
      <c r="F2004" s="0" t="str">
        <f aca="false">IF(A2004="","",IF(D2004="Sesión no existe","Sesión no existe",IF(COUNTIFS(Matrículas!$A$2:$A$201,B2004,Matrículas!$B$2:$B$201,D2004)=0,"No está matriculado en ese grupo",IF(COUNTIFS($A$2:$A$3001,A2004,$B$2:$B$3001,B2004)&gt;1,"Registro repetido",""))))</f>
        <v/>
      </c>
    </row>
    <row r="2005" customFormat="false" ht="15" hidden="false" customHeight="false" outlineLevel="0" collapsed="false">
      <c r="D2005" s="0" t="str">
        <f aca="false">IF(A2005="","",IFERROR(INDEX(Sesiones!$B$2:$B$401,MATCH(A2005,Sesiones!$A$2:$A$401,0)),"Sesión no existe"))</f>
        <v/>
      </c>
      <c r="E2005" s="41" t="str">
        <f aca="false">IF(A2005="","",IFERROR(INDEX(Sesiones!$C$2:$C$401,MATCH(A2005,Sesiones!$A$2:$A$401,0)),""))</f>
        <v/>
      </c>
      <c r="F2005" s="0" t="str">
        <f aca="false">IF(A2005="","",IF(D2005="Sesión no existe","Sesión no existe",IF(COUNTIFS(Matrículas!$A$2:$A$201,B2005,Matrículas!$B$2:$B$201,D2005)=0,"No está matriculado en ese grupo",IF(COUNTIFS($A$2:$A$3001,A2005,$B$2:$B$3001,B2005)&gt;1,"Registro repetido",""))))</f>
        <v/>
      </c>
    </row>
    <row r="2006" customFormat="false" ht="15" hidden="false" customHeight="false" outlineLevel="0" collapsed="false">
      <c r="D2006" s="0" t="str">
        <f aca="false">IF(A2006="","",IFERROR(INDEX(Sesiones!$B$2:$B$401,MATCH(A2006,Sesiones!$A$2:$A$401,0)),"Sesión no existe"))</f>
        <v/>
      </c>
      <c r="E2006" s="41" t="str">
        <f aca="false">IF(A2006="","",IFERROR(INDEX(Sesiones!$C$2:$C$401,MATCH(A2006,Sesiones!$A$2:$A$401,0)),""))</f>
        <v/>
      </c>
      <c r="F2006" s="0" t="str">
        <f aca="false">IF(A2006="","",IF(D2006="Sesión no existe","Sesión no existe",IF(COUNTIFS(Matrículas!$A$2:$A$201,B2006,Matrículas!$B$2:$B$201,D2006)=0,"No está matriculado en ese grupo",IF(COUNTIFS($A$2:$A$3001,A2006,$B$2:$B$3001,B2006)&gt;1,"Registro repetido",""))))</f>
        <v/>
      </c>
    </row>
    <row r="2007" customFormat="false" ht="15" hidden="false" customHeight="false" outlineLevel="0" collapsed="false">
      <c r="D2007" s="0" t="str">
        <f aca="false">IF(A2007="","",IFERROR(INDEX(Sesiones!$B$2:$B$401,MATCH(A2007,Sesiones!$A$2:$A$401,0)),"Sesión no existe"))</f>
        <v/>
      </c>
      <c r="E2007" s="41" t="str">
        <f aca="false">IF(A2007="","",IFERROR(INDEX(Sesiones!$C$2:$C$401,MATCH(A2007,Sesiones!$A$2:$A$401,0)),""))</f>
        <v/>
      </c>
      <c r="F2007" s="0" t="str">
        <f aca="false">IF(A2007="","",IF(D2007="Sesión no existe","Sesión no existe",IF(COUNTIFS(Matrículas!$A$2:$A$201,B2007,Matrículas!$B$2:$B$201,D2007)=0,"No está matriculado en ese grupo",IF(COUNTIFS($A$2:$A$3001,A2007,$B$2:$B$3001,B2007)&gt;1,"Registro repetido",""))))</f>
        <v/>
      </c>
    </row>
    <row r="2008" customFormat="false" ht="15" hidden="false" customHeight="false" outlineLevel="0" collapsed="false">
      <c r="D2008" s="0" t="str">
        <f aca="false">IF(A2008="","",IFERROR(INDEX(Sesiones!$B$2:$B$401,MATCH(A2008,Sesiones!$A$2:$A$401,0)),"Sesión no existe"))</f>
        <v/>
      </c>
      <c r="E2008" s="41" t="str">
        <f aca="false">IF(A2008="","",IFERROR(INDEX(Sesiones!$C$2:$C$401,MATCH(A2008,Sesiones!$A$2:$A$401,0)),""))</f>
        <v/>
      </c>
      <c r="F2008" s="0" t="str">
        <f aca="false">IF(A2008="","",IF(D2008="Sesión no existe","Sesión no existe",IF(COUNTIFS(Matrículas!$A$2:$A$201,B2008,Matrículas!$B$2:$B$201,D2008)=0,"No está matriculado en ese grupo",IF(COUNTIFS($A$2:$A$3001,A2008,$B$2:$B$3001,B2008)&gt;1,"Registro repetido",""))))</f>
        <v/>
      </c>
    </row>
    <row r="2009" customFormat="false" ht="15" hidden="false" customHeight="false" outlineLevel="0" collapsed="false">
      <c r="D2009" s="0" t="str">
        <f aca="false">IF(A2009="","",IFERROR(INDEX(Sesiones!$B$2:$B$401,MATCH(A2009,Sesiones!$A$2:$A$401,0)),"Sesión no existe"))</f>
        <v/>
      </c>
      <c r="E2009" s="41" t="str">
        <f aca="false">IF(A2009="","",IFERROR(INDEX(Sesiones!$C$2:$C$401,MATCH(A2009,Sesiones!$A$2:$A$401,0)),""))</f>
        <v/>
      </c>
      <c r="F2009" s="0" t="str">
        <f aca="false">IF(A2009="","",IF(D2009="Sesión no existe","Sesión no existe",IF(COUNTIFS(Matrículas!$A$2:$A$201,B2009,Matrículas!$B$2:$B$201,D2009)=0,"No está matriculado en ese grupo",IF(COUNTIFS($A$2:$A$3001,A2009,$B$2:$B$3001,B2009)&gt;1,"Registro repetido",""))))</f>
        <v/>
      </c>
    </row>
    <row r="2010" customFormat="false" ht="15" hidden="false" customHeight="false" outlineLevel="0" collapsed="false">
      <c r="D2010" s="0" t="str">
        <f aca="false">IF(A2010="","",IFERROR(INDEX(Sesiones!$B$2:$B$401,MATCH(A2010,Sesiones!$A$2:$A$401,0)),"Sesión no existe"))</f>
        <v/>
      </c>
      <c r="E2010" s="41" t="str">
        <f aca="false">IF(A2010="","",IFERROR(INDEX(Sesiones!$C$2:$C$401,MATCH(A2010,Sesiones!$A$2:$A$401,0)),""))</f>
        <v/>
      </c>
      <c r="F2010" s="0" t="str">
        <f aca="false">IF(A2010="","",IF(D2010="Sesión no existe","Sesión no existe",IF(COUNTIFS(Matrículas!$A$2:$A$201,B2010,Matrículas!$B$2:$B$201,D2010)=0,"No está matriculado en ese grupo",IF(COUNTIFS($A$2:$A$3001,A2010,$B$2:$B$3001,B2010)&gt;1,"Registro repetido",""))))</f>
        <v/>
      </c>
    </row>
    <row r="2011" customFormat="false" ht="15" hidden="false" customHeight="false" outlineLevel="0" collapsed="false">
      <c r="D2011" s="0" t="str">
        <f aca="false">IF(A2011="","",IFERROR(INDEX(Sesiones!$B$2:$B$401,MATCH(A2011,Sesiones!$A$2:$A$401,0)),"Sesión no existe"))</f>
        <v/>
      </c>
      <c r="E2011" s="41" t="str">
        <f aca="false">IF(A2011="","",IFERROR(INDEX(Sesiones!$C$2:$C$401,MATCH(A2011,Sesiones!$A$2:$A$401,0)),""))</f>
        <v/>
      </c>
      <c r="F2011" s="0" t="str">
        <f aca="false">IF(A2011="","",IF(D2011="Sesión no existe","Sesión no existe",IF(COUNTIFS(Matrículas!$A$2:$A$201,B2011,Matrículas!$B$2:$B$201,D2011)=0,"No está matriculado en ese grupo",IF(COUNTIFS($A$2:$A$3001,A2011,$B$2:$B$3001,B2011)&gt;1,"Registro repetido",""))))</f>
        <v/>
      </c>
    </row>
    <row r="2012" customFormat="false" ht="15" hidden="false" customHeight="false" outlineLevel="0" collapsed="false">
      <c r="D2012" s="0" t="str">
        <f aca="false">IF(A2012="","",IFERROR(INDEX(Sesiones!$B$2:$B$401,MATCH(A2012,Sesiones!$A$2:$A$401,0)),"Sesión no existe"))</f>
        <v/>
      </c>
      <c r="E2012" s="41" t="str">
        <f aca="false">IF(A2012="","",IFERROR(INDEX(Sesiones!$C$2:$C$401,MATCH(A2012,Sesiones!$A$2:$A$401,0)),""))</f>
        <v/>
      </c>
      <c r="F2012" s="0" t="str">
        <f aca="false">IF(A2012="","",IF(D2012="Sesión no existe","Sesión no existe",IF(COUNTIFS(Matrículas!$A$2:$A$201,B2012,Matrículas!$B$2:$B$201,D2012)=0,"No está matriculado en ese grupo",IF(COUNTIFS($A$2:$A$3001,A2012,$B$2:$B$3001,B2012)&gt;1,"Registro repetido",""))))</f>
        <v/>
      </c>
    </row>
    <row r="2013" customFormat="false" ht="15" hidden="false" customHeight="false" outlineLevel="0" collapsed="false">
      <c r="D2013" s="0" t="str">
        <f aca="false">IF(A2013="","",IFERROR(INDEX(Sesiones!$B$2:$B$401,MATCH(A2013,Sesiones!$A$2:$A$401,0)),"Sesión no existe"))</f>
        <v/>
      </c>
      <c r="E2013" s="41" t="str">
        <f aca="false">IF(A2013="","",IFERROR(INDEX(Sesiones!$C$2:$C$401,MATCH(A2013,Sesiones!$A$2:$A$401,0)),""))</f>
        <v/>
      </c>
      <c r="F2013" s="0" t="str">
        <f aca="false">IF(A2013="","",IF(D2013="Sesión no existe","Sesión no existe",IF(COUNTIFS(Matrículas!$A$2:$A$201,B2013,Matrículas!$B$2:$B$201,D2013)=0,"No está matriculado en ese grupo",IF(COUNTIFS($A$2:$A$3001,A2013,$B$2:$B$3001,B2013)&gt;1,"Registro repetido",""))))</f>
        <v/>
      </c>
    </row>
    <row r="2014" customFormat="false" ht="15" hidden="false" customHeight="false" outlineLevel="0" collapsed="false">
      <c r="D2014" s="0" t="str">
        <f aca="false">IF(A2014="","",IFERROR(INDEX(Sesiones!$B$2:$B$401,MATCH(A2014,Sesiones!$A$2:$A$401,0)),"Sesión no existe"))</f>
        <v/>
      </c>
      <c r="E2014" s="41" t="str">
        <f aca="false">IF(A2014="","",IFERROR(INDEX(Sesiones!$C$2:$C$401,MATCH(A2014,Sesiones!$A$2:$A$401,0)),""))</f>
        <v/>
      </c>
      <c r="F2014" s="0" t="str">
        <f aca="false">IF(A2014="","",IF(D2014="Sesión no existe","Sesión no existe",IF(COUNTIFS(Matrículas!$A$2:$A$201,B2014,Matrículas!$B$2:$B$201,D2014)=0,"No está matriculado en ese grupo",IF(COUNTIFS($A$2:$A$3001,A2014,$B$2:$B$3001,B2014)&gt;1,"Registro repetido",""))))</f>
        <v/>
      </c>
    </row>
    <row r="2015" customFormat="false" ht="15" hidden="false" customHeight="false" outlineLevel="0" collapsed="false">
      <c r="D2015" s="0" t="str">
        <f aca="false">IF(A2015="","",IFERROR(INDEX(Sesiones!$B$2:$B$401,MATCH(A2015,Sesiones!$A$2:$A$401,0)),"Sesión no existe"))</f>
        <v/>
      </c>
      <c r="E2015" s="41" t="str">
        <f aca="false">IF(A2015="","",IFERROR(INDEX(Sesiones!$C$2:$C$401,MATCH(A2015,Sesiones!$A$2:$A$401,0)),""))</f>
        <v/>
      </c>
      <c r="F2015" s="0" t="str">
        <f aca="false">IF(A2015="","",IF(D2015="Sesión no existe","Sesión no existe",IF(COUNTIFS(Matrículas!$A$2:$A$201,B2015,Matrículas!$B$2:$B$201,D2015)=0,"No está matriculado en ese grupo",IF(COUNTIFS($A$2:$A$3001,A2015,$B$2:$B$3001,B2015)&gt;1,"Registro repetido",""))))</f>
        <v/>
      </c>
    </row>
    <row r="2016" customFormat="false" ht="15" hidden="false" customHeight="false" outlineLevel="0" collapsed="false">
      <c r="D2016" s="0" t="str">
        <f aca="false">IF(A2016="","",IFERROR(INDEX(Sesiones!$B$2:$B$401,MATCH(A2016,Sesiones!$A$2:$A$401,0)),"Sesión no existe"))</f>
        <v/>
      </c>
      <c r="E2016" s="41" t="str">
        <f aca="false">IF(A2016="","",IFERROR(INDEX(Sesiones!$C$2:$C$401,MATCH(A2016,Sesiones!$A$2:$A$401,0)),""))</f>
        <v/>
      </c>
      <c r="F2016" s="0" t="str">
        <f aca="false">IF(A2016="","",IF(D2016="Sesión no existe","Sesión no existe",IF(COUNTIFS(Matrículas!$A$2:$A$201,B2016,Matrículas!$B$2:$B$201,D2016)=0,"No está matriculado en ese grupo",IF(COUNTIFS($A$2:$A$3001,A2016,$B$2:$B$3001,B2016)&gt;1,"Registro repetido",""))))</f>
        <v/>
      </c>
    </row>
    <row r="2017" customFormat="false" ht="15" hidden="false" customHeight="false" outlineLevel="0" collapsed="false">
      <c r="D2017" s="0" t="str">
        <f aca="false">IF(A2017="","",IFERROR(INDEX(Sesiones!$B$2:$B$401,MATCH(A2017,Sesiones!$A$2:$A$401,0)),"Sesión no existe"))</f>
        <v/>
      </c>
      <c r="E2017" s="41" t="str">
        <f aca="false">IF(A2017="","",IFERROR(INDEX(Sesiones!$C$2:$C$401,MATCH(A2017,Sesiones!$A$2:$A$401,0)),""))</f>
        <v/>
      </c>
      <c r="F2017" s="0" t="str">
        <f aca="false">IF(A2017="","",IF(D2017="Sesión no existe","Sesión no existe",IF(COUNTIFS(Matrículas!$A$2:$A$201,B2017,Matrículas!$B$2:$B$201,D2017)=0,"No está matriculado en ese grupo",IF(COUNTIFS($A$2:$A$3001,A2017,$B$2:$B$3001,B2017)&gt;1,"Registro repetido",""))))</f>
        <v/>
      </c>
    </row>
    <row r="2018" customFormat="false" ht="15" hidden="false" customHeight="false" outlineLevel="0" collapsed="false">
      <c r="D2018" s="0" t="str">
        <f aca="false">IF(A2018="","",IFERROR(INDEX(Sesiones!$B$2:$B$401,MATCH(A2018,Sesiones!$A$2:$A$401,0)),"Sesión no existe"))</f>
        <v/>
      </c>
      <c r="E2018" s="41" t="str">
        <f aca="false">IF(A2018="","",IFERROR(INDEX(Sesiones!$C$2:$C$401,MATCH(A2018,Sesiones!$A$2:$A$401,0)),""))</f>
        <v/>
      </c>
      <c r="F2018" s="0" t="str">
        <f aca="false">IF(A2018="","",IF(D2018="Sesión no existe","Sesión no existe",IF(COUNTIFS(Matrículas!$A$2:$A$201,B2018,Matrículas!$B$2:$B$201,D2018)=0,"No está matriculado en ese grupo",IF(COUNTIFS($A$2:$A$3001,A2018,$B$2:$B$3001,B2018)&gt;1,"Registro repetido",""))))</f>
        <v/>
      </c>
    </row>
    <row r="2019" customFormat="false" ht="15" hidden="false" customHeight="false" outlineLevel="0" collapsed="false">
      <c r="D2019" s="0" t="str">
        <f aca="false">IF(A2019="","",IFERROR(INDEX(Sesiones!$B$2:$B$401,MATCH(A2019,Sesiones!$A$2:$A$401,0)),"Sesión no existe"))</f>
        <v/>
      </c>
      <c r="E2019" s="41" t="str">
        <f aca="false">IF(A2019="","",IFERROR(INDEX(Sesiones!$C$2:$C$401,MATCH(A2019,Sesiones!$A$2:$A$401,0)),""))</f>
        <v/>
      </c>
      <c r="F2019" s="0" t="str">
        <f aca="false">IF(A2019="","",IF(D2019="Sesión no existe","Sesión no existe",IF(COUNTIFS(Matrículas!$A$2:$A$201,B2019,Matrículas!$B$2:$B$201,D2019)=0,"No está matriculado en ese grupo",IF(COUNTIFS($A$2:$A$3001,A2019,$B$2:$B$3001,B2019)&gt;1,"Registro repetido",""))))</f>
        <v/>
      </c>
    </row>
    <row r="2020" customFormat="false" ht="15" hidden="false" customHeight="false" outlineLevel="0" collapsed="false">
      <c r="D2020" s="0" t="str">
        <f aca="false">IF(A2020="","",IFERROR(INDEX(Sesiones!$B$2:$B$401,MATCH(A2020,Sesiones!$A$2:$A$401,0)),"Sesión no existe"))</f>
        <v/>
      </c>
      <c r="E2020" s="41" t="str">
        <f aca="false">IF(A2020="","",IFERROR(INDEX(Sesiones!$C$2:$C$401,MATCH(A2020,Sesiones!$A$2:$A$401,0)),""))</f>
        <v/>
      </c>
      <c r="F2020" s="0" t="str">
        <f aca="false">IF(A2020="","",IF(D2020="Sesión no existe","Sesión no existe",IF(COUNTIFS(Matrículas!$A$2:$A$201,B2020,Matrículas!$B$2:$B$201,D2020)=0,"No está matriculado en ese grupo",IF(COUNTIFS($A$2:$A$3001,A2020,$B$2:$B$3001,B2020)&gt;1,"Registro repetido",""))))</f>
        <v/>
      </c>
    </row>
    <row r="2021" customFormat="false" ht="15" hidden="false" customHeight="false" outlineLevel="0" collapsed="false">
      <c r="D2021" s="0" t="str">
        <f aca="false">IF(A2021="","",IFERROR(INDEX(Sesiones!$B$2:$B$401,MATCH(A2021,Sesiones!$A$2:$A$401,0)),"Sesión no existe"))</f>
        <v/>
      </c>
      <c r="E2021" s="41" t="str">
        <f aca="false">IF(A2021="","",IFERROR(INDEX(Sesiones!$C$2:$C$401,MATCH(A2021,Sesiones!$A$2:$A$401,0)),""))</f>
        <v/>
      </c>
      <c r="F2021" s="0" t="str">
        <f aca="false">IF(A2021="","",IF(D2021="Sesión no existe","Sesión no existe",IF(COUNTIFS(Matrículas!$A$2:$A$201,B2021,Matrículas!$B$2:$B$201,D2021)=0,"No está matriculado en ese grupo",IF(COUNTIFS($A$2:$A$3001,A2021,$B$2:$B$3001,B2021)&gt;1,"Registro repetido",""))))</f>
        <v/>
      </c>
    </row>
    <row r="2022" customFormat="false" ht="15" hidden="false" customHeight="false" outlineLevel="0" collapsed="false">
      <c r="D2022" s="0" t="str">
        <f aca="false">IF(A2022="","",IFERROR(INDEX(Sesiones!$B$2:$B$401,MATCH(A2022,Sesiones!$A$2:$A$401,0)),"Sesión no existe"))</f>
        <v/>
      </c>
      <c r="E2022" s="41" t="str">
        <f aca="false">IF(A2022="","",IFERROR(INDEX(Sesiones!$C$2:$C$401,MATCH(A2022,Sesiones!$A$2:$A$401,0)),""))</f>
        <v/>
      </c>
      <c r="F2022" s="0" t="str">
        <f aca="false">IF(A2022="","",IF(D2022="Sesión no existe","Sesión no existe",IF(COUNTIFS(Matrículas!$A$2:$A$201,B2022,Matrículas!$B$2:$B$201,D2022)=0,"No está matriculado en ese grupo",IF(COUNTIFS($A$2:$A$3001,A2022,$B$2:$B$3001,B2022)&gt;1,"Registro repetido",""))))</f>
        <v/>
      </c>
    </row>
    <row r="2023" customFormat="false" ht="15" hidden="false" customHeight="false" outlineLevel="0" collapsed="false">
      <c r="D2023" s="0" t="str">
        <f aca="false">IF(A2023="","",IFERROR(INDEX(Sesiones!$B$2:$B$401,MATCH(A2023,Sesiones!$A$2:$A$401,0)),"Sesión no existe"))</f>
        <v/>
      </c>
      <c r="E2023" s="41" t="str">
        <f aca="false">IF(A2023="","",IFERROR(INDEX(Sesiones!$C$2:$C$401,MATCH(A2023,Sesiones!$A$2:$A$401,0)),""))</f>
        <v/>
      </c>
      <c r="F2023" s="0" t="str">
        <f aca="false">IF(A2023="","",IF(D2023="Sesión no existe","Sesión no existe",IF(COUNTIFS(Matrículas!$A$2:$A$201,B2023,Matrículas!$B$2:$B$201,D2023)=0,"No está matriculado en ese grupo",IF(COUNTIFS($A$2:$A$3001,A2023,$B$2:$B$3001,B2023)&gt;1,"Registro repetido",""))))</f>
        <v/>
      </c>
    </row>
    <row r="2024" customFormat="false" ht="15" hidden="false" customHeight="false" outlineLevel="0" collapsed="false">
      <c r="D2024" s="0" t="str">
        <f aca="false">IF(A2024="","",IFERROR(INDEX(Sesiones!$B$2:$B$401,MATCH(A2024,Sesiones!$A$2:$A$401,0)),"Sesión no existe"))</f>
        <v/>
      </c>
      <c r="E2024" s="41" t="str">
        <f aca="false">IF(A2024="","",IFERROR(INDEX(Sesiones!$C$2:$C$401,MATCH(A2024,Sesiones!$A$2:$A$401,0)),""))</f>
        <v/>
      </c>
      <c r="F2024" s="0" t="str">
        <f aca="false">IF(A2024="","",IF(D2024="Sesión no existe","Sesión no existe",IF(COUNTIFS(Matrículas!$A$2:$A$201,B2024,Matrículas!$B$2:$B$201,D2024)=0,"No está matriculado en ese grupo",IF(COUNTIFS($A$2:$A$3001,A2024,$B$2:$B$3001,B2024)&gt;1,"Registro repetido",""))))</f>
        <v/>
      </c>
    </row>
    <row r="2025" customFormat="false" ht="15" hidden="false" customHeight="false" outlineLevel="0" collapsed="false">
      <c r="D2025" s="0" t="str">
        <f aca="false">IF(A2025="","",IFERROR(INDEX(Sesiones!$B$2:$B$401,MATCH(A2025,Sesiones!$A$2:$A$401,0)),"Sesión no existe"))</f>
        <v/>
      </c>
      <c r="E2025" s="41" t="str">
        <f aca="false">IF(A2025="","",IFERROR(INDEX(Sesiones!$C$2:$C$401,MATCH(A2025,Sesiones!$A$2:$A$401,0)),""))</f>
        <v/>
      </c>
      <c r="F2025" s="0" t="str">
        <f aca="false">IF(A2025="","",IF(D2025="Sesión no existe","Sesión no existe",IF(COUNTIFS(Matrículas!$A$2:$A$201,B2025,Matrículas!$B$2:$B$201,D2025)=0,"No está matriculado en ese grupo",IF(COUNTIFS($A$2:$A$3001,A2025,$B$2:$B$3001,B2025)&gt;1,"Registro repetido",""))))</f>
        <v/>
      </c>
    </row>
    <row r="2026" customFormat="false" ht="15" hidden="false" customHeight="false" outlineLevel="0" collapsed="false">
      <c r="D2026" s="0" t="str">
        <f aca="false">IF(A2026="","",IFERROR(INDEX(Sesiones!$B$2:$B$401,MATCH(A2026,Sesiones!$A$2:$A$401,0)),"Sesión no existe"))</f>
        <v/>
      </c>
      <c r="E2026" s="41" t="str">
        <f aca="false">IF(A2026="","",IFERROR(INDEX(Sesiones!$C$2:$C$401,MATCH(A2026,Sesiones!$A$2:$A$401,0)),""))</f>
        <v/>
      </c>
      <c r="F2026" s="0" t="str">
        <f aca="false">IF(A2026="","",IF(D2026="Sesión no existe","Sesión no existe",IF(COUNTIFS(Matrículas!$A$2:$A$201,B2026,Matrículas!$B$2:$B$201,D2026)=0,"No está matriculado en ese grupo",IF(COUNTIFS($A$2:$A$3001,A2026,$B$2:$B$3001,B2026)&gt;1,"Registro repetido",""))))</f>
        <v/>
      </c>
    </row>
    <row r="2027" customFormat="false" ht="15" hidden="false" customHeight="false" outlineLevel="0" collapsed="false">
      <c r="D2027" s="0" t="str">
        <f aca="false">IF(A2027="","",IFERROR(INDEX(Sesiones!$B$2:$B$401,MATCH(A2027,Sesiones!$A$2:$A$401,0)),"Sesión no existe"))</f>
        <v/>
      </c>
      <c r="E2027" s="41" t="str">
        <f aca="false">IF(A2027="","",IFERROR(INDEX(Sesiones!$C$2:$C$401,MATCH(A2027,Sesiones!$A$2:$A$401,0)),""))</f>
        <v/>
      </c>
      <c r="F2027" s="0" t="str">
        <f aca="false">IF(A2027="","",IF(D2027="Sesión no existe","Sesión no existe",IF(COUNTIFS(Matrículas!$A$2:$A$201,B2027,Matrículas!$B$2:$B$201,D2027)=0,"No está matriculado en ese grupo",IF(COUNTIFS($A$2:$A$3001,A2027,$B$2:$B$3001,B2027)&gt;1,"Registro repetido",""))))</f>
        <v/>
      </c>
    </row>
    <row r="2028" customFormat="false" ht="15" hidden="false" customHeight="false" outlineLevel="0" collapsed="false">
      <c r="D2028" s="0" t="str">
        <f aca="false">IF(A2028="","",IFERROR(INDEX(Sesiones!$B$2:$B$401,MATCH(A2028,Sesiones!$A$2:$A$401,0)),"Sesión no existe"))</f>
        <v/>
      </c>
      <c r="E2028" s="41" t="str">
        <f aca="false">IF(A2028="","",IFERROR(INDEX(Sesiones!$C$2:$C$401,MATCH(A2028,Sesiones!$A$2:$A$401,0)),""))</f>
        <v/>
      </c>
      <c r="F2028" s="0" t="str">
        <f aca="false">IF(A2028="","",IF(D2028="Sesión no existe","Sesión no existe",IF(COUNTIFS(Matrículas!$A$2:$A$201,B2028,Matrículas!$B$2:$B$201,D2028)=0,"No está matriculado en ese grupo",IF(COUNTIFS($A$2:$A$3001,A2028,$B$2:$B$3001,B2028)&gt;1,"Registro repetido",""))))</f>
        <v/>
      </c>
    </row>
    <row r="2029" customFormat="false" ht="15" hidden="false" customHeight="false" outlineLevel="0" collapsed="false">
      <c r="D2029" s="0" t="str">
        <f aca="false">IF(A2029="","",IFERROR(INDEX(Sesiones!$B$2:$B$401,MATCH(A2029,Sesiones!$A$2:$A$401,0)),"Sesión no existe"))</f>
        <v/>
      </c>
      <c r="E2029" s="41" t="str">
        <f aca="false">IF(A2029="","",IFERROR(INDEX(Sesiones!$C$2:$C$401,MATCH(A2029,Sesiones!$A$2:$A$401,0)),""))</f>
        <v/>
      </c>
      <c r="F2029" s="0" t="str">
        <f aca="false">IF(A2029="","",IF(D2029="Sesión no existe","Sesión no existe",IF(COUNTIFS(Matrículas!$A$2:$A$201,B2029,Matrículas!$B$2:$B$201,D2029)=0,"No está matriculado en ese grupo",IF(COUNTIFS($A$2:$A$3001,A2029,$B$2:$B$3001,B2029)&gt;1,"Registro repetido",""))))</f>
        <v/>
      </c>
    </row>
    <row r="2030" customFormat="false" ht="15" hidden="false" customHeight="false" outlineLevel="0" collapsed="false">
      <c r="D2030" s="0" t="str">
        <f aca="false">IF(A2030="","",IFERROR(INDEX(Sesiones!$B$2:$B$401,MATCH(A2030,Sesiones!$A$2:$A$401,0)),"Sesión no existe"))</f>
        <v/>
      </c>
      <c r="E2030" s="41" t="str">
        <f aca="false">IF(A2030="","",IFERROR(INDEX(Sesiones!$C$2:$C$401,MATCH(A2030,Sesiones!$A$2:$A$401,0)),""))</f>
        <v/>
      </c>
      <c r="F2030" s="0" t="str">
        <f aca="false">IF(A2030="","",IF(D2030="Sesión no existe","Sesión no existe",IF(COUNTIFS(Matrículas!$A$2:$A$201,B2030,Matrículas!$B$2:$B$201,D2030)=0,"No está matriculado en ese grupo",IF(COUNTIFS($A$2:$A$3001,A2030,$B$2:$B$3001,B2030)&gt;1,"Registro repetido",""))))</f>
        <v/>
      </c>
    </row>
    <row r="2031" customFormat="false" ht="15" hidden="false" customHeight="false" outlineLevel="0" collapsed="false">
      <c r="D2031" s="0" t="str">
        <f aca="false">IF(A2031="","",IFERROR(INDEX(Sesiones!$B$2:$B$401,MATCH(A2031,Sesiones!$A$2:$A$401,0)),"Sesión no existe"))</f>
        <v/>
      </c>
      <c r="E2031" s="41" t="str">
        <f aca="false">IF(A2031="","",IFERROR(INDEX(Sesiones!$C$2:$C$401,MATCH(A2031,Sesiones!$A$2:$A$401,0)),""))</f>
        <v/>
      </c>
      <c r="F2031" s="0" t="str">
        <f aca="false">IF(A2031="","",IF(D2031="Sesión no existe","Sesión no existe",IF(COUNTIFS(Matrículas!$A$2:$A$201,B2031,Matrículas!$B$2:$B$201,D2031)=0,"No está matriculado en ese grupo",IF(COUNTIFS($A$2:$A$3001,A2031,$B$2:$B$3001,B2031)&gt;1,"Registro repetido",""))))</f>
        <v/>
      </c>
    </row>
    <row r="2032" customFormat="false" ht="15" hidden="false" customHeight="false" outlineLevel="0" collapsed="false">
      <c r="D2032" s="0" t="str">
        <f aca="false">IF(A2032="","",IFERROR(INDEX(Sesiones!$B$2:$B$401,MATCH(A2032,Sesiones!$A$2:$A$401,0)),"Sesión no existe"))</f>
        <v/>
      </c>
      <c r="E2032" s="41" t="str">
        <f aca="false">IF(A2032="","",IFERROR(INDEX(Sesiones!$C$2:$C$401,MATCH(A2032,Sesiones!$A$2:$A$401,0)),""))</f>
        <v/>
      </c>
      <c r="F2032" s="0" t="str">
        <f aca="false">IF(A2032="","",IF(D2032="Sesión no existe","Sesión no existe",IF(COUNTIFS(Matrículas!$A$2:$A$201,B2032,Matrículas!$B$2:$B$201,D2032)=0,"No está matriculado en ese grupo",IF(COUNTIFS($A$2:$A$3001,A2032,$B$2:$B$3001,B2032)&gt;1,"Registro repetido",""))))</f>
        <v/>
      </c>
    </row>
    <row r="2033" customFormat="false" ht="15" hidden="false" customHeight="false" outlineLevel="0" collapsed="false">
      <c r="D2033" s="0" t="str">
        <f aca="false">IF(A2033="","",IFERROR(INDEX(Sesiones!$B$2:$B$401,MATCH(A2033,Sesiones!$A$2:$A$401,0)),"Sesión no existe"))</f>
        <v/>
      </c>
      <c r="E2033" s="41" t="str">
        <f aca="false">IF(A2033="","",IFERROR(INDEX(Sesiones!$C$2:$C$401,MATCH(A2033,Sesiones!$A$2:$A$401,0)),""))</f>
        <v/>
      </c>
      <c r="F2033" s="0" t="str">
        <f aca="false">IF(A2033="","",IF(D2033="Sesión no existe","Sesión no existe",IF(COUNTIFS(Matrículas!$A$2:$A$201,B2033,Matrículas!$B$2:$B$201,D2033)=0,"No está matriculado en ese grupo",IF(COUNTIFS($A$2:$A$3001,A2033,$B$2:$B$3001,B2033)&gt;1,"Registro repetido",""))))</f>
        <v/>
      </c>
    </row>
    <row r="2034" customFormat="false" ht="15" hidden="false" customHeight="false" outlineLevel="0" collapsed="false">
      <c r="D2034" s="0" t="str">
        <f aca="false">IF(A2034="","",IFERROR(INDEX(Sesiones!$B$2:$B$401,MATCH(A2034,Sesiones!$A$2:$A$401,0)),"Sesión no existe"))</f>
        <v/>
      </c>
      <c r="E2034" s="41" t="str">
        <f aca="false">IF(A2034="","",IFERROR(INDEX(Sesiones!$C$2:$C$401,MATCH(A2034,Sesiones!$A$2:$A$401,0)),""))</f>
        <v/>
      </c>
      <c r="F2034" s="0" t="str">
        <f aca="false">IF(A2034="","",IF(D2034="Sesión no existe","Sesión no existe",IF(COUNTIFS(Matrículas!$A$2:$A$201,B2034,Matrículas!$B$2:$B$201,D2034)=0,"No está matriculado en ese grupo",IF(COUNTIFS($A$2:$A$3001,A2034,$B$2:$B$3001,B2034)&gt;1,"Registro repetido",""))))</f>
        <v/>
      </c>
    </row>
    <row r="2035" customFormat="false" ht="15" hidden="false" customHeight="false" outlineLevel="0" collapsed="false">
      <c r="D2035" s="0" t="str">
        <f aca="false">IF(A2035="","",IFERROR(INDEX(Sesiones!$B$2:$B$401,MATCH(A2035,Sesiones!$A$2:$A$401,0)),"Sesión no existe"))</f>
        <v/>
      </c>
      <c r="E2035" s="41" t="str">
        <f aca="false">IF(A2035="","",IFERROR(INDEX(Sesiones!$C$2:$C$401,MATCH(A2035,Sesiones!$A$2:$A$401,0)),""))</f>
        <v/>
      </c>
      <c r="F2035" s="0" t="str">
        <f aca="false">IF(A2035="","",IF(D2035="Sesión no existe","Sesión no existe",IF(COUNTIFS(Matrículas!$A$2:$A$201,B2035,Matrículas!$B$2:$B$201,D2035)=0,"No está matriculado en ese grupo",IF(COUNTIFS($A$2:$A$3001,A2035,$B$2:$B$3001,B2035)&gt;1,"Registro repetido",""))))</f>
        <v/>
      </c>
    </row>
    <row r="2036" customFormat="false" ht="15" hidden="false" customHeight="false" outlineLevel="0" collapsed="false">
      <c r="D2036" s="0" t="str">
        <f aca="false">IF(A2036="","",IFERROR(INDEX(Sesiones!$B$2:$B$401,MATCH(A2036,Sesiones!$A$2:$A$401,0)),"Sesión no existe"))</f>
        <v/>
      </c>
      <c r="E2036" s="41" t="str">
        <f aca="false">IF(A2036="","",IFERROR(INDEX(Sesiones!$C$2:$C$401,MATCH(A2036,Sesiones!$A$2:$A$401,0)),""))</f>
        <v/>
      </c>
      <c r="F2036" s="0" t="str">
        <f aca="false">IF(A2036="","",IF(D2036="Sesión no existe","Sesión no existe",IF(COUNTIFS(Matrículas!$A$2:$A$201,B2036,Matrículas!$B$2:$B$201,D2036)=0,"No está matriculado en ese grupo",IF(COUNTIFS($A$2:$A$3001,A2036,$B$2:$B$3001,B2036)&gt;1,"Registro repetido",""))))</f>
        <v/>
      </c>
    </row>
    <row r="2037" customFormat="false" ht="15" hidden="false" customHeight="false" outlineLevel="0" collapsed="false">
      <c r="D2037" s="0" t="str">
        <f aca="false">IF(A2037="","",IFERROR(INDEX(Sesiones!$B$2:$B$401,MATCH(A2037,Sesiones!$A$2:$A$401,0)),"Sesión no existe"))</f>
        <v/>
      </c>
      <c r="E2037" s="41" t="str">
        <f aca="false">IF(A2037="","",IFERROR(INDEX(Sesiones!$C$2:$C$401,MATCH(A2037,Sesiones!$A$2:$A$401,0)),""))</f>
        <v/>
      </c>
      <c r="F2037" s="0" t="str">
        <f aca="false">IF(A2037="","",IF(D2037="Sesión no existe","Sesión no existe",IF(COUNTIFS(Matrículas!$A$2:$A$201,B2037,Matrículas!$B$2:$B$201,D2037)=0,"No está matriculado en ese grupo",IF(COUNTIFS($A$2:$A$3001,A2037,$B$2:$B$3001,B2037)&gt;1,"Registro repetido",""))))</f>
        <v/>
      </c>
    </row>
    <row r="2038" customFormat="false" ht="15" hidden="false" customHeight="false" outlineLevel="0" collapsed="false">
      <c r="D2038" s="0" t="str">
        <f aca="false">IF(A2038="","",IFERROR(INDEX(Sesiones!$B$2:$B$401,MATCH(A2038,Sesiones!$A$2:$A$401,0)),"Sesión no existe"))</f>
        <v/>
      </c>
      <c r="E2038" s="41" t="str">
        <f aca="false">IF(A2038="","",IFERROR(INDEX(Sesiones!$C$2:$C$401,MATCH(A2038,Sesiones!$A$2:$A$401,0)),""))</f>
        <v/>
      </c>
      <c r="F2038" s="0" t="str">
        <f aca="false">IF(A2038="","",IF(D2038="Sesión no existe","Sesión no existe",IF(COUNTIFS(Matrículas!$A$2:$A$201,B2038,Matrículas!$B$2:$B$201,D2038)=0,"No está matriculado en ese grupo",IF(COUNTIFS($A$2:$A$3001,A2038,$B$2:$B$3001,B2038)&gt;1,"Registro repetido",""))))</f>
        <v/>
      </c>
    </row>
    <row r="2039" customFormat="false" ht="15" hidden="false" customHeight="false" outlineLevel="0" collapsed="false">
      <c r="D2039" s="0" t="str">
        <f aca="false">IF(A2039="","",IFERROR(INDEX(Sesiones!$B$2:$B$401,MATCH(A2039,Sesiones!$A$2:$A$401,0)),"Sesión no existe"))</f>
        <v/>
      </c>
      <c r="E2039" s="41" t="str">
        <f aca="false">IF(A2039="","",IFERROR(INDEX(Sesiones!$C$2:$C$401,MATCH(A2039,Sesiones!$A$2:$A$401,0)),""))</f>
        <v/>
      </c>
      <c r="F2039" s="0" t="str">
        <f aca="false">IF(A2039="","",IF(D2039="Sesión no existe","Sesión no existe",IF(COUNTIFS(Matrículas!$A$2:$A$201,B2039,Matrículas!$B$2:$B$201,D2039)=0,"No está matriculado en ese grupo",IF(COUNTIFS($A$2:$A$3001,A2039,$B$2:$B$3001,B2039)&gt;1,"Registro repetido",""))))</f>
        <v/>
      </c>
    </row>
    <row r="2040" customFormat="false" ht="15" hidden="false" customHeight="false" outlineLevel="0" collapsed="false">
      <c r="D2040" s="0" t="str">
        <f aca="false">IF(A2040="","",IFERROR(INDEX(Sesiones!$B$2:$B$401,MATCH(A2040,Sesiones!$A$2:$A$401,0)),"Sesión no existe"))</f>
        <v/>
      </c>
      <c r="E2040" s="41" t="str">
        <f aca="false">IF(A2040="","",IFERROR(INDEX(Sesiones!$C$2:$C$401,MATCH(A2040,Sesiones!$A$2:$A$401,0)),""))</f>
        <v/>
      </c>
      <c r="F2040" s="0" t="str">
        <f aca="false">IF(A2040="","",IF(D2040="Sesión no existe","Sesión no existe",IF(COUNTIFS(Matrículas!$A$2:$A$201,B2040,Matrículas!$B$2:$B$201,D2040)=0,"No está matriculado en ese grupo",IF(COUNTIFS($A$2:$A$3001,A2040,$B$2:$B$3001,B2040)&gt;1,"Registro repetido",""))))</f>
        <v/>
      </c>
    </row>
    <row r="2041" customFormat="false" ht="15" hidden="false" customHeight="false" outlineLevel="0" collapsed="false">
      <c r="D2041" s="0" t="str">
        <f aca="false">IF(A2041="","",IFERROR(INDEX(Sesiones!$B$2:$B$401,MATCH(A2041,Sesiones!$A$2:$A$401,0)),"Sesión no existe"))</f>
        <v/>
      </c>
      <c r="E2041" s="41" t="str">
        <f aca="false">IF(A2041="","",IFERROR(INDEX(Sesiones!$C$2:$C$401,MATCH(A2041,Sesiones!$A$2:$A$401,0)),""))</f>
        <v/>
      </c>
      <c r="F2041" s="0" t="str">
        <f aca="false">IF(A2041="","",IF(D2041="Sesión no existe","Sesión no existe",IF(COUNTIFS(Matrículas!$A$2:$A$201,B2041,Matrículas!$B$2:$B$201,D2041)=0,"No está matriculado en ese grupo",IF(COUNTIFS($A$2:$A$3001,A2041,$B$2:$B$3001,B2041)&gt;1,"Registro repetido",""))))</f>
        <v/>
      </c>
    </row>
    <row r="2042" customFormat="false" ht="15" hidden="false" customHeight="false" outlineLevel="0" collapsed="false">
      <c r="D2042" s="0" t="str">
        <f aca="false">IF(A2042="","",IFERROR(INDEX(Sesiones!$B$2:$B$401,MATCH(A2042,Sesiones!$A$2:$A$401,0)),"Sesión no existe"))</f>
        <v/>
      </c>
      <c r="E2042" s="41" t="str">
        <f aca="false">IF(A2042="","",IFERROR(INDEX(Sesiones!$C$2:$C$401,MATCH(A2042,Sesiones!$A$2:$A$401,0)),""))</f>
        <v/>
      </c>
      <c r="F2042" s="0" t="str">
        <f aca="false">IF(A2042="","",IF(D2042="Sesión no existe","Sesión no existe",IF(COUNTIFS(Matrículas!$A$2:$A$201,B2042,Matrículas!$B$2:$B$201,D2042)=0,"No está matriculado en ese grupo",IF(COUNTIFS($A$2:$A$3001,A2042,$B$2:$B$3001,B2042)&gt;1,"Registro repetido",""))))</f>
        <v/>
      </c>
    </row>
    <row r="2043" customFormat="false" ht="15" hidden="false" customHeight="false" outlineLevel="0" collapsed="false">
      <c r="D2043" s="0" t="str">
        <f aca="false">IF(A2043="","",IFERROR(INDEX(Sesiones!$B$2:$B$401,MATCH(A2043,Sesiones!$A$2:$A$401,0)),"Sesión no existe"))</f>
        <v/>
      </c>
      <c r="E2043" s="41" t="str">
        <f aca="false">IF(A2043="","",IFERROR(INDEX(Sesiones!$C$2:$C$401,MATCH(A2043,Sesiones!$A$2:$A$401,0)),""))</f>
        <v/>
      </c>
      <c r="F2043" s="0" t="str">
        <f aca="false">IF(A2043="","",IF(D2043="Sesión no existe","Sesión no existe",IF(COUNTIFS(Matrículas!$A$2:$A$201,B2043,Matrículas!$B$2:$B$201,D2043)=0,"No está matriculado en ese grupo",IF(COUNTIFS($A$2:$A$3001,A2043,$B$2:$B$3001,B2043)&gt;1,"Registro repetido",""))))</f>
        <v/>
      </c>
    </row>
    <row r="2044" customFormat="false" ht="15" hidden="false" customHeight="false" outlineLevel="0" collapsed="false">
      <c r="D2044" s="0" t="str">
        <f aca="false">IF(A2044="","",IFERROR(INDEX(Sesiones!$B$2:$B$401,MATCH(A2044,Sesiones!$A$2:$A$401,0)),"Sesión no existe"))</f>
        <v/>
      </c>
      <c r="E2044" s="41" t="str">
        <f aca="false">IF(A2044="","",IFERROR(INDEX(Sesiones!$C$2:$C$401,MATCH(A2044,Sesiones!$A$2:$A$401,0)),""))</f>
        <v/>
      </c>
      <c r="F2044" s="0" t="str">
        <f aca="false">IF(A2044="","",IF(D2044="Sesión no existe","Sesión no existe",IF(COUNTIFS(Matrículas!$A$2:$A$201,B2044,Matrículas!$B$2:$B$201,D2044)=0,"No está matriculado en ese grupo",IF(COUNTIFS($A$2:$A$3001,A2044,$B$2:$B$3001,B2044)&gt;1,"Registro repetido",""))))</f>
        <v/>
      </c>
    </row>
    <row r="2045" customFormat="false" ht="15" hidden="false" customHeight="false" outlineLevel="0" collapsed="false">
      <c r="D2045" s="0" t="str">
        <f aca="false">IF(A2045="","",IFERROR(INDEX(Sesiones!$B$2:$B$401,MATCH(A2045,Sesiones!$A$2:$A$401,0)),"Sesión no existe"))</f>
        <v/>
      </c>
      <c r="E2045" s="41" t="str">
        <f aca="false">IF(A2045="","",IFERROR(INDEX(Sesiones!$C$2:$C$401,MATCH(A2045,Sesiones!$A$2:$A$401,0)),""))</f>
        <v/>
      </c>
      <c r="F2045" s="0" t="str">
        <f aca="false">IF(A2045="","",IF(D2045="Sesión no existe","Sesión no existe",IF(COUNTIFS(Matrículas!$A$2:$A$201,B2045,Matrículas!$B$2:$B$201,D2045)=0,"No está matriculado en ese grupo",IF(COUNTIFS($A$2:$A$3001,A2045,$B$2:$B$3001,B2045)&gt;1,"Registro repetido",""))))</f>
        <v/>
      </c>
    </row>
    <row r="2046" customFormat="false" ht="15" hidden="false" customHeight="false" outlineLevel="0" collapsed="false">
      <c r="D2046" s="0" t="str">
        <f aca="false">IF(A2046="","",IFERROR(INDEX(Sesiones!$B$2:$B$401,MATCH(A2046,Sesiones!$A$2:$A$401,0)),"Sesión no existe"))</f>
        <v/>
      </c>
      <c r="E2046" s="41" t="str">
        <f aca="false">IF(A2046="","",IFERROR(INDEX(Sesiones!$C$2:$C$401,MATCH(A2046,Sesiones!$A$2:$A$401,0)),""))</f>
        <v/>
      </c>
      <c r="F2046" s="0" t="str">
        <f aca="false">IF(A2046="","",IF(D2046="Sesión no existe","Sesión no existe",IF(COUNTIFS(Matrículas!$A$2:$A$201,B2046,Matrículas!$B$2:$B$201,D2046)=0,"No está matriculado en ese grupo",IF(COUNTIFS($A$2:$A$3001,A2046,$B$2:$B$3001,B2046)&gt;1,"Registro repetido",""))))</f>
        <v/>
      </c>
    </row>
    <row r="2047" customFormat="false" ht="15" hidden="false" customHeight="false" outlineLevel="0" collapsed="false">
      <c r="D2047" s="0" t="str">
        <f aca="false">IF(A2047="","",IFERROR(INDEX(Sesiones!$B$2:$B$401,MATCH(A2047,Sesiones!$A$2:$A$401,0)),"Sesión no existe"))</f>
        <v/>
      </c>
      <c r="E2047" s="41" t="str">
        <f aca="false">IF(A2047="","",IFERROR(INDEX(Sesiones!$C$2:$C$401,MATCH(A2047,Sesiones!$A$2:$A$401,0)),""))</f>
        <v/>
      </c>
      <c r="F2047" s="0" t="str">
        <f aca="false">IF(A2047="","",IF(D2047="Sesión no existe","Sesión no existe",IF(COUNTIFS(Matrículas!$A$2:$A$201,B2047,Matrículas!$B$2:$B$201,D2047)=0,"No está matriculado en ese grupo",IF(COUNTIFS($A$2:$A$3001,A2047,$B$2:$B$3001,B2047)&gt;1,"Registro repetido",""))))</f>
        <v/>
      </c>
    </row>
    <row r="2048" customFormat="false" ht="15" hidden="false" customHeight="false" outlineLevel="0" collapsed="false">
      <c r="D2048" s="0" t="str">
        <f aca="false">IF(A2048="","",IFERROR(INDEX(Sesiones!$B$2:$B$401,MATCH(A2048,Sesiones!$A$2:$A$401,0)),"Sesión no existe"))</f>
        <v/>
      </c>
      <c r="E2048" s="41" t="str">
        <f aca="false">IF(A2048="","",IFERROR(INDEX(Sesiones!$C$2:$C$401,MATCH(A2048,Sesiones!$A$2:$A$401,0)),""))</f>
        <v/>
      </c>
      <c r="F2048" s="0" t="str">
        <f aca="false">IF(A2048="","",IF(D2048="Sesión no existe","Sesión no existe",IF(COUNTIFS(Matrículas!$A$2:$A$201,B2048,Matrículas!$B$2:$B$201,D2048)=0,"No está matriculado en ese grupo",IF(COUNTIFS($A$2:$A$3001,A2048,$B$2:$B$3001,B2048)&gt;1,"Registro repetido",""))))</f>
        <v/>
      </c>
    </row>
    <row r="2049" customFormat="false" ht="15" hidden="false" customHeight="false" outlineLevel="0" collapsed="false">
      <c r="D2049" s="0" t="str">
        <f aca="false">IF(A2049="","",IFERROR(INDEX(Sesiones!$B$2:$B$401,MATCH(A2049,Sesiones!$A$2:$A$401,0)),"Sesión no existe"))</f>
        <v/>
      </c>
      <c r="E2049" s="41" t="str">
        <f aca="false">IF(A2049="","",IFERROR(INDEX(Sesiones!$C$2:$C$401,MATCH(A2049,Sesiones!$A$2:$A$401,0)),""))</f>
        <v/>
      </c>
      <c r="F2049" s="0" t="str">
        <f aca="false">IF(A2049="","",IF(D2049="Sesión no existe","Sesión no existe",IF(COUNTIFS(Matrículas!$A$2:$A$201,B2049,Matrículas!$B$2:$B$201,D2049)=0,"No está matriculado en ese grupo",IF(COUNTIFS($A$2:$A$3001,A2049,$B$2:$B$3001,B2049)&gt;1,"Registro repetido",""))))</f>
        <v/>
      </c>
    </row>
    <row r="2050" customFormat="false" ht="15" hidden="false" customHeight="false" outlineLevel="0" collapsed="false">
      <c r="D2050" s="0" t="str">
        <f aca="false">IF(A2050="","",IFERROR(INDEX(Sesiones!$B$2:$B$401,MATCH(A2050,Sesiones!$A$2:$A$401,0)),"Sesión no existe"))</f>
        <v/>
      </c>
      <c r="E2050" s="41" t="str">
        <f aca="false">IF(A2050="","",IFERROR(INDEX(Sesiones!$C$2:$C$401,MATCH(A2050,Sesiones!$A$2:$A$401,0)),""))</f>
        <v/>
      </c>
      <c r="F2050" s="0" t="str">
        <f aca="false">IF(A2050="","",IF(D2050="Sesión no existe","Sesión no existe",IF(COUNTIFS(Matrículas!$A$2:$A$201,B2050,Matrículas!$B$2:$B$201,D2050)=0,"No está matriculado en ese grupo",IF(COUNTIFS($A$2:$A$3001,A2050,$B$2:$B$3001,B2050)&gt;1,"Registro repetido",""))))</f>
        <v/>
      </c>
    </row>
    <row r="2051" customFormat="false" ht="15" hidden="false" customHeight="false" outlineLevel="0" collapsed="false">
      <c r="D2051" s="0" t="str">
        <f aca="false">IF(A2051="","",IFERROR(INDEX(Sesiones!$B$2:$B$401,MATCH(A2051,Sesiones!$A$2:$A$401,0)),"Sesión no existe"))</f>
        <v/>
      </c>
      <c r="E2051" s="41" t="str">
        <f aca="false">IF(A2051="","",IFERROR(INDEX(Sesiones!$C$2:$C$401,MATCH(A2051,Sesiones!$A$2:$A$401,0)),""))</f>
        <v/>
      </c>
      <c r="F2051" s="0" t="str">
        <f aca="false">IF(A2051="","",IF(D2051="Sesión no existe","Sesión no existe",IF(COUNTIFS(Matrículas!$A$2:$A$201,B2051,Matrículas!$B$2:$B$201,D2051)=0,"No está matriculado en ese grupo",IF(COUNTIFS($A$2:$A$3001,A2051,$B$2:$B$3001,B2051)&gt;1,"Registro repetido",""))))</f>
        <v/>
      </c>
    </row>
    <row r="2052" customFormat="false" ht="15" hidden="false" customHeight="false" outlineLevel="0" collapsed="false">
      <c r="D2052" s="0" t="str">
        <f aca="false">IF(A2052="","",IFERROR(INDEX(Sesiones!$B$2:$B$401,MATCH(A2052,Sesiones!$A$2:$A$401,0)),"Sesión no existe"))</f>
        <v/>
      </c>
      <c r="E2052" s="41" t="str">
        <f aca="false">IF(A2052="","",IFERROR(INDEX(Sesiones!$C$2:$C$401,MATCH(A2052,Sesiones!$A$2:$A$401,0)),""))</f>
        <v/>
      </c>
      <c r="F2052" s="0" t="str">
        <f aca="false">IF(A2052="","",IF(D2052="Sesión no existe","Sesión no existe",IF(COUNTIFS(Matrículas!$A$2:$A$201,B2052,Matrículas!$B$2:$B$201,D2052)=0,"No está matriculado en ese grupo",IF(COUNTIFS($A$2:$A$3001,A2052,$B$2:$B$3001,B2052)&gt;1,"Registro repetido",""))))</f>
        <v/>
      </c>
    </row>
    <row r="2053" customFormat="false" ht="15" hidden="false" customHeight="false" outlineLevel="0" collapsed="false">
      <c r="D2053" s="0" t="str">
        <f aca="false">IF(A2053="","",IFERROR(INDEX(Sesiones!$B$2:$B$401,MATCH(A2053,Sesiones!$A$2:$A$401,0)),"Sesión no existe"))</f>
        <v/>
      </c>
      <c r="E2053" s="41" t="str">
        <f aca="false">IF(A2053="","",IFERROR(INDEX(Sesiones!$C$2:$C$401,MATCH(A2053,Sesiones!$A$2:$A$401,0)),""))</f>
        <v/>
      </c>
      <c r="F2053" s="0" t="str">
        <f aca="false">IF(A2053="","",IF(D2053="Sesión no existe","Sesión no existe",IF(COUNTIFS(Matrículas!$A$2:$A$201,B2053,Matrículas!$B$2:$B$201,D2053)=0,"No está matriculado en ese grupo",IF(COUNTIFS($A$2:$A$3001,A2053,$B$2:$B$3001,B2053)&gt;1,"Registro repetido",""))))</f>
        <v/>
      </c>
    </row>
    <row r="2054" customFormat="false" ht="15" hidden="false" customHeight="false" outlineLevel="0" collapsed="false">
      <c r="D2054" s="0" t="str">
        <f aca="false">IF(A2054="","",IFERROR(INDEX(Sesiones!$B$2:$B$401,MATCH(A2054,Sesiones!$A$2:$A$401,0)),"Sesión no existe"))</f>
        <v/>
      </c>
      <c r="E2054" s="41" t="str">
        <f aca="false">IF(A2054="","",IFERROR(INDEX(Sesiones!$C$2:$C$401,MATCH(A2054,Sesiones!$A$2:$A$401,0)),""))</f>
        <v/>
      </c>
      <c r="F2054" s="0" t="str">
        <f aca="false">IF(A2054="","",IF(D2054="Sesión no existe","Sesión no existe",IF(COUNTIFS(Matrículas!$A$2:$A$201,B2054,Matrículas!$B$2:$B$201,D2054)=0,"No está matriculado en ese grupo",IF(COUNTIFS($A$2:$A$3001,A2054,$B$2:$B$3001,B2054)&gt;1,"Registro repetido",""))))</f>
        <v/>
      </c>
    </row>
    <row r="2055" customFormat="false" ht="15" hidden="false" customHeight="false" outlineLevel="0" collapsed="false">
      <c r="D2055" s="0" t="str">
        <f aca="false">IF(A2055="","",IFERROR(INDEX(Sesiones!$B$2:$B$401,MATCH(A2055,Sesiones!$A$2:$A$401,0)),"Sesión no existe"))</f>
        <v/>
      </c>
      <c r="E2055" s="41" t="str">
        <f aca="false">IF(A2055="","",IFERROR(INDEX(Sesiones!$C$2:$C$401,MATCH(A2055,Sesiones!$A$2:$A$401,0)),""))</f>
        <v/>
      </c>
      <c r="F2055" s="0" t="str">
        <f aca="false">IF(A2055="","",IF(D2055="Sesión no existe","Sesión no existe",IF(COUNTIFS(Matrículas!$A$2:$A$201,B2055,Matrículas!$B$2:$B$201,D2055)=0,"No está matriculado en ese grupo",IF(COUNTIFS($A$2:$A$3001,A2055,$B$2:$B$3001,B2055)&gt;1,"Registro repetido",""))))</f>
        <v/>
      </c>
    </row>
    <row r="2056" customFormat="false" ht="15" hidden="false" customHeight="false" outlineLevel="0" collapsed="false">
      <c r="D2056" s="0" t="str">
        <f aca="false">IF(A2056="","",IFERROR(INDEX(Sesiones!$B$2:$B$401,MATCH(A2056,Sesiones!$A$2:$A$401,0)),"Sesión no existe"))</f>
        <v/>
      </c>
      <c r="E2056" s="41" t="str">
        <f aca="false">IF(A2056="","",IFERROR(INDEX(Sesiones!$C$2:$C$401,MATCH(A2056,Sesiones!$A$2:$A$401,0)),""))</f>
        <v/>
      </c>
      <c r="F2056" s="0" t="str">
        <f aca="false">IF(A2056="","",IF(D2056="Sesión no existe","Sesión no existe",IF(COUNTIFS(Matrículas!$A$2:$A$201,B2056,Matrículas!$B$2:$B$201,D2056)=0,"No está matriculado en ese grupo",IF(COUNTIFS($A$2:$A$3001,A2056,$B$2:$B$3001,B2056)&gt;1,"Registro repetido",""))))</f>
        <v/>
      </c>
    </row>
    <row r="2057" customFormat="false" ht="15" hidden="false" customHeight="false" outlineLevel="0" collapsed="false">
      <c r="D2057" s="0" t="str">
        <f aca="false">IF(A2057="","",IFERROR(INDEX(Sesiones!$B$2:$B$401,MATCH(A2057,Sesiones!$A$2:$A$401,0)),"Sesión no existe"))</f>
        <v/>
      </c>
      <c r="E2057" s="41" t="str">
        <f aca="false">IF(A2057="","",IFERROR(INDEX(Sesiones!$C$2:$C$401,MATCH(A2057,Sesiones!$A$2:$A$401,0)),""))</f>
        <v/>
      </c>
      <c r="F2057" s="0" t="str">
        <f aca="false">IF(A2057="","",IF(D2057="Sesión no existe","Sesión no existe",IF(COUNTIFS(Matrículas!$A$2:$A$201,B2057,Matrículas!$B$2:$B$201,D2057)=0,"No está matriculado en ese grupo",IF(COUNTIFS($A$2:$A$3001,A2057,$B$2:$B$3001,B2057)&gt;1,"Registro repetido",""))))</f>
        <v/>
      </c>
    </row>
    <row r="2058" customFormat="false" ht="15" hidden="false" customHeight="false" outlineLevel="0" collapsed="false">
      <c r="D2058" s="0" t="str">
        <f aca="false">IF(A2058="","",IFERROR(INDEX(Sesiones!$B$2:$B$401,MATCH(A2058,Sesiones!$A$2:$A$401,0)),"Sesión no existe"))</f>
        <v/>
      </c>
      <c r="E2058" s="41" t="str">
        <f aca="false">IF(A2058="","",IFERROR(INDEX(Sesiones!$C$2:$C$401,MATCH(A2058,Sesiones!$A$2:$A$401,0)),""))</f>
        <v/>
      </c>
      <c r="F2058" s="0" t="str">
        <f aca="false">IF(A2058="","",IF(D2058="Sesión no existe","Sesión no existe",IF(COUNTIFS(Matrículas!$A$2:$A$201,B2058,Matrículas!$B$2:$B$201,D2058)=0,"No está matriculado en ese grupo",IF(COUNTIFS($A$2:$A$3001,A2058,$B$2:$B$3001,B2058)&gt;1,"Registro repetido",""))))</f>
        <v/>
      </c>
    </row>
    <row r="2059" customFormat="false" ht="15" hidden="false" customHeight="false" outlineLevel="0" collapsed="false">
      <c r="D2059" s="0" t="str">
        <f aca="false">IF(A2059="","",IFERROR(INDEX(Sesiones!$B$2:$B$401,MATCH(A2059,Sesiones!$A$2:$A$401,0)),"Sesión no existe"))</f>
        <v/>
      </c>
      <c r="E2059" s="41" t="str">
        <f aca="false">IF(A2059="","",IFERROR(INDEX(Sesiones!$C$2:$C$401,MATCH(A2059,Sesiones!$A$2:$A$401,0)),""))</f>
        <v/>
      </c>
      <c r="F2059" s="0" t="str">
        <f aca="false">IF(A2059="","",IF(D2059="Sesión no existe","Sesión no existe",IF(COUNTIFS(Matrículas!$A$2:$A$201,B2059,Matrículas!$B$2:$B$201,D2059)=0,"No está matriculado en ese grupo",IF(COUNTIFS($A$2:$A$3001,A2059,$B$2:$B$3001,B2059)&gt;1,"Registro repetido",""))))</f>
        <v/>
      </c>
    </row>
    <row r="2060" customFormat="false" ht="15" hidden="false" customHeight="false" outlineLevel="0" collapsed="false">
      <c r="D2060" s="0" t="str">
        <f aca="false">IF(A2060="","",IFERROR(INDEX(Sesiones!$B$2:$B$401,MATCH(A2060,Sesiones!$A$2:$A$401,0)),"Sesión no existe"))</f>
        <v/>
      </c>
      <c r="E2060" s="41" t="str">
        <f aca="false">IF(A2060="","",IFERROR(INDEX(Sesiones!$C$2:$C$401,MATCH(A2060,Sesiones!$A$2:$A$401,0)),""))</f>
        <v/>
      </c>
      <c r="F2060" s="0" t="str">
        <f aca="false">IF(A2060="","",IF(D2060="Sesión no existe","Sesión no existe",IF(COUNTIFS(Matrículas!$A$2:$A$201,B2060,Matrículas!$B$2:$B$201,D2060)=0,"No está matriculado en ese grupo",IF(COUNTIFS($A$2:$A$3001,A2060,$B$2:$B$3001,B2060)&gt;1,"Registro repetido",""))))</f>
        <v/>
      </c>
    </row>
    <row r="2061" customFormat="false" ht="15" hidden="false" customHeight="false" outlineLevel="0" collapsed="false">
      <c r="D2061" s="0" t="str">
        <f aca="false">IF(A2061="","",IFERROR(INDEX(Sesiones!$B$2:$B$401,MATCH(A2061,Sesiones!$A$2:$A$401,0)),"Sesión no existe"))</f>
        <v/>
      </c>
      <c r="E2061" s="41" t="str">
        <f aca="false">IF(A2061="","",IFERROR(INDEX(Sesiones!$C$2:$C$401,MATCH(A2061,Sesiones!$A$2:$A$401,0)),""))</f>
        <v/>
      </c>
      <c r="F2061" s="0" t="str">
        <f aca="false">IF(A2061="","",IF(D2061="Sesión no existe","Sesión no existe",IF(COUNTIFS(Matrículas!$A$2:$A$201,B2061,Matrículas!$B$2:$B$201,D2061)=0,"No está matriculado en ese grupo",IF(COUNTIFS($A$2:$A$3001,A2061,$B$2:$B$3001,B2061)&gt;1,"Registro repetido",""))))</f>
        <v/>
      </c>
    </row>
    <row r="2062" customFormat="false" ht="15" hidden="false" customHeight="false" outlineLevel="0" collapsed="false">
      <c r="D2062" s="0" t="str">
        <f aca="false">IF(A2062="","",IFERROR(INDEX(Sesiones!$B$2:$B$401,MATCH(A2062,Sesiones!$A$2:$A$401,0)),"Sesión no existe"))</f>
        <v/>
      </c>
      <c r="E2062" s="41" t="str">
        <f aca="false">IF(A2062="","",IFERROR(INDEX(Sesiones!$C$2:$C$401,MATCH(A2062,Sesiones!$A$2:$A$401,0)),""))</f>
        <v/>
      </c>
      <c r="F2062" s="0" t="str">
        <f aca="false">IF(A2062="","",IF(D2062="Sesión no existe","Sesión no existe",IF(COUNTIFS(Matrículas!$A$2:$A$201,B2062,Matrículas!$B$2:$B$201,D2062)=0,"No está matriculado en ese grupo",IF(COUNTIFS($A$2:$A$3001,A2062,$B$2:$B$3001,B2062)&gt;1,"Registro repetido",""))))</f>
        <v/>
      </c>
    </row>
    <row r="2063" customFormat="false" ht="15" hidden="false" customHeight="false" outlineLevel="0" collapsed="false">
      <c r="D2063" s="0" t="str">
        <f aca="false">IF(A2063="","",IFERROR(INDEX(Sesiones!$B$2:$B$401,MATCH(A2063,Sesiones!$A$2:$A$401,0)),"Sesión no existe"))</f>
        <v/>
      </c>
      <c r="E2063" s="41" t="str">
        <f aca="false">IF(A2063="","",IFERROR(INDEX(Sesiones!$C$2:$C$401,MATCH(A2063,Sesiones!$A$2:$A$401,0)),""))</f>
        <v/>
      </c>
      <c r="F2063" s="0" t="str">
        <f aca="false">IF(A2063="","",IF(D2063="Sesión no existe","Sesión no existe",IF(COUNTIFS(Matrículas!$A$2:$A$201,B2063,Matrículas!$B$2:$B$201,D2063)=0,"No está matriculado en ese grupo",IF(COUNTIFS($A$2:$A$3001,A2063,$B$2:$B$3001,B2063)&gt;1,"Registro repetido",""))))</f>
        <v/>
      </c>
    </row>
    <row r="2064" customFormat="false" ht="15" hidden="false" customHeight="false" outlineLevel="0" collapsed="false">
      <c r="D2064" s="0" t="str">
        <f aca="false">IF(A2064="","",IFERROR(INDEX(Sesiones!$B$2:$B$401,MATCH(A2064,Sesiones!$A$2:$A$401,0)),"Sesión no existe"))</f>
        <v/>
      </c>
      <c r="E2064" s="41" t="str">
        <f aca="false">IF(A2064="","",IFERROR(INDEX(Sesiones!$C$2:$C$401,MATCH(A2064,Sesiones!$A$2:$A$401,0)),""))</f>
        <v/>
      </c>
      <c r="F2064" s="0" t="str">
        <f aca="false">IF(A2064="","",IF(D2064="Sesión no existe","Sesión no existe",IF(COUNTIFS(Matrículas!$A$2:$A$201,B2064,Matrículas!$B$2:$B$201,D2064)=0,"No está matriculado en ese grupo",IF(COUNTIFS($A$2:$A$3001,A2064,$B$2:$B$3001,B2064)&gt;1,"Registro repetido",""))))</f>
        <v/>
      </c>
    </row>
    <row r="2065" customFormat="false" ht="15" hidden="false" customHeight="false" outlineLevel="0" collapsed="false">
      <c r="D2065" s="0" t="str">
        <f aca="false">IF(A2065="","",IFERROR(INDEX(Sesiones!$B$2:$B$401,MATCH(A2065,Sesiones!$A$2:$A$401,0)),"Sesión no existe"))</f>
        <v/>
      </c>
      <c r="E2065" s="41" t="str">
        <f aca="false">IF(A2065="","",IFERROR(INDEX(Sesiones!$C$2:$C$401,MATCH(A2065,Sesiones!$A$2:$A$401,0)),""))</f>
        <v/>
      </c>
      <c r="F2065" s="0" t="str">
        <f aca="false">IF(A2065="","",IF(D2065="Sesión no existe","Sesión no existe",IF(COUNTIFS(Matrículas!$A$2:$A$201,B2065,Matrículas!$B$2:$B$201,D2065)=0,"No está matriculado en ese grupo",IF(COUNTIFS($A$2:$A$3001,A2065,$B$2:$B$3001,B2065)&gt;1,"Registro repetido",""))))</f>
        <v/>
      </c>
    </row>
    <row r="2066" customFormat="false" ht="15" hidden="false" customHeight="false" outlineLevel="0" collapsed="false">
      <c r="D2066" s="0" t="str">
        <f aca="false">IF(A2066="","",IFERROR(INDEX(Sesiones!$B$2:$B$401,MATCH(A2066,Sesiones!$A$2:$A$401,0)),"Sesión no existe"))</f>
        <v/>
      </c>
      <c r="E2066" s="41" t="str">
        <f aca="false">IF(A2066="","",IFERROR(INDEX(Sesiones!$C$2:$C$401,MATCH(A2066,Sesiones!$A$2:$A$401,0)),""))</f>
        <v/>
      </c>
      <c r="F2066" s="0" t="str">
        <f aca="false">IF(A2066="","",IF(D2066="Sesión no existe","Sesión no existe",IF(COUNTIFS(Matrículas!$A$2:$A$201,B2066,Matrículas!$B$2:$B$201,D2066)=0,"No está matriculado en ese grupo",IF(COUNTIFS($A$2:$A$3001,A2066,$B$2:$B$3001,B2066)&gt;1,"Registro repetido",""))))</f>
        <v/>
      </c>
    </row>
    <row r="2067" customFormat="false" ht="15" hidden="false" customHeight="false" outlineLevel="0" collapsed="false">
      <c r="D2067" s="0" t="str">
        <f aca="false">IF(A2067="","",IFERROR(INDEX(Sesiones!$B$2:$B$401,MATCH(A2067,Sesiones!$A$2:$A$401,0)),"Sesión no existe"))</f>
        <v/>
      </c>
      <c r="E2067" s="41" t="str">
        <f aca="false">IF(A2067="","",IFERROR(INDEX(Sesiones!$C$2:$C$401,MATCH(A2067,Sesiones!$A$2:$A$401,0)),""))</f>
        <v/>
      </c>
      <c r="F2067" s="0" t="str">
        <f aca="false">IF(A2067="","",IF(D2067="Sesión no existe","Sesión no existe",IF(COUNTIFS(Matrículas!$A$2:$A$201,B2067,Matrículas!$B$2:$B$201,D2067)=0,"No está matriculado en ese grupo",IF(COUNTIFS($A$2:$A$3001,A2067,$B$2:$B$3001,B2067)&gt;1,"Registro repetido",""))))</f>
        <v/>
      </c>
    </row>
    <row r="2068" customFormat="false" ht="15" hidden="false" customHeight="false" outlineLevel="0" collapsed="false">
      <c r="D2068" s="0" t="str">
        <f aca="false">IF(A2068="","",IFERROR(INDEX(Sesiones!$B$2:$B$401,MATCH(A2068,Sesiones!$A$2:$A$401,0)),"Sesión no existe"))</f>
        <v/>
      </c>
      <c r="E2068" s="41" t="str">
        <f aca="false">IF(A2068="","",IFERROR(INDEX(Sesiones!$C$2:$C$401,MATCH(A2068,Sesiones!$A$2:$A$401,0)),""))</f>
        <v/>
      </c>
      <c r="F2068" s="0" t="str">
        <f aca="false">IF(A2068="","",IF(D2068="Sesión no existe","Sesión no existe",IF(COUNTIFS(Matrículas!$A$2:$A$201,B2068,Matrículas!$B$2:$B$201,D2068)=0,"No está matriculado en ese grupo",IF(COUNTIFS($A$2:$A$3001,A2068,$B$2:$B$3001,B2068)&gt;1,"Registro repetido",""))))</f>
        <v/>
      </c>
    </row>
    <row r="2069" customFormat="false" ht="15" hidden="false" customHeight="false" outlineLevel="0" collapsed="false">
      <c r="D2069" s="0" t="str">
        <f aca="false">IF(A2069="","",IFERROR(INDEX(Sesiones!$B$2:$B$401,MATCH(A2069,Sesiones!$A$2:$A$401,0)),"Sesión no existe"))</f>
        <v/>
      </c>
      <c r="E2069" s="41" t="str">
        <f aca="false">IF(A2069="","",IFERROR(INDEX(Sesiones!$C$2:$C$401,MATCH(A2069,Sesiones!$A$2:$A$401,0)),""))</f>
        <v/>
      </c>
      <c r="F2069" s="0" t="str">
        <f aca="false">IF(A2069="","",IF(D2069="Sesión no existe","Sesión no existe",IF(COUNTIFS(Matrículas!$A$2:$A$201,B2069,Matrículas!$B$2:$B$201,D2069)=0,"No está matriculado en ese grupo",IF(COUNTIFS($A$2:$A$3001,A2069,$B$2:$B$3001,B2069)&gt;1,"Registro repetido",""))))</f>
        <v/>
      </c>
    </row>
    <row r="2070" customFormat="false" ht="15" hidden="false" customHeight="false" outlineLevel="0" collapsed="false">
      <c r="D2070" s="0" t="str">
        <f aca="false">IF(A2070="","",IFERROR(INDEX(Sesiones!$B$2:$B$401,MATCH(A2070,Sesiones!$A$2:$A$401,0)),"Sesión no existe"))</f>
        <v/>
      </c>
      <c r="E2070" s="41" t="str">
        <f aca="false">IF(A2070="","",IFERROR(INDEX(Sesiones!$C$2:$C$401,MATCH(A2070,Sesiones!$A$2:$A$401,0)),""))</f>
        <v/>
      </c>
      <c r="F2070" s="0" t="str">
        <f aca="false">IF(A2070="","",IF(D2070="Sesión no existe","Sesión no existe",IF(COUNTIFS(Matrículas!$A$2:$A$201,B2070,Matrículas!$B$2:$B$201,D2070)=0,"No está matriculado en ese grupo",IF(COUNTIFS($A$2:$A$3001,A2070,$B$2:$B$3001,B2070)&gt;1,"Registro repetido",""))))</f>
        <v/>
      </c>
    </row>
    <row r="2071" customFormat="false" ht="15" hidden="false" customHeight="false" outlineLevel="0" collapsed="false">
      <c r="D2071" s="0" t="str">
        <f aca="false">IF(A2071="","",IFERROR(INDEX(Sesiones!$B$2:$B$401,MATCH(A2071,Sesiones!$A$2:$A$401,0)),"Sesión no existe"))</f>
        <v/>
      </c>
      <c r="E2071" s="41" t="str">
        <f aca="false">IF(A2071="","",IFERROR(INDEX(Sesiones!$C$2:$C$401,MATCH(A2071,Sesiones!$A$2:$A$401,0)),""))</f>
        <v/>
      </c>
      <c r="F2071" s="0" t="str">
        <f aca="false">IF(A2071="","",IF(D2071="Sesión no existe","Sesión no existe",IF(COUNTIFS(Matrículas!$A$2:$A$201,B2071,Matrículas!$B$2:$B$201,D2071)=0,"No está matriculado en ese grupo",IF(COUNTIFS($A$2:$A$3001,A2071,$B$2:$B$3001,B2071)&gt;1,"Registro repetido",""))))</f>
        <v/>
      </c>
    </row>
    <row r="2072" customFormat="false" ht="15" hidden="false" customHeight="false" outlineLevel="0" collapsed="false">
      <c r="D2072" s="0" t="str">
        <f aca="false">IF(A2072="","",IFERROR(INDEX(Sesiones!$B$2:$B$401,MATCH(A2072,Sesiones!$A$2:$A$401,0)),"Sesión no existe"))</f>
        <v/>
      </c>
      <c r="E2072" s="41" t="str">
        <f aca="false">IF(A2072="","",IFERROR(INDEX(Sesiones!$C$2:$C$401,MATCH(A2072,Sesiones!$A$2:$A$401,0)),""))</f>
        <v/>
      </c>
      <c r="F2072" s="0" t="str">
        <f aca="false">IF(A2072="","",IF(D2072="Sesión no existe","Sesión no existe",IF(COUNTIFS(Matrículas!$A$2:$A$201,B2072,Matrículas!$B$2:$B$201,D2072)=0,"No está matriculado en ese grupo",IF(COUNTIFS($A$2:$A$3001,A2072,$B$2:$B$3001,B2072)&gt;1,"Registro repetido",""))))</f>
        <v/>
      </c>
    </row>
    <row r="2073" customFormat="false" ht="15" hidden="false" customHeight="false" outlineLevel="0" collapsed="false">
      <c r="D2073" s="0" t="str">
        <f aca="false">IF(A2073="","",IFERROR(INDEX(Sesiones!$B$2:$B$401,MATCH(A2073,Sesiones!$A$2:$A$401,0)),"Sesión no existe"))</f>
        <v/>
      </c>
      <c r="E2073" s="41" t="str">
        <f aca="false">IF(A2073="","",IFERROR(INDEX(Sesiones!$C$2:$C$401,MATCH(A2073,Sesiones!$A$2:$A$401,0)),""))</f>
        <v/>
      </c>
      <c r="F2073" s="0" t="str">
        <f aca="false">IF(A2073="","",IF(D2073="Sesión no existe","Sesión no existe",IF(COUNTIFS(Matrículas!$A$2:$A$201,B2073,Matrículas!$B$2:$B$201,D2073)=0,"No está matriculado en ese grupo",IF(COUNTIFS($A$2:$A$3001,A2073,$B$2:$B$3001,B2073)&gt;1,"Registro repetido",""))))</f>
        <v/>
      </c>
    </row>
    <row r="2074" customFormat="false" ht="15" hidden="false" customHeight="false" outlineLevel="0" collapsed="false">
      <c r="D2074" s="0" t="str">
        <f aca="false">IF(A2074="","",IFERROR(INDEX(Sesiones!$B$2:$B$401,MATCH(A2074,Sesiones!$A$2:$A$401,0)),"Sesión no existe"))</f>
        <v/>
      </c>
      <c r="E2074" s="41" t="str">
        <f aca="false">IF(A2074="","",IFERROR(INDEX(Sesiones!$C$2:$C$401,MATCH(A2074,Sesiones!$A$2:$A$401,0)),""))</f>
        <v/>
      </c>
      <c r="F2074" s="0" t="str">
        <f aca="false">IF(A2074="","",IF(D2074="Sesión no existe","Sesión no existe",IF(COUNTIFS(Matrículas!$A$2:$A$201,B2074,Matrículas!$B$2:$B$201,D2074)=0,"No está matriculado en ese grupo",IF(COUNTIFS($A$2:$A$3001,A2074,$B$2:$B$3001,B2074)&gt;1,"Registro repetido",""))))</f>
        <v/>
      </c>
    </row>
    <row r="2075" customFormat="false" ht="15" hidden="false" customHeight="false" outlineLevel="0" collapsed="false">
      <c r="D2075" s="0" t="str">
        <f aca="false">IF(A2075="","",IFERROR(INDEX(Sesiones!$B$2:$B$401,MATCH(A2075,Sesiones!$A$2:$A$401,0)),"Sesión no existe"))</f>
        <v/>
      </c>
      <c r="E2075" s="41" t="str">
        <f aca="false">IF(A2075="","",IFERROR(INDEX(Sesiones!$C$2:$C$401,MATCH(A2075,Sesiones!$A$2:$A$401,0)),""))</f>
        <v/>
      </c>
      <c r="F2075" s="0" t="str">
        <f aca="false">IF(A2075="","",IF(D2075="Sesión no existe","Sesión no existe",IF(COUNTIFS(Matrículas!$A$2:$A$201,B2075,Matrículas!$B$2:$B$201,D2075)=0,"No está matriculado en ese grupo",IF(COUNTIFS($A$2:$A$3001,A2075,$B$2:$B$3001,B2075)&gt;1,"Registro repetido",""))))</f>
        <v/>
      </c>
    </row>
    <row r="2076" customFormat="false" ht="15" hidden="false" customHeight="false" outlineLevel="0" collapsed="false">
      <c r="D2076" s="0" t="str">
        <f aca="false">IF(A2076="","",IFERROR(INDEX(Sesiones!$B$2:$B$401,MATCH(A2076,Sesiones!$A$2:$A$401,0)),"Sesión no existe"))</f>
        <v/>
      </c>
      <c r="E2076" s="41" t="str">
        <f aca="false">IF(A2076="","",IFERROR(INDEX(Sesiones!$C$2:$C$401,MATCH(A2076,Sesiones!$A$2:$A$401,0)),""))</f>
        <v/>
      </c>
      <c r="F2076" s="0" t="str">
        <f aca="false">IF(A2076="","",IF(D2076="Sesión no existe","Sesión no existe",IF(COUNTIFS(Matrículas!$A$2:$A$201,B2076,Matrículas!$B$2:$B$201,D2076)=0,"No está matriculado en ese grupo",IF(COUNTIFS($A$2:$A$3001,A2076,$B$2:$B$3001,B2076)&gt;1,"Registro repetido",""))))</f>
        <v/>
      </c>
    </row>
    <row r="2077" customFormat="false" ht="15" hidden="false" customHeight="false" outlineLevel="0" collapsed="false">
      <c r="D2077" s="0" t="str">
        <f aca="false">IF(A2077="","",IFERROR(INDEX(Sesiones!$B$2:$B$401,MATCH(A2077,Sesiones!$A$2:$A$401,0)),"Sesión no existe"))</f>
        <v/>
      </c>
      <c r="E2077" s="41" t="str">
        <f aca="false">IF(A2077="","",IFERROR(INDEX(Sesiones!$C$2:$C$401,MATCH(A2077,Sesiones!$A$2:$A$401,0)),""))</f>
        <v/>
      </c>
      <c r="F2077" s="0" t="str">
        <f aca="false">IF(A2077="","",IF(D2077="Sesión no existe","Sesión no existe",IF(COUNTIFS(Matrículas!$A$2:$A$201,B2077,Matrículas!$B$2:$B$201,D2077)=0,"No está matriculado en ese grupo",IF(COUNTIFS($A$2:$A$3001,A2077,$B$2:$B$3001,B2077)&gt;1,"Registro repetido",""))))</f>
        <v/>
      </c>
    </row>
    <row r="2078" customFormat="false" ht="15" hidden="false" customHeight="false" outlineLevel="0" collapsed="false">
      <c r="D2078" s="0" t="str">
        <f aca="false">IF(A2078="","",IFERROR(INDEX(Sesiones!$B$2:$B$401,MATCH(A2078,Sesiones!$A$2:$A$401,0)),"Sesión no existe"))</f>
        <v/>
      </c>
      <c r="E2078" s="41" t="str">
        <f aca="false">IF(A2078="","",IFERROR(INDEX(Sesiones!$C$2:$C$401,MATCH(A2078,Sesiones!$A$2:$A$401,0)),""))</f>
        <v/>
      </c>
      <c r="F2078" s="0" t="str">
        <f aca="false">IF(A2078="","",IF(D2078="Sesión no existe","Sesión no existe",IF(COUNTIFS(Matrículas!$A$2:$A$201,B2078,Matrículas!$B$2:$B$201,D2078)=0,"No está matriculado en ese grupo",IF(COUNTIFS($A$2:$A$3001,A2078,$B$2:$B$3001,B2078)&gt;1,"Registro repetido",""))))</f>
        <v/>
      </c>
    </row>
    <row r="2079" customFormat="false" ht="15" hidden="false" customHeight="false" outlineLevel="0" collapsed="false">
      <c r="D2079" s="0" t="str">
        <f aca="false">IF(A2079="","",IFERROR(INDEX(Sesiones!$B$2:$B$401,MATCH(A2079,Sesiones!$A$2:$A$401,0)),"Sesión no existe"))</f>
        <v/>
      </c>
      <c r="E2079" s="41" t="str">
        <f aca="false">IF(A2079="","",IFERROR(INDEX(Sesiones!$C$2:$C$401,MATCH(A2079,Sesiones!$A$2:$A$401,0)),""))</f>
        <v/>
      </c>
      <c r="F2079" s="0" t="str">
        <f aca="false">IF(A2079="","",IF(D2079="Sesión no existe","Sesión no existe",IF(COUNTIFS(Matrículas!$A$2:$A$201,B2079,Matrículas!$B$2:$B$201,D2079)=0,"No está matriculado en ese grupo",IF(COUNTIFS($A$2:$A$3001,A2079,$B$2:$B$3001,B2079)&gt;1,"Registro repetido",""))))</f>
        <v/>
      </c>
    </row>
    <row r="2080" customFormat="false" ht="15" hidden="false" customHeight="false" outlineLevel="0" collapsed="false">
      <c r="D2080" s="0" t="str">
        <f aca="false">IF(A2080="","",IFERROR(INDEX(Sesiones!$B$2:$B$401,MATCH(A2080,Sesiones!$A$2:$A$401,0)),"Sesión no existe"))</f>
        <v/>
      </c>
      <c r="E2080" s="41" t="str">
        <f aca="false">IF(A2080="","",IFERROR(INDEX(Sesiones!$C$2:$C$401,MATCH(A2080,Sesiones!$A$2:$A$401,0)),""))</f>
        <v/>
      </c>
      <c r="F2080" s="0" t="str">
        <f aca="false">IF(A2080="","",IF(D2080="Sesión no existe","Sesión no existe",IF(COUNTIFS(Matrículas!$A$2:$A$201,B2080,Matrículas!$B$2:$B$201,D2080)=0,"No está matriculado en ese grupo",IF(COUNTIFS($A$2:$A$3001,A2080,$B$2:$B$3001,B2080)&gt;1,"Registro repetido",""))))</f>
        <v/>
      </c>
    </row>
    <row r="2081" customFormat="false" ht="15" hidden="false" customHeight="false" outlineLevel="0" collapsed="false">
      <c r="D2081" s="0" t="str">
        <f aca="false">IF(A2081="","",IFERROR(INDEX(Sesiones!$B$2:$B$401,MATCH(A2081,Sesiones!$A$2:$A$401,0)),"Sesión no existe"))</f>
        <v/>
      </c>
      <c r="E2081" s="41" t="str">
        <f aca="false">IF(A2081="","",IFERROR(INDEX(Sesiones!$C$2:$C$401,MATCH(A2081,Sesiones!$A$2:$A$401,0)),""))</f>
        <v/>
      </c>
      <c r="F2081" s="0" t="str">
        <f aca="false">IF(A2081="","",IF(D2081="Sesión no existe","Sesión no existe",IF(COUNTIFS(Matrículas!$A$2:$A$201,B2081,Matrículas!$B$2:$B$201,D2081)=0,"No está matriculado en ese grupo",IF(COUNTIFS($A$2:$A$3001,A2081,$B$2:$B$3001,B2081)&gt;1,"Registro repetido",""))))</f>
        <v/>
      </c>
    </row>
    <row r="2082" customFormat="false" ht="15" hidden="false" customHeight="false" outlineLevel="0" collapsed="false">
      <c r="D2082" s="0" t="str">
        <f aca="false">IF(A2082="","",IFERROR(INDEX(Sesiones!$B$2:$B$401,MATCH(A2082,Sesiones!$A$2:$A$401,0)),"Sesión no existe"))</f>
        <v/>
      </c>
      <c r="E2082" s="41" t="str">
        <f aca="false">IF(A2082="","",IFERROR(INDEX(Sesiones!$C$2:$C$401,MATCH(A2082,Sesiones!$A$2:$A$401,0)),""))</f>
        <v/>
      </c>
      <c r="F2082" s="0" t="str">
        <f aca="false">IF(A2082="","",IF(D2082="Sesión no existe","Sesión no existe",IF(COUNTIFS(Matrículas!$A$2:$A$201,B2082,Matrículas!$B$2:$B$201,D2082)=0,"No está matriculado en ese grupo",IF(COUNTIFS($A$2:$A$3001,A2082,$B$2:$B$3001,B2082)&gt;1,"Registro repetido",""))))</f>
        <v/>
      </c>
    </row>
    <row r="2083" customFormat="false" ht="15" hidden="false" customHeight="false" outlineLevel="0" collapsed="false">
      <c r="D2083" s="0" t="str">
        <f aca="false">IF(A2083="","",IFERROR(INDEX(Sesiones!$B$2:$B$401,MATCH(A2083,Sesiones!$A$2:$A$401,0)),"Sesión no existe"))</f>
        <v/>
      </c>
      <c r="E2083" s="41" t="str">
        <f aca="false">IF(A2083="","",IFERROR(INDEX(Sesiones!$C$2:$C$401,MATCH(A2083,Sesiones!$A$2:$A$401,0)),""))</f>
        <v/>
      </c>
      <c r="F2083" s="0" t="str">
        <f aca="false">IF(A2083="","",IF(D2083="Sesión no existe","Sesión no existe",IF(COUNTIFS(Matrículas!$A$2:$A$201,B2083,Matrículas!$B$2:$B$201,D2083)=0,"No está matriculado en ese grupo",IF(COUNTIFS($A$2:$A$3001,A2083,$B$2:$B$3001,B2083)&gt;1,"Registro repetido",""))))</f>
        <v/>
      </c>
    </row>
    <row r="2084" customFormat="false" ht="15" hidden="false" customHeight="false" outlineLevel="0" collapsed="false">
      <c r="D2084" s="0" t="str">
        <f aca="false">IF(A2084="","",IFERROR(INDEX(Sesiones!$B$2:$B$401,MATCH(A2084,Sesiones!$A$2:$A$401,0)),"Sesión no existe"))</f>
        <v/>
      </c>
      <c r="E2084" s="41" t="str">
        <f aca="false">IF(A2084="","",IFERROR(INDEX(Sesiones!$C$2:$C$401,MATCH(A2084,Sesiones!$A$2:$A$401,0)),""))</f>
        <v/>
      </c>
      <c r="F2084" s="0" t="str">
        <f aca="false">IF(A2084="","",IF(D2084="Sesión no existe","Sesión no existe",IF(COUNTIFS(Matrículas!$A$2:$A$201,B2084,Matrículas!$B$2:$B$201,D2084)=0,"No está matriculado en ese grupo",IF(COUNTIFS($A$2:$A$3001,A2084,$B$2:$B$3001,B2084)&gt;1,"Registro repetido",""))))</f>
        <v/>
      </c>
    </row>
    <row r="2085" customFormat="false" ht="15" hidden="false" customHeight="false" outlineLevel="0" collapsed="false">
      <c r="D2085" s="0" t="str">
        <f aca="false">IF(A2085="","",IFERROR(INDEX(Sesiones!$B$2:$B$401,MATCH(A2085,Sesiones!$A$2:$A$401,0)),"Sesión no existe"))</f>
        <v/>
      </c>
      <c r="E2085" s="41" t="str">
        <f aca="false">IF(A2085="","",IFERROR(INDEX(Sesiones!$C$2:$C$401,MATCH(A2085,Sesiones!$A$2:$A$401,0)),""))</f>
        <v/>
      </c>
      <c r="F2085" s="0" t="str">
        <f aca="false">IF(A2085="","",IF(D2085="Sesión no existe","Sesión no existe",IF(COUNTIFS(Matrículas!$A$2:$A$201,B2085,Matrículas!$B$2:$B$201,D2085)=0,"No está matriculado en ese grupo",IF(COUNTIFS($A$2:$A$3001,A2085,$B$2:$B$3001,B2085)&gt;1,"Registro repetido",""))))</f>
        <v/>
      </c>
    </row>
    <row r="2086" customFormat="false" ht="15" hidden="false" customHeight="false" outlineLevel="0" collapsed="false">
      <c r="D2086" s="0" t="str">
        <f aca="false">IF(A2086="","",IFERROR(INDEX(Sesiones!$B$2:$B$401,MATCH(A2086,Sesiones!$A$2:$A$401,0)),"Sesión no existe"))</f>
        <v/>
      </c>
      <c r="E2086" s="41" t="str">
        <f aca="false">IF(A2086="","",IFERROR(INDEX(Sesiones!$C$2:$C$401,MATCH(A2086,Sesiones!$A$2:$A$401,0)),""))</f>
        <v/>
      </c>
      <c r="F2086" s="0" t="str">
        <f aca="false">IF(A2086="","",IF(D2086="Sesión no existe","Sesión no existe",IF(COUNTIFS(Matrículas!$A$2:$A$201,B2086,Matrículas!$B$2:$B$201,D2086)=0,"No está matriculado en ese grupo",IF(COUNTIFS($A$2:$A$3001,A2086,$B$2:$B$3001,B2086)&gt;1,"Registro repetido",""))))</f>
        <v/>
      </c>
    </row>
    <row r="2087" customFormat="false" ht="15" hidden="false" customHeight="false" outlineLevel="0" collapsed="false">
      <c r="D2087" s="0" t="str">
        <f aca="false">IF(A2087="","",IFERROR(INDEX(Sesiones!$B$2:$B$401,MATCH(A2087,Sesiones!$A$2:$A$401,0)),"Sesión no existe"))</f>
        <v/>
      </c>
      <c r="E2087" s="41" t="str">
        <f aca="false">IF(A2087="","",IFERROR(INDEX(Sesiones!$C$2:$C$401,MATCH(A2087,Sesiones!$A$2:$A$401,0)),""))</f>
        <v/>
      </c>
      <c r="F2087" s="0" t="str">
        <f aca="false">IF(A2087="","",IF(D2087="Sesión no existe","Sesión no existe",IF(COUNTIFS(Matrículas!$A$2:$A$201,B2087,Matrículas!$B$2:$B$201,D2087)=0,"No está matriculado en ese grupo",IF(COUNTIFS($A$2:$A$3001,A2087,$B$2:$B$3001,B2087)&gt;1,"Registro repetido",""))))</f>
        <v/>
      </c>
    </row>
    <row r="2088" customFormat="false" ht="15" hidden="false" customHeight="false" outlineLevel="0" collapsed="false">
      <c r="D2088" s="0" t="str">
        <f aca="false">IF(A2088="","",IFERROR(INDEX(Sesiones!$B$2:$B$401,MATCH(A2088,Sesiones!$A$2:$A$401,0)),"Sesión no existe"))</f>
        <v/>
      </c>
      <c r="E2088" s="41" t="str">
        <f aca="false">IF(A2088="","",IFERROR(INDEX(Sesiones!$C$2:$C$401,MATCH(A2088,Sesiones!$A$2:$A$401,0)),""))</f>
        <v/>
      </c>
      <c r="F2088" s="0" t="str">
        <f aca="false">IF(A2088="","",IF(D2088="Sesión no existe","Sesión no existe",IF(COUNTIFS(Matrículas!$A$2:$A$201,B2088,Matrículas!$B$2:$B$201,D2088)=0,"No está matriculado en ese grupo",IF(COUNTIFS($A$2:$A$3001,A2088,$B$2:$B$3001,B2088)&gt;1,"Registro repetido",""))))</f>
        <v/>
      </c>
    </row>
    <row r="2089" customFormat="false" ht="15" hidden="false" customHeight="false" outlineLevel="0" collapsed="false">
      <c r="D2089" s="0" t="str">
        <f aca="false">IF(A2089="","",IFERROR(INDEX(Sesiones!$B$2:$B$401,MATCH(A2089,Sesiones!$A$2:$A$401,0)),"Sesión no existe"))</f>
        <v/>
      </c>
      <c r="E2089" s="41" t="str">
        <f aca="false">IF(A2089="","",IFERROR(INDEX(Sesiones!$C$2:$C$401,MATCH(A2089,Sesiones!$A$2:$A$401,0)),""))</f>
        <v/>
      </c>
      <c r="F2089" s="0" t="str">
        <f aca="false">IF(A2089="","",IF(D2089="Sesión no existe","Sesión no existe",IF(COUNTIFS(Matrículas!$A$2:$A$201,B2089,Matrículas!$B$2:$B$201,D2089)=0,"No está matriculado en ese grupo",IF(COUNTIFS($A$2:$A$3001,A2089,$B$2:$B$3001,B2089)&gt;1,"Registro repetido",""))))</f>
        <v/>
      </c>
    </row>
    <row r="2090" customFormat="false" ht="15" hidden="false" customHeight="false" outlineLevel="0" collapsed="false">
      <c r="D2090" s="0" t="str">
        <f aca="false">IF(A2090="","",IFERROR(INDEX(Sesiones!$B$2:$B$401,MATCH(A2090,Sesiones!$A$2:$A$401,0)),"Sesión no existe"))</f>
        <v/>
      </c>
      <c r="E2090" s="41" t="str">
        <f aca="false">IF(A2090="","",IFERROR(INDEX(Sesiones!$C$2:$C$401,MATCH(A2090,Sesiones!$A$2:$A$401,0)),""))</f>
        <v/>
      </c>
      <c r="F2090" s="0" t="str">
        <f aca="false">IF(A2090="","",IF(D2090="Sesión no existe","Sesión no existe",IF(COUNTIFS(Matrículas!$A$2:$A$201,B2090,Matrículas!$B$2:$B$201,D2090)=0,"No está matriculado en ese grupo",IF(COUNTIFS($A$2:$A$3001,A2090,$B$2:$B$3001,B2090)&gt;1,"Registro repetido",""))))</f>
        <v/>
      </c>
    </row>
    <row r="2091" customFormat="false" ht="15" hidden="false" customHeight="false" outlineLevel="0" collapsed="false">
      <c r="D2091" s="0" t="str">
        <f aca="false">IF(A2091="","",IFERROR(INDEX(Sesiones!$B$2:$B$401,MATCH(A2091,Sesiones!$A$2:$A$401,0)),"Sesión no existe"))</f>
        <v/>
      </c>
      <c r="E2091" s="41" t="str">
        <f aca="false">IF(A2091="","",IFERROR(INDEX(Sesiones!$C$2:$C$401,MATCH(A2091,Sesiones!$A$2:$A$401,0)),""))</f>
        <v/>
      </c>
      <c r="F2091" s="0" t="str">
        <f aca="false">IF(A2091="","",IF(D2091="Sesión no existe","Sesión no existe",IF(COUNTIFS(Matrículas!$A$2:$A$201,B2091,Matrículas!$B$2:$B$201,D2091)=0,"No está matriculado en ese grupo",IF(COUNTIFS($A$2:$A$3001,A2091,$B$2:$B$3001,B2091)&gt;1,"Registro repetido",""))))</f>
        <v/>
      </c>
    </row>
    <row r="2092" customFormat="false" ht="15" hidden="false" customHeight="false" outlineLevel="0" collapsed="false">
      <c r="D2092" s="0" t="str">
        <f aca="false">IF(A2092="","",IFERROR(INDEX(Sesiones!$B$2:$B$401,MATCH(A2092,Sesiones!$A$2:$A$401,0)),"Sesión no existe"))</f>
        <v/>
      </c>
      <c r="E2092" s="41" t="str">
        <f aca="false">IF(A2092="","",IFERROR(INDEX(Sesiones!$C$2:$C$401,MATCH(A2092,Sesiones!$A$2:$A$401,0)),""))</f>
        <v/>
      </c>
      <c r="F2092" s="0" t="str">
        <f aca="false">IF(A2092="","",IF(D2092="Sesión no existe","Sesión no existe",IF(COUNTIFS(Matrículas!$A$2:$A$201,B2092,Matrículas!$B$2:$B$201,D2092)=0,"No está matriculado en ese grupo",IF(COUNTIFS($A$2:$A$3001,A2092,$B$2:$B$3001,B2092)&gt;1,"Registro repetido",""))))</f>
        <v/>
      </c>
    </row>
    <row r="2093" customFormat="false" ht="15" hidden="false" customHeight="false" outlineLevel="0" collapsed="false">
      <c r="D2093" s="0" t="str">
        <f aca="false">IF(A2093="","",IFERROR(INDEX(Sesiones!$B$2:$B$401,MATCH(A2093,Sesiones!$A$2:$A$401,0)),"Sesión no existe"))</f>
        <v/>
      </c>
      <c r="E2093" s="41" t="str">
        <f aca="false">IF(A2093="","",IFERROR(INDEX(Sesiones!$C$2:$C$401,MATCH(A2093,Sesiones!$A$2:$A$401,0)),""))</f>
        <v/>
      </c>
      <c r="F2093" s="0" t="str">
        <f aca="false">IF(A2093="","",IF(D2093="Sesión no existe","Sesión no existe",IF(COUNTIFS(Matrículas!$A$2:$A$201,B2093,Matrículas!$B$2:$B$201,D2093)=0,"No está matriculado en ese grupo",IF(COUNTIFS($A$2:$A$3001,A2093,$B$2:$B$3001,B2093)&gt;1,"Registro repetido",""))))</f>
        <v/>
      </c>
    </row>
    <row r="2094" customFormat="false" ht="15" hidden="false" customHeight="false" outlineLevel="0" collapsed="false">
      <c r="D2094" s="0" t="str">
        <f aca="false">IF(A2094="","",IFERROR(INDEX(Sesiones!$B$2:$B$401,MATCH(A2094,Sesiones!$A$2:$A$401,0)),"Sesión no existe"))</f>
        <v/>
      </c>
      <c r="E2094" s="41" t="str">
        <f aca="false">IF(A2094="","",IFERROR(INDEX(Sesiones!$C$2:$C$401,MATCH(A2094,Sesiones!$A$2:$A$401,0)),""))</f>
        <v/>
      </c>
      <c r="F2094" s="0" t="str">
        <f aca="false">IF(A2094="","",IF(D2094="Sesión no existe","Sesión no existe",IF(COUNTIFS(Matrículas!$A$2:$A$201,B2094,Matrículas!$B$2:$B$201,D2094)=0,"No está matriculado en ese grupo",IF(COUNTIFS($A$2:$A$3001,A2094,$B$2:$B$3001,B2094)&gt;1,"Registro repetido",""))))</f>
        <v/>
      </c>
    </row>
    <row r="2095" customFormat="false" ht="15" hidden="false" customHeight="false" outlineLevel="0" collapsed="false">
      <c r="D2095" s="0" t="str">
        <f aca="false">IF(A2095="","",IFERROR(INDEX(Sesiones!$B$2:$B$401,MATCH(A2095,Sesiones!$A$2:$A$401,0)),"Sesión no existe"))</f>
        <v/>
      </c>
      <c r="E2095" s="41" t="str">
        <f aca="false">IF(A2095="","",IFERROR(INDEX(Sesiones!$C$2:$C$401,MATCH(A2095,Sesiones!$A$2:$A$401,0)),""))</f>
        <v/>
      </c>
      <c r="F2095" s="0" t="str">
        <f aca="false">IF(A2095="","",IF(D2095="Sesión no existe","Sesión no existe",IF(COUNTIFS(Matrículas!$A$2:$A$201,B2095,Matrículas!$B$2:$B$201,D2095)=0,"No está matriculado en ese grupo",IF(COUNTIFS($A$2:$A$3001,A2095,$B$2:$B$3001,B2095)&gt;1,"Registro repetido",""))))</f>
        <v/>
      </c>
    </row>
    <row r="2096" customFormat="false" ht="15" hidden="false" customHeight="false" outlineLevel="0" collapsed="false">
      <c r="D2096" s="0" t="str">
        <f aca="false">IF(A2096="","",IFERROR(INDEX(Sesiones!$B$2:$B$401,MATCH(A2096,Sesiones!$A$2:$A$401,0)),"Sesión no existe"))</f>
        <v/>
      </c>
      <c r="E2096" s="41" t="str">
        <f aca="false">IF(A2096="","",IFERROR(INDEX(Sesiones!$C$2:$C$401,MATCH(A2096,Sesiones!$A$2:$A$401,0)),""))</f>
        <v/>
      </c>
      <c r="F2096" s="0" t="str">
        <f aca="false">IF(A2096="","",IF(D2096="Sesión no existe","Sesión no existe",IF(COUNTIFS(Matrículas!$A$2:$A$201,B2096,Matrículas!$B$2:$B$201,D2096)=0,"No está matriculado en ese grupo",IF(COUNTIFS($A$2:$A$3001,A2096,$B$2:$B$3001,B2096)&gt;1,"Registro repetido",""))))</f>
        <v/>
      </c>
    </row>
    <row r="2097" customFormat="false" ht="15" hidden="false" customHeight="false" outlineLevel="0" collapsed="false">
      <c r="D2097" s="0" t="str">
        <f aca="false">IF(A2097="","",IFERROR(INDEX(Sesiones!$B$2:$B$401,MATCH(A2097,Sesiones!$A$2:$A$401,0)),"Sesión no existe"))</f>
        <v/>
      </c>
      <c r="E2097" s="41" t="str">
        <f aca="false">IF(A2097="","",IFERROR(INDEX(Sesiones!$C$2:$C$401,MATCH(A2097,Sesiones!$A$2:$A$401,0)),""))</f>
        <v/>
      </c>
      <c r="F2097" s="0" t="str">
        <f aca="false">IF(A2097="","",IF(D2097="Sesión no existe","Sesión no existe",IF(COUNTIFS(Matrículas!$A$2:$A$201,B2097,Matrículas!$B$2:$B$201,D2097)=0,"No está matriculado en ese grupo",IF(COUNTIFS($A$2:$A$3001,A2097,$B$2:$B$3001,B2097)&gt;1,"Registro repetido",""))))</f>
        <v/>
      </c>
    </row>
    <row r="2098" customFormat="false" ht="15" hidden="false" customHeight="false" outlineLevel="0" collapsed="false">
      <c r="D2098" s="0" t="str">
        <f aca="false">IF(A2098="","",IFERROR(INDEX(Sesiones!$B$2:$B$401,MATCH(A2098,Sesiones!$A$2:$A$401,0)),"Sesión no existe"))</f>
        <v/>
      </c>
      <c r="E2098" s="41" t="str">
        <f aca="false">IF(A2098="","",IFERROR(INDEX(Sesiones!$C$2:$C$401,MATCH(A2098,Sesiones!$A$2:$A$401,0)),""))</f>
        <v/>
      </c>
      <c r="F2098" s="0" t="str">
        <f aca="false">IF(A2098="","",IF(D2098="Sesión no existe","Sesión no existe",IF(COUNTIFS(Matrículas!$A$2:$A$201,B2098,Matrículas!$B$2:$B$201,D2098)=0,"No está matriculado en ese grupo",IF(COUNTIFS($A$2:$A$3001,A2098,$B$2:$B$3001,B2098)&gt;1,"Registro repetido",""))))</f>
        <v/>
      </c>
    </row>
    <row r="2099" customFormat="false" ht="15" hidden="false" customHeight="false" outlineLevel="0" collapsed="false">
      <c r="D2099" s="0" t="str">
        <f aca="false">IF(A2099="","",IFERROR(INDEX(Sesiones!$B$2:$B$401,MATCH(A2099,Sesiones!$A$2:$A$401,0)),"Sesión no existe"))</f>
        <v/>
      </c>
      <c r="E2099" s="41" t="str">
        <f aca="false">IF(A2099="","",IFERROR(INDEX(Sesiones!$C$2:$C$401,MATCH(A2099,Sesiones!$A$2:$A$401,0)),""))</f>
        <v/>
      </c>
      <c r="F2099" s="0" t="str">
        <f aca="false">IF(A2099="","",IF(D2099="Sesión no existe","Sesión no existe",IF(COUNTIFS(Matrículas!$A$2:$A$201,B2099,Matrículas!$B$2:$B$201,D2099)=0,"No está matriculado en ese grupo",IF(COUNTIFS($A$2:$A$3001,A2099,$B$2:$B$3001,B2099)&gt;1,"Registro repetido",""))))</f>
        <v/>
      </c>
    </row>
    <row r="2100" customFormat="false" ht="15" hidden="false" customHeight="false" outlineLevel="0" collapsed="false">
      <c r="D2100" s="0" t="str">
        <f aca="false">IF(A2100="","",IFERROR(INDEX(Sesiones!$B$2:$B$401,MATCH(A2100,Sesiones!$A$2:$A$401,0)),"Sesión no existe"))</f>
        <v/>
      </c>
      <c r="E2100" s="41" t="str">
        <f aca="false">IF(A2100="","",IFERROR(INDEX(Sesiones!$C$2:$C$401,MATCH(A2100,Sesiones!$A$2:$A$401,0)),""))</f>
        <v/>
      </c>
      <c r="F2100" s="0" t="str">
        <f aca="false">IF(A2100="","",IF(D2100="Sesión no existe","Sesión no existe",IF(COUNTIFS(Matrículas!$A$2:$A$201,B2100,Matrículas!$B$2:$B$201,D2100)=0,"No está matriculado en ese grupo",IF(COUNTIFS($A$2:$A$3001,A2100,$B$2:$B$3001,B2100)&gt;1,"Registro repetido",""))))</f>
        <v/>
      </c>
    </row>
    <row r="2101" customFormat="false" ht="15" hidden="false" customHeight="false" outlineLevel="0" collapsed="false">
      <c r="D2101" s="0" t="str">
        <f aca="false">IF(A2101="","",IFERROR(INDEX(Sesiones!$B$2:$B$401,MATCH(A2101,Sesiones!$A$2:$A$401,0)),"Sesión no existe"))</f>
        <v/>
      </c>
      <c r="E2101" s="41" t="str">
        <f aca="false">IF(A2101="","",IFERROR(INDEX(Sesiones!$C$2:$C$401,MATCH(A2101,Sesiones!$A$2:$A$401,0)),""))</f>
        <v/>
      </c>
      <c r="F2101" s="0" t="str">
        <f aca="false">IF(A2101="","",IF(D2101="Sesión no existe","Sesión no existe",IF(COUNTIFS(Matrículas!$A$2:$A$201,B2101,Matrículas!$B$2:$B$201,D2101)=0,"No está matriculado en ese grupo",IF(COUNTIFS($A$2:$A$3001,A2101,$B$2:$B$3001,B2101)&gt;1,"Registro repetido",""))))</f>
        <v/>
      </c>
    </row>
    <row r="2102" customFormat="false" ht="15" hidden="false" customHeight="false" outlineLevel="0" collapsed="false">
      <c r="D2102" s="0" t="str">
        <f aca="false">IF(A2102="","",IFERROR(INDEX(Sesiones!$B$2:$B$401,MATCH(A2102,Sesiones!$A$2:$A$401,0)),"Sesión no existe"))</f>
        <v/>
      </c>
      <c r="E2102" s="41" t="str">
        <f aca="false">IF(A2102="","",IFERROR(INDEX(Sesiones!$C$2:$C$401,MATCH(A2102,Sesiones!$A$2:$A$401,0)),""))</f>
        <v/>
      </c>
      <c r="F2102" s="0" t="str">
        <f aca="false">IF(A2102="","",IF(D2102="Sesión no existe","Sesión no existe",IF(COUNTIFS(Matrículas!$A$2:$A$201,B2102,Matrículas!$B$2:$B$201,D2102)=0,"No está matriculado en ese grupo",IF(COUNTIFS($A$2:$A$3001,A2102,$B$2:$B$3001,B2102)&gt;1,"Registro repetido",""))))</f>
        <v/>
      </c>
    </row>
    <row r="2103" customFormat="false" ht="15" hidden="false" customHeight="false" outlineLevel="0" collapsed="false">
      <c r="D2103" s="0" t="str">
        <f aca="false">IF(A2103="","",IFERROR(INDEX(Sesiones!$B$2:$B$401,MATCH(A2103,Sesiones!$A$2:$A$401,0)),"Sesión no existe"))</f>
        <v/>
      </c>
      <c r="E2103" s="41" t="str">
        <f aca="false">IF(A2103="","",IFERROR(INDEX(Sesiones!$C$2:$C$401,MATCH(A2103,Sesiones!$A$2:$A$401,0)),""))</f>
        <v/>
      </c>
      <c r="F2103" s="0" t="str">
        <f aca="false">IF(A2103="","",IF(D2103="Sesión no existe","Sesión no existe",IF(COUNTIFS(Matrículas!$A$2:$A$201,B2103,Matrículas!$B$2:$B$201,D2103)=0,"No está matriculado en ese grupo",IF(COUNTIFS($A$2:$A$3001,A2103,$B$2:$B$3001,B2103)&gt;1,"Registro repetido",""))))</f>
        <v/>
      </c>
    </row>
    <row r="2104" customFormat="false" ht="15" hidden="false" customHeight="false" outlineLevel="0" collapsed="false">
      <c r="D2104" s="0" t="str">
        <f aca="false">IF(A2104="","",IFERROR(INDEX(Sesiones!$B$2:$B$401,MATCH(A2104,Sesiones!$A$2:$A$401,0)),"Sesión no existe"))</f>
        <v/>
      </c>
      <c r="E2104" s="41" t="str">
        <f aca="false">IF(A2104="","",IFERROR(INDEX(Sesiones!$C$2:$C$401,MATCH(A2104,Sesiones!$A$2:$A$401,0)),""))</f>
        <v/>
      </c>
      <c r="F2104" s="0" t="str">
        <f aca="false">IF(A2104="","",IF(D2104="Sesión no existe","Sesión no existe",IF(COUNTIFS(Matrículas!$A$2:$A$201,B2104,Matrículas!$B$2:$B$201,D2104)=0,"No está matriculado en ese grupo",IF(COUNTIFS($A$2:$A$3001,A2104,$B$2:$B$3001,B2104)&gt;1,"Registro repetido",""))))</f>
        <v/>
      </c>
    </row>
    <row r="2105" customFormat="false" ht="15" hidden="false" customHeight="false" outlineLevel="0" collapsed="false">
      <c r="D2105" s="0" t="str">
        <f aca="false">IF(A2105="","",IFERROR(INDEX(Sesiones!$B$2:$B$401,MATCH(A2105,Sesiones!$A$2:$A$401,0)),"Sesión no existe"))</f>
        <v/>
      </c>
      <c r="E2105" s="41" t="str">
        <f aca="false">IF(A2105="","",IFERROR(INDEX(Sesiones!$C$2:$C$401,MATCH(A2105,Sesiones!$A$2:$A$401,0)),""))</f>
        <v/>
      </c>
      <c r="F2105" s="0" t="str">
        <f aca="false">IF(A2105="","",IF(D2105="Sesión no existe","Sesión no existe",IF(COUNTIFS(Matrículas!$A$2:$A$201,B2105,Matrículas!$B$2:$B$201,D2105)=0,"No está matriculado en ese grupo",IF(COUNTIFS($A$2:$A$3001,A2105,$B$2:$B$3001,B2105)&gt;1,"Registro repetido",""))))</f>
        <v/>
      </c>
    </row>
    <row r="2106" customFormat="false" ht="15" hidden="false" customHeight="false" outlineLevel="0" collapsed="false">
      <c r="D2106" s="0" t="str">
        <f aca="false">IF(A2106="","",IFERROR(INDEX(Sesiones!$B$2:$B$401,MATCH(A2106,Sesiones!$A$2:$A$401,0)),"Sesión no existe"))</f>
        <v/>
      </c>
      <c r="E2106" s="41" t="str">
        <f aca="false">IF(A2106="","",IFERROR(INDEX(Sesiones!$C$2:$C$401,MATCH(A2106,Sesiones!$A$2:$A$401,0)),""))</f>
        <v/>
      </c>
      <c r="F2106" s="0" t="str">
        <f aca="false">IF(A2106="","",IF(D2106="Sesión no existe","Sesión no existe",IF(COUNTIFS(Matrículas!$A$2:$A$201,B2106,Matrículas!$B$2:$B$201,D2106)=0,"No está matriculado en ese grupo",IF(COUNTIFS($A$2:$A$3001,A2106,$B$2:$B$3001,B2106)&gt;1,"Registro repetido",""))))</f>
        <v/>
      </c>
    </row>
    <row r="2107" customFormat="false" ht="15" hidden="false" customHeight="false" outlineLevel="0" collapsed="false">
      <c r="D2107" s="0" t="str">
        <f aca="false">IF(A2107="","",IFERROR(INDEX(Sesiones!$B$2:$B$401,MATCH(A2107,Sesiones!$A$2:$A$401,0)),"Sesión no existe"))</f>
        <v/>
      </c>
      <c r="E2107" s="41" t="str">
        <f aca="false">IF(A2107="","",IFERROR(INDEX(Sesiones!$C$2:$C$401,MATCH(A2107,Sesiones!$A$2:$A$401,0)),""))</f>
        <v/>
      </c>
      <c r="F2107" s="0" t="str">
        <f aca="false">IF(A2107="","",IF(D2107="Sesión no existe","Sesión no existe",IF(COUNTIFS(Matrículas!$A$2:$A$201,B2107,Matrículas!$B$2:$B$201,D2107)=0,"No está matriculado en ese grupo",IF(COUNTIFS($A$2:$A$3001,A2107,$B$2:$B$3001,B2107)&gt;1,"Registro repetido",""))))</f>
        <v/>
      </c>
    </row>
    <row r="2108" customFormat="false" ht="15" hidden="false" customHeight="false" outlineLevel="0" collapsed="false">
      <c r="D2108" s="0" t="str">
        <f aca="false">IF(A2108="","",IFERROR(INDEX(Sesiones!$B$2:$B$401,MATCH(A2108,Sesiones!$A$2:$A$401,0)),"Sesión no existe"))</f>
        <v/>
      </c>
      <c r="E2108" s="41" t="str">
        <f aca="false">IF(A2108="","",IFERROR(INDEX(Sesiones!$C$2:$C$401,MATCH(A2108,Sesiones!$A$2:$A$401,0)),""))</f>
        <v/>
      </c>
      <c r="F2108" s="0" t="str">
        <f aca="false">IF(A2108="","",IF(D2108="Sesión no existe","Sesión no existe",IF(COUNTIFS(Matrículas!$A$2:$A$201,B2108,Matrículas!$B$2:$B$201,D2108)=0,"No está matriculado en ese grupo",IF(COUNTIFS($A$2:$A$3001,A2108,$B$2:$B$3001,B2108)&gt;1,"Registro repetido",""))))</f>
        <v/>
      </c>
    </row>
    <row r="2109" customFormat="false" ht="15" hidden="false" customHeight="false" outlineLevel="0" collapsed="false">
      <c r="D2109" s="0" t="str">
        <f aca="false">IF(A2109="","",IFERROR(INDEX(Sesiones!$B$2:$B$401,MATCH(A2109,Sesiones!$A$2:$A$401,0)),"Sesión no existe"))</f>
        <v/>
      </c>
      <c r="E2109" s="41" t="str">
        <f aca="false">IF(A2109="","",IFERROR(INDEX(Sesiones!$C$2:$C$401,MATCH(A2109,Sesiones!$A$2:$A$401,0)),""))</f>
        <v/>
      </c>
      <c r="F2109" s="0" t="str">
        <f aca="false">IF(A2109="","",IF(D2109="Sesión no existe","Sesión no existe",IF(COUNTIFS(Matrículas!$A$2:$A$201,B2109,Matrículas!$B$2:$B$201,D2109)=0,"No está matriculado en ese grupo",IF(COUNTIFS($A$2:$A$3001,A2109,$B$2:$B$3001,B2109)&gt;1,"Registro repetido",""))))</f>
        <v/>
      </c>
    </row>
    <row r="2110" customFormat="false" ht="15" hidden="false" customHeight="false" outlineLevel="0" collapsed="false">
      <c r="D2110" s="0" t="str">
        <f aca="false">IF(A2110="","",IFERROR(INDEX(Sesiones!$B$2:$B$401,MATCH(A2110,Sesiones!$A$2:$A$401,0)),"Sesión no existe"))</f>
        <v/>
      </c>
      <c r="E2110" s="41" t="str">
        <f aca="false">IF(A2110="","",IFERROR(INDEX(Sesiones!$C$2:$C$401,MATCH(A2110,Sesiones!$A$2:$A$401,0)),""))</f>
        <v/>
      </c>
      <c r="F2110" s="0" t="str">
        <f aca="false">IF(A2110="","",IF(D2110="Sesión no existe","Sesión no existe",IF(COUNTIFS(Matrículas!$A$2:$A$201,B2110,Matrículas!$B$2:$B$201,D2110)=0,"No está matriculado en ese grupo",IF(COUNTIFS($A$2:$A$3001,A2110,$B$2:$B$3001,B2110)&gt;1,"Registro repetido",""))))</f>
        <v/>
      </c>
    </row>
    <row r="2111" customFormat="false" ht="15" hidden="false" customHeight="false" outlineLevel="0" collapsed="false">
      <c r="D2111" s="0" t="str">
        <f aca="false">IF(A2111="","",IFERROR(INDEX(Sesiones!$B$2:$B$401,MATCH(A2111,Sesiones!$A$2:$A$401,0)),"Sesión no existe"))</f>
        <v/>
      </c>
      <c r="E2111" s="41" t="str">
        <f aca="false">IF(A2111="","",IFERROR(INDEX(Sesiones!$C$2:$C$401,MATCH(A2111,Sesiones!$A$2:$A$401,0)),""))</f>
        <v/>
      </c>
      <c r="F2111" s="0" t="str">
        <f aca="false">IF(A2111="","",IF(D2111="Sesión no existe","Sesión no existe",IF(COUNTIFS(Matrículas!$A$2:$A$201,B2111,Matrículas!$B$2:$B$201,D2111)=0,"No está matriculado en ese grupo",IF(COUNTIFS($A$2:$A$3001,A2111,$B$2:$B$3001,B2111)&gt;1,"Registro repetido",""))))</f>
        <v/>
      </c>
    </row>
    <row r="2112" customFormat="false" ht="15" hidden="false" customHeight="false" outlineLevel="0" collapsed="false">
      <c r="D2112" s="0" t="str">
        <f aca="false">IF(A2112="","",IFERROR(INDEX(Sesiones!$B$2:$B$401,MATCH(A2112,Sesiones!$A$2:$A$401,0)),"Sesión no existe"))</f>
        <v/>
      </c>
      <c r="E2112" s="41" t="str">
        <f aca="false">IF(A2112="","",IFERROR(INDEX(Sesiones!$C$2:$C$401,MATCH(A2112,Sesiones!$A$2:$A$401,0)),""))</f>
        <v/>
      </c>
      <c r="F2112" s="0" t="str">
        <f aca="false">IF(A2112="","",IF(D2112="Sesión no existe","Sesión no existe",IF(COUNTIFS(Matrículas!$A$2:$A$201,B2112,Matrículas!$B$2:$B$201,D2112)=0,"No está matriculado en ese grupo",IF(COUNTIFS($A$2:$A$3001,A2112,$B$2:$B$3001,B2112)&gt;1,"Registro repetido",""))))</f>
        <v/>
      </c>
    </row>
    <row r="2113" customFormat="false" ht="15" hidden="false" customHeight="false" outlineLevel="0" collapsed="false">
      <c r="D2113" s="0" t="str">
        <f aca="false">IF(A2113="","",IFERROR(INDEX(Sesiones!$B$2:$B$401,MATCH(A2113,Sesiones!$A$2:$A$401,0)),"Sesión no existe"))</f>
        <v/>
      </c>
      <c r="E2113" s="41" t="str">
        <f aca="false">IF(A2113="","",IFERROR(INDEX(Sesiones!$C$2:$C$401,MATCH(A2113,Sesiones!$A$2:$A$401,0)),""))</f>
        <v/>
      </c>
      <c r="F2113" s="0" t="str">
        <f aca="false">IF(A2113="","",IF(D2113="Sesión no existe","Sesión no existe",IF(COUNTIFS(Matrículas!$A$2:$A$201,B2113,Matrículas!$B$2:$B$201,D2113)=0,"No está matriculado en ese grupo",IF(COUNTIFS($A$2:$A$3001,A2113,$B$2:$B$3001,B2113)&gt;1,"Registro repetido",""))))</f>
        <v/>
      </c>
    </row>
    <row r="2114" customFormat="false" ht="15" hidden="false" customHeight="false" outlineLevel="0" collapsed="false">
      <c r="D2114" s="0" t="str">
        <f aca="false">IF(A2114="","",IFERROR(INDEX(Sesiones!$B$2:$B$401,MATCH(A2114,Sesiones!$A$2:$A$401,0)),"Sesión no existe"))</f>
        <v/>
      </c>
      <c r="E2114" s="41" t="str">
        <f aca="false">IF(A2114="","",IFERROR(INDEX(Sesiones!$C$2:$C$401,MATCH(A2114,Sesiones!$A$2:$A$401,0)),""))</f>
        <v/>
      </c>
      <c r="F2114" s="0" t="str">
        <f aca="false">IF(A2114="","",IF(D2114="Sesión no existe","Sesión no existe",IF(COUNTIFS(Matrículas!$A$2:$A$201,B2114,Matrículas!$B$2:$B$201,D2114)=0,"No está matriculado en ese grupo",IF(COUNTIFS($A$2:$A$3001,A2114,$B$2:$B$3001,B2114)&gt;1,"Registro repetido",""))))</f>
        <v/>
      </c>
    </row>
    <row r="2115" customFormat="false" ht="15" hidden="false" customHeight="false" outlineLevel="0" collapsed="false">
      <c r="D2115" s="0" t="str">
        <f aca="false">IF(A2115="","",IFERROR(INDEX(Sesiones!$B$2:$B$401,MATCH(A2115,Sesiones!$A$2:$A$401,0)),"Sesión no existe"))</f>
        <v/>
      </c>
      <c r="E2115" s="41" t="str">
        <f aca="false">IF(A2115="","",IFERROR(INDEX(Sesiones!$C$2:$C$401,MATCH(A2115,Sesiones!$A$2:$A$401,0)),""))</f>
        <v/>
      </c>
      <c r="F2115" s="0" t="str">
        <f aca="false">IF(A2115="","",IF(D2115="Sesión no existe","Sesión no existe",IF(COUNTIFS(Matrículas!$A$2:$A$201,B2115,Matrículas!$B$2:$B$201,D2115)=0,"No está matriculado en ese grupo",IF(COUNTIFS($A$2:$A$3001,A2115,$B$2:$B$3001,B2115)&gt;1,"Registro repetido",""))))</f>
        <v/>
      </c>
    </row>
    <row r="2116" customFormat="false" ht="15" hidden="false" customHeight="false" outlineLevel="0" collapsed="false">
      <c r="D2116" s="0" t="str">
        <f aca="false">IF(A2116="","",IFERROR(INDEX(Sesiones!$B$2:$B$401,MATCH(A2116,Sesiones!$A$2:$A$401,0)),"Sesión no existe"))</f>
        <v/>
      </c>
      <c r="E2116" s="41" t="str">
        <f aca="false">IF(A2116="","",IFERROR(INDEX(Sesiones!$C$2:$C$401,MATCH(A2116,Sesiones!$A$2:$A$401,0)),""))</f>
        <v/>
      </c>
      <c r="F2116" s="0" t="str">
        <f aca="false">IF(A2116="","",IF(D2116="Sesión no existe","Sesión no existe",IF(COUNTIFS(Matrículas!$A$2:$A$201,B2116,Matrículas!$B$2:$B$201,D2116)=0,"No está matriculado en ese grupo",IF(COUNTIFS($A$2:$A$3001,A2116,$B$2:$B$3001,B2116)&gt;1,"Registro repetido",""))))</f>
        <v/>
      </c>
    </row>
    <row r="2117" customFormat="false" ht="15" hidden="false" customHeight="false" outlineLevel="0" collapsed="false">
      <c r="D2117" s="0" t="str">
        <f aca="false">IF(A2117="","",IFERROR(INDEX(Sesiones!$B$2:$B$401,MATCH(A2117,Sesiones!$A$2:$A$401,0)),"Sesión no existe"))</f>
        <v/>
      </c>
      <c r="E2117" s="41" t="str">
        <f aca="false">IF(A2117="","",IFERROR(INDEX(Sesiones!$C$2:$C$401,MATCH(A2117,Sesiones!$A$2:$A$401,0)),""))</f>
        <v/>
      </c>
      <c r="F2117" s="0" t="str">
        <f aca="false">IF(A2117="","",IF(D2117="Sesión no existe","Sesión no existe",IF(COUNTIFS(Matrículas!$A$2:$A$201,B2117,Matrículas!$B$2:$B$201,D2117)=0,"No está matriculado en ese grupo",IF(COUNTIFS($A$2:$A$3001,A2117,$B$2:$B$3001,B2117)&gt;1,"Registro repetido",""))))</f>
        <v/>
      </c>
    </row>
    <row r="2118" customFormat="false" ht="15" hidden="false" customHeight="false" outlineLevel="0" collapsed="false">
      <c r="D2118" s="0" t="str">
        <f aca="false">IF(A2118="","",IFERROR(INDEX(Sesiones!$B$2:$B$401,MATCH(A2118,Sesiones!$A$2:$A$401,0)),"Sesión no existe"))</f>
        <v/>
      </c>
      <c r="E2118" s="41" t="str">
        <f aca="false">IF(A2118="","",IFERROR(INDEX(Sesiones!$C$2:$C$401,MATCH(A2118,Sesiones!$A$2:$A$401,0)),""))</f>
        <v/>
      </c>
      <c r="F2118" s="0" t="str">
        <f aca="false">IF(A2118="","",IF(D2118="Sesión no existe","Sesión no existe",IF(COUNTIFS(Matrículas!$A$2:$A$201,B2118,Matrículas!$B$2:$B$201,D2118)=0,"No está matriculado en ese grupo",IF(COUNTIFS($A$2:$A$3001,A2118,$B$2:$B$3001,B2118)&gt;1,"Registro repetido",""))))</f>
        <v/>
      </c>
    </row>
    <row r="2119" customFormat="false" ht="15" hidden="false" customHeight="false" outlineLevel="0" collapsed="false">
      <c r="D2119" s="0" t="str">
        <f aca="false">IF(A2119="","",IFERROR(INDEX(Sesiones!$B$2:$B$401,MATCH(A2119,Sesiones!$A$2:$A$401,0)),"Sesión no existe"))</f>
        <v/>
      </c>
      <c r="E2119" s="41" t="str">
        <f aca="false">IF(A2119="","",IFERROR(INDEX(Sesiones!$C$2:$C$401,MATCH(A2119,Sesiones!$A$2:$A$401,0)),""))</f>
        <v/>
      </c>
      <c r="F2119" s="0" t="str">
        <f aca="false">IF(A2119="","",IF(D2119="Sesión no existe","Sesión no existe",IF(COUNTIFS(Matrículas!$A$2:$A$201,B2119,Matrículas!$B$2:$B$201,D2119)=0,"No está matriculado en ese grupo",IF(COUNTIFS($A$2:$A$3001,A2119,$B$2:$B$3001,B2119)&gt;1,"Registro repetido",""))))</f>
        <v/>
      </c>
    </row>
    <row r="2120" customFormat="false" ht="15" hidden="false" customHeight="false" outlineLevel="0" collapsed="false">
      <c r="D2120" s="0" t="str">
        <f aca="false">IF(A2120="","",IFERROR(INDEX(Sesiones!$B$2:$B$401,MATCH(A2120,Sesiones!$A$2:$A$401,0)),"Sesión no existe"))</f>
        <v/>
      </c>
      <c r="E2120" s="41" t="str">
        <f aca="false">IF(A2120="","",IFERROR(INDEX(Sesiones!$C$2:$C$401,MATCH(A2120,Sesiones!$A$2:$A$401,0)),""))</f>
        <v/>
      </c>
      <c r="F2120" s="0" t="str">
        <f aca="false">IF(A2120="","",IF(D2120="Sesión no existe","Sesión no existe",IF(COUNTIFS(Matrículas!$A$2:$A$201,B2120,Matrículas!$B$2:$B$201,D2120)=0,"No está matriculado en ese grupo",IF(COUNTIFS($A$2:$A$3001,A2120,$B$2:$B$3001,B2120)&gt;1,"Registro repetido",""))))</f>
        <v/>
      </c>
    </row>
    <row r="2121" customFormat="false" ht="15" hidden="false" customHeight="false" outlineLevel="0" collapsed="false">
      <c r="D2121" s="0" t="str">
        <f aca="false">IF(A2121="","",IFERROR(INDEX(Sesiones!$B$2:$B$401,MATCH(A2121,Sesiones!$A$2:$A$401,0)),"Sesión no existe"))</f>
        <v/>
      </c>
      <c r="E2121" s="41" t="str">
        <f aca="false">IF(A2121="","",IFERROR(INDEX(Sesiones!$C$2:$C$401,MATCH(A2121,Sesiones!$A$2:$A$401,0)),""))</f>
        <v/>
      </c>
      <c r="F2121" s="0" t="str">
        <f aca="false">IF(A2121="","",IF(D2121="Sesión no existe","Sesión no existe",IF(COUNTIFS(Matrículas!$A$2:$A$201,B2121,Matrículas!$B$2:$B$201,D2121)=0,"No está matriculado en ese grupo",IF(COUNTIFS($A$2:$A$3001,A2121,$B$2:$B$3001,B2121)&gt;1,"Registro repetido",""))))</f>
        <v/>
      </c>
    </row>
    <row r="2122" customFormat="false" ht="15" hidden="false" customHeight="false" outlineLevel="0" collapsed="false">
      <c r="D2122" s="0" t="str">
        <f aca="false">IF(A2122="","",IFERROR(INDEX(Sesiones!$B$2:$B$401,MATCH(A2122,Sesiones!$A$2:$A$401,0)),"Sesión no existe"))</f>
        <v/>
      </c>
      <c r="E2122" s="41" t="str">
        <f aca="false">IF(A2122="","",IFERROR(INDEX(Sesiones!$C$2:$C$401,MATCH(A2122,Sesiones!$A$2:$A$401,0)),""))</f>
        <v/>
      </c>
      <c r="F2122" s="0" t="str">
        <f aca="false">IF(A2122="","",IF(D2122="Sesión no existe","Sesión no existe",IF(COUNTIFS(Matrículas!$A$2:$A$201,B2122,Matrículas!$B$2:$B$201,D2122)=0,"No está matriculado en ese grupo",IF(COUNTIFS($A$2:$A$3001,A2122,$B$2:$B$3001,B2122)&gt;1,"Registro repetido",""))))</f>
        <v/>
      </c>
    </row>
    <row r="2123" customFormat="false" ht="15" hidden="false" customHeight="false" outlineLevel="0" collapsed="false">
      <c r="D2123" s="0" t="str">
        <f aca="false">IF(A2123="","",IFERROR(INDEX(Sesiones!$B$2:$B$401,MATCH(A2123,Sesiones!$A$2:$A$401,0)),"Sesión no existe"))</f>
        <v/>
      </c>
      <c r="E2123" s="41" t="str">
        <f aca="false">IF(A2123="","",IFERROR(INDEX(Sesiones!$C$2:$C$401,MATCH(A2123,Sesiones!$A$2:$A$401,0)),""))</f>
        <v/>
      </c>
      <c r="F2123" s="0" t="str">
        <f aca="false">IF(A2123="","",IF(D2123="Sesión no existe","Sesión no existe",IF(COUNTIFS(Matrículas!$A$2:$A$201,B2123,Matrículas!$B$2:$B$201,D2123)=0,"No está matriculado en ese grupo",IF(COUNTIFS($A$2:$A$3001,A2123,$B$2:$B$3001,B2123)&gt;1,"Registro repetido",""))))</f>
        <v/>
      </c>
    </row>
    <row r="2124" customFormat="false" ht="15" hidden="false" customHeight="false" outlineLevel="0" collapsed="false">
      <c r="D2124" s="0" t="str">
        <f aca="false">IF(A2124="","",IFERROR(INDEX(Sesiones!$B$2:$B$401,MATCH(A2124,Sesiones!$A$2:$A$401,0)),"Sesión no existe"))</f>
        <v/>
      </c>
      <c r="E2124" s="41" t="str">
        <f aca="false">IF(A2124="","",IFERROR(INDEX(Sesiones!$C$2:$C$401,MATCH(A2124,Sesiones!$A$2:$A$401,0)),""))</f>
        <v/>
      </c>
      <c r="F2124" s="0" t="str">
        <f aca="false">IF(A2124="","",IF(D2124="Sesión no existe","Sesión no existe",IF(COUNTIFS(Matrículas!$A$2:$A$201,B2124,Matrículas!$B$2:$B$201,D2124)=0,"No está matriculado en ese grupo",IF(COUNTIFS($A$2:$A$3001,A2124,$B$2:$B$3001,B2124)&gt;1,"Registro repetido",""))))</f>
        <v/>
      </c>
    </row>
    <row r="2125" customFormat="false" ht="15" hidden="false" customHeight="false" outlineLevel="0" collapsed="false">
      <c r="D2125" s="0" t="str">
        <f aca="false">IF(A2125="","",IFERROR(INDEX(Sesiones!$B$2:$B$401,MATCH(A2125,Sesiones!$A$2:$A$401,0)),"Sesión no existe"))</f>
        <v/>
      </c>
      <c r="E2125" s="41" t="str">
        <f aca="false">IF(A2125="","",IFERROR(INDEX(Sesiones!$C$2:$C$401,MATCH(A2125,Sesiones!$A$2:$A$401,0)),""))</f>
        <v/>
      </c>
      <c r="F2125" s="0" t="str">
        <f aca="false">IF(A2125="","",IF(D2125="Sesión no existe","Sesión no existe",IF(COUNTIFS(Matrículas!$A$2:$A$201,B2125,Matrículas!$B$2:$B$201,D2125)=0,"No está matriculado en ese grupo",IF(COUNTIFS($A$2:$A$3001,A2125,$B$2:$B$3001,B2125)&gt;1,"Registro repetido",""))))</f>
        <v/>
      </c>
    </row>
    <row r="2126" customFormat="false" ht="15" hidden="false" customHeight="false" outlineLevel="0" collapsed="false">
      <c r="D2126" s="0" t="str">
        <f aca="false">IF(A2126="","",IFERROR(INDEX(Sesiones!$B$2:$B$401,MATCH(A2126,Sesiones!$A$2:$A$401,0)),"Sesión no existe"))</f>
        <v/>
      </c>
      <c r="E2126" s="41" t="str">
        <f aca="false">IF(A2126="","",IFERROR(INDEX(Sesiones!$C$2:$C$401,MATCH(A2126,Sesiones!$A$2:$A$401,0)),""))</f>
        <v/>
      </c>
      <c r="F2126" s="0" t="str">
        <f aca="false">IF(A2126="","",IF(D2126="Sesión no existe","Sesión no existe",IF(COUNTIFS(Matrículas!$A$2:$A$201,B2126,Matrículas!$B$2:$B$201,D2126)=0,"No está matriculado en ese grupo",IF(COUNTIFS($A$2:$A$3001,A2126,$B$2:$B$3001,B2126)&gt;1,"Registro repetido",""))))</f>
        <v/>
      </c>
    </row>
    <row r="2127" customFormat="false" ht="15" hidden="false" customHeight="false" outlineLevel="0" collapsed="false">
      <c r="D2127" s="0" t="str">
        <f aca="false">IF(A2127="","",IFERROR(INDEX(Sesiones!$B$2:$B$401,MATCH(A2127,Sesiones!$A$2:$A$401,0)),"Sesión no existe"))</f>
        <v/>
      </c>
      <c r="E2127" s="41" t="str">
        <f aca="false">IF(A2127="","",IFERROR(INDEX(Sesiones!$C$2:$C$401,MATCH(A2127,Sesiones!$A$2:$A$401,0)),""))</f>
        <v/>
      </c>
      <c r="F2127" s="0" t="str">
        <f aca="false">IF(A2127="","",IF(D2127="Sesión no existe","Sesión no existe",IF(COUNTIFS(Matrículas!$A$2:$A$201,B2127,Matrículas!$B$2:$B$201,D2127)=0,"No está matriculado en ese grupo",IF(COUNTIFS($A$2:$A$3001,A2127,$B$2:$B$3001,B2127)&gt;1,"Registro repetido",""))))</f>
        <v/>
      </c>
    </row>
    <row r="2128" customFormat="false" ht="15" hidden="false" customHeight="false" outlineLevel="0" collapsed="false">
      <c r="D2128" s="0" t="str">
        <f aca="false">IF(A2128="","",IFERROR(INDEX(Sesiones!$B$2:$B$401,MATCH(A2128,Sesiones!$A$2:$A$401,0)),"Sesión no existe"))</f>
        <v/>
      </c>
      <c r="E2128" s="41" t="str">
        <f aca="false">IF(A2128="","",IFERROR(INDEX(Sesiones!$C$2:$C$401,MATCH(A2128,Sesiones!$A$2:$A$401,0)),""))</f>
        <v/>
      </c>
      <c r="F2128" s="0" t="str">
        <f aca="false">IF(A2128="","",IF(D2128="Sesión no existe","Sesión no existe",IF(COUNTIFS(Matrículas!$A$2:$A$201,B2128,Matrículas!$B$2:$B$201,D2128)=0,"No está matriculado en ese grupo",IF(COUNTIFS($A$2:$A$3001,A2128,$B$2:$B$3001,B2128)&gt;1,"Registro repetido",""))))</f>
        <v/>
      </c>
    </row>
    <row r="2129" customFormat="false" ht="15" hidden="false" customHeight="false" outlineLevel="0" collapsed="false">
      <c r="D2129" s="0" t="str">
        <f aca="false">IF(A2129="","",IFERROR(INDEX(Sesiones!$B$2:$B$401,MATCH(A2129,Sesiones!$A$2:$A$401,0)),"Sesión no existe"))</f>
        <v/>
      </c>
      <c r="E2129" s="41" t="str">
        <f aca="false">IF(A2129="","",IFERROR(INDEX(Sesiones!$C$2:$C$401,MATCH(A2129,Sesiones!$A$2:$A$401,0)),""))</f>
        <v/>
      </c>
      <c r="F2129" s="0" t="str">
        <f aca="false">IF(A2129="","",IF(D2129="Sesión no existe","Sesión no existe",IF(COUNTIFS(Matrículas!$A$2:$A$201,B2129,Matrículas!$B$2:$B$201,D2129)=0,"No está matriculado en ese grupo",IF(COUNTIFS($A$2:$A$3001,A2129,$B$2:$B$3001,B2129)&gt;1,"Registro repetido",""))))</f>
        <v/>
      </c>
    </row>
    <row r="2130" customFormat="false" ht="15" hidden="false" customHeight="false" outlineLevel="0" collapsed="false">
      <c r="D2130" s="0" t="str">
        <f aca="false">IF(A2130="","",IFERROR(INDEX(Sesiones!$B$2:$B$401,MATCH(A2130,Sesiones!$A$2:$A$401,0)),"Sesión no existe"))</f>
        <v/>
      </c>
      <c r="E2130" s="41" t="str">
        <f aca="false">IF(A2130="","",IFERROR(INDEX(Sesiones!$C$2:$C$401,MATCH(A2130,Sesiones!$A$2:$A$401,0)),""))</f>
        <v/>
      </c>
      <c r="F2130" s="0" t="str">
        <f aca="false">IF(A2130="","",IF(D2130="Sesión no existe","Sesión no existe",IF(COUNTIFS(Matrículas!$A$2:$A$201,B2130,Matrículas!$B$2:$B$201,D2130)=0,"No está matriculado en ese grupo",IF(COUNTIFS($A$2:$A$3001,A2130,$B$2:$B$3001,B2130)&gt;1,"Registro repetido",""))))</f>
        <v/>
      </c>
    </row>
    <row r="2131" customFormat="false" ht="15" hidden="false" customHeight="false" outlineLevel="0" collapsed="false">
      <c r="D2131" s="0" t="str">
        <f aca="false">IF(A2131="","",IFERROR(INDEX(Sesiones!$B$2:$B$401,MATCH(A2131,Sesiones!$A$2:$A$401,0)),"Sesión no existe"))</f>
        <v/>
      </c>
      <c r="E2131" s="41" t="str">
        <f aca="false">IF(A2131="","",IFERROR(INDEX(Sesiones!$C$2:$C$401,MATCH(A2131,Sesiones!$A$2:$A$401,0)),""))</f>
        <v/>
      </c>
      <c r="F2131" s="0" t="str">
        <f aca="false">IF(A2131="","",IF(D2131="Sesión no existe","Sesión no existe",IF(COUNTIFS(Matrículas!$A$2:$A$201,B2131,Matrículas!$B$2:$B$201,D2131)=0,"No está matriculado en ese grupo",IF(COUNTIFS($A$2:$A$3001,A2131,$B$2:$B$3001,B2131)&gt;1,"Registro repetido",""))))</f>
        <v/>
      </c>
    </row>
    <row r="2132" customFormat="false" ht="15" hidden="false" customHeight="false" outlineLevel="0" collapsed="false">
      <c r="D2132" s="0" t="str">
        <f aca="false">IF(A2132="","",IFERROR(INDEX(Sesiones!$B$2:$B$401,MATCH(A2132,Sesiones!$A$2:$A$401,0)),"Sesión no existe"))</f>
        <v/>
      </c>
      <c r="E2132" s="41" t="str">
        <f aca="false">IF(A2132="","",IFERROR(INDEX(Sesiones!$C$2:$C$401,MATCH(A2132,Sesiones!$A$2:$A$401,0)),""))</f>
        <v/>
      </c>
      <c r="F2132" s="0" t="str">
        <f aca="false">IF(A2132="","",IF(D2132="Sesión no existe","Sesión no existe",IF(COUNTIFS(Matrículas!$A$2:$A$201,B2132,Matrículas!$B$2:$B$201,D2132)=0,"No está matriculado en ese grupo",IF(COUNTIFS($A$2:$A$3001,A2132,$B$2:$B$3001,B2132)&gt;1,"Registro repetido",""))))</f>
        <v/>
      </c>
    </row>
    <row r="2133" customFormat="false" ht="15" hidden="false" customHeight="false" outlineLevel="0" collapsed="false">
      <c r="D2133" s="0" t="str">
        <f aca="false">IF(A2133="","",IFERROR(INDEX(Sesiones!$B$2:$B$401,MATCH(A2133,Sesiones!$A$2:$A$401,0)),"Sesión no existe"))</f>
        <v/>
      </c>
      <c r="E2133" s="41" t="str">
        <f aca="false">IF(A2133="","",IFERROR(INDEX(Sesiones!$C$2:$C$401,MATCH(A2133,Sesiones!$A$2:$A$401,0)),""))</f>
        <v/>
      </c>
      <c r="F2133" s="0" t="str">
        <f aca="false">IF(A2133="","",IF(D2133="Sesión no existe","Sesión no existe",IF(COUNTIFS(Matrículas!$A$2:$A$201,B2133,Matrículas!$B$2:$B$201,D2133)=0,"No está matriculado en ese grupo",IF(COUNTIFS($A$2:$A$3001,A2133,$B$2:$B$3001,B2133)&gt;1,"Registro repetido",""))))</f>
        <v/>
      </c>
    </row>
    <row r="2134" customFormat="false" ht="15" hidden="false" customHeight="false" outlineLevel="0" collapsed="false">
      <c r="D2134" s="0" t="str">
        <f aca="false">IF(A2134="","",IFERROR(INDEX(Sesiones!$B$2:$B$401,MATCH(A2134,Sesiones!$A$2:$A$401,0)),"Sesión no existe"))</f>
        <v/>
      </c>
      <c r="E2134" s="41" t="str">
        <f aca="false">IF(A2134="","",IFERROR(INDEX(Sesiones!$C$2:$C$401,MATCH(A2134,Sesiones!$A$2:$A$401,0)),""))</f>
        <v/>
      </c>
      <c r="F2134" s="0" t="str">
        <f aca="false">IF(A2134="","",IF(D2134="Sesión no existe","Sesión no existe",IF(COUNTIFS(Matrículas!$A$2:$A$201,B2134,Matrículas!$B$2:$B$201,D2134)=0,"No está matriculado en ese grupo",IF(COUNTIFS($A$2:$A$3001,A2134,$B$2:$B$3001,B2134)&gt;1,"Registro repetido",""))))</f>
        <v/>
      </c>
    </row>
    <row r="2135" customFormat="false" ht="15" hidden="false" customHeight="false" outlineLevel="0" collapsed="false">
      <c r="D2135" s="0" t="str">
        <f aca="false">IF(A2135="","",IFERROR(INDEX(Sesiones!$B$2:$B$401,MATCH(A2135,Sesiones!$A$2:$A$401,0)),"Sesión no existe"))</f>
        <v/>
      </c>
      <c r="E2135" s="41" t="str">
        <f aca="false">IF(A2135="","",IFERROR(INDEX(Sesiones!$C$2:$C$401,MATCH(A2135,Sesiones!$A$2:$A$401,0)),""))</f>
        <v/>
      </c>
      <c r="F2135" s="0" t="str">
        <f aca="false">IF(A2135="","",IF(D2135="Sesión no existe","Sesión no existe",IF(COUNTIFS(Matrículas!$A$2:$A$201,B2135,Matrículas!$B$2:$B$201,D2135)=0,"No está matriculado en ese grupo",IF(COUNTIFS($A$2:$A$3001,A2135,$B$2:$B$3001,B2135)&gt;1,"Registro repetido",""))))</f>
        <v/>
      </c>
    </row>
    <row r="2136" customFormat="false" ht="15" hidden="false" customHeight="false" outlineLevel="0" collapsed="false">
      <c r="D2136" s="0" t="str">
        <f aca="false">IF(A2136="","",IFERROR(INDEX(Sesiones!$B$2:$B$401,MATCH(A2136,Sesiones!$A$2:$A$401,0)),"Sesión no existe"))</f>
        <v/>
      </c>
      <c r="E2136" s="41" t="str">
        <f aca="false">IF(A2136="","",IFERROR(INDEX(Sesiones!$C$2:$C$401,MATCH(A2136,Sesiones!$A$2:$A$401,0)),""))</f>
        <v/>
      </c>
      <c r="F2136" s="0" t="str">
        <f aca="false">IF(A2136="","",IF(D2136="Sesión no existe","Sesión no existe",IF(COUNTIFS(Matrículas!$A$2:$A$201,B2136,Matrículas!$B$2:$B$201,D2136)=0,"No está matriculado en ese grupo",IF(COUNTIFS($A$2:$A$3001,A2136,$B$2:$B$3001,B2136)&gt;1,"Registro repetido",""))))</f>
        <v/>
      </c>
    </row>
    <row r="2137" customFormat="false" ht="15" hidden="false" customHeight="false" outlineLevel="0" collapsed="false">
      <c r="D2137" s="0" t="str">
        <f aca="false">IF(A2137="","",IFERROR(INDEX(Sesiones!$B$2:$B$401,MATCH(A2137,Sesiones!$A$2:$A$401,0)),"Sesión no existe"))</f>
        <v/>
      </c>
      <c r="E2137" s="41" t="str">
        <f aca="false">IF(A2137="","",IFERROR(INDEX(Sesiones!$C$2:$C$401,MATCH(A2137,Sesiones!$A$2:$A$401,0)),""))</f>
        <v/>
      </c>
      <c r="F2137" s="0" t="str">
        <f aca="false">IF(A2137="","",IF(D2137="Sesión no existe","Sesión no existe",IF(COUNTIFS(Matrículas!$A$2:$A$201,B2137,Matrículas!$B$2:$B$201,D2137)=0,"No está matriculado en ese grupo",IF(COUNTIFS($A$2:$A$3001,A2137,$B$2:$B$3001,B2137)&gt;1,"Registro repetido",""))))</f>
        <v/>
      </c>
    </row>
    <row r="2138" customFormat="false" ht="15" hidden="false" customHeight="false" outlineLevel="0" collapsed="false">
      <c r="D2138" s="0" t="str">
        <f aca="false">IF(A2138="","",IFERROR(INDEX(Sesiones!$B$2:$B$401,MATCH(A2138,Sesiones!$A$2:$A$401,0)),"Sesión no existe"))</f>
        <v/>
      </c>
      <c r="E2138" s="41" t="str">
        <f aca="false">IF(A2138="","",IFERROR(INDEX(Sesiones!$C$2:$C$401,MATCH(A2138,Sesiones!$A$2:$A$401,0)),""))</f>
        <v/>
      </c>
      <c r="F2138" s="0" t="str">
        <f aca="false">IF(A2138="","",IF(D2138="Sesión no existe","Sesión no existe",IF(COUNTIFS(Matrículas!$A$2:$A$201,B2138,Matrículas!$B$2:$B$201,D2138)=0,"No está matriculado en ese grupo",IF(COUNTIFS($A$2:$A$3001,A2138,$B$2:$B$3001,B2138)&gt;1,"Registro repetido",""))))</f>
        <v/>
      </c>
    </row>
    <row r="2139" customFormat="false" ht="15" hidden="false" customHeight="false" outlineLevel="0" collapsed="false">
      <c r="D2139" s="0" t="str">
        <f aca="false">IF(A2139="","",IFERROR(INDEX(Sesiones!$B$2:$B$401,MATCH(A2139,Sesiones!$A$2:$A$401,0)),"Sesión no existe"))</f>
        <v/>
      </c>
      <c r="E2139" s="41" t="str">
        <f aca="false">IF(A2139="","",IFERROR(INDEX(Sesiones!$C$2:$C$401,MATCH(A2139,Sesiones!$A$2:$A$401,0)),""))</f>
        <v/>
      </c>
      <c r="F2139" s="0" t="str">
        <f aca="false">IF(A2139="","",IF(D2139="Sesión no existe","Sesión no existe",IF(COUNTIFS(Matrículas!$A$2:$A$201,B2139,Matrículas!$B$2:$B$201,D2139)=0,"No está matriculado en ese grupo",IF(COUNTIFS($A$2:$A$3001,A2139,$B$2:$B$3001,B2139)&gt;1,"Registro repetido",""))))</f>
        <v/>
      </c>
    </row>
    <row r="2140" customFormat="false" ht="15" hidden="false" customHeight="false" outlineLevel="0" collapsed="false">
      <c r="D2140" s="0" t="str">
        <f aca="false">IF(A2140="","",IFERROR(INDEX(Sesiones!$B$2:$B$401,MATCH(A2140,Sesiones!$A$2:$A$401,0)),"Sesión no existe"))</f>
        <v/>
      </c>
      <c r="E2140" s="41" t="str">
        <f aca="false">IF(A2140="","",IFERROR(INDEX(Sesiones!$C$2:$C$401,MATCH(A2140,Sesiones!$A$2:$A$401,0)),""))</f>
        <v/>
      </c>
      <c r="F2140" s="0" t="str">
        <f aca="false">IF(A2140="","",IF(D2140="Sesión no existe","Sesión no existe",IF(COUNTIFS(Matrículas!$A$2:$A$201,B2140,Matrículas!$B$2:$B$201,D2140)=0,"No está matriculado en ese grupo",IF(COUNTIFS($A$2:$A$3001,A2140,$B$2:$B$3001,B2140)&gt;1,"Registro repetido",""))))</f>
        <v/>
      </c>
    </row>
    <row r="2141" customFormat="false" ht="15" hidden="false" customHeight="false" outlineLevel="0" collapsed="false">
      <c r="D2141" s="0" t="str">
        <f aca="false">IF(A2141="","",IFERROR(INDEX(Sesiones!$B$2:$B$401,MATCH(A2141,Sesiones!$A$2:$A$401,0)),"Sesión no existe"))</f>
        <v/>
      </c>
      <c r="E2141" s="41" t="str">
        <f aca="false">IF(A2141="","",IFERROR(INDEX(Sesiones!$C$2:$C$401,MATCH(A2141,Sesiones!$A$2:$A$401,0)),""))</f>
        <v/>
      </c>
      <c r="F2141" s="0" t="str">
        <f aca="false">IF(A2141="","",IF(D2141="Sesión no existe","Sesión no existe",IF(COUNTIFS(Matrículas!$A$2:$A$201,B2141,Matrículas!$B$2:$B$201,D2141)=0,"No está matriculado en ese grupo",IF(COUNTIFS($A$2:$A$3001,A2141,$B$2:$B$3001,B2141)&gt;1,"Registro repetido",""))))</f>
        <v/>
      </c>
    </row>
    <row r="2142" customFormat="false" ht="15" hidden="false" customHeight="false" outlineLevel="0" collapsed="false">
      <c r="D2142" s="0" t="str">
        <f aca="false">IF(A2142="","",IFERROR(INDEX(Sesiones!$B$2:$B$401,MATCH(A2142,Sesiones!$A$2:$A$401,0)),"Sesión no existe"))</f>
        <v/>
      </c>
      <c r="E2142" s="41" t="str">
        <f aca="false">IF(A2142="","",IFERROR(INDEX(Sesiones!$C$2:$C$401,MATCH(A2142,Sesiones!$A$2:$A$401,0)),""))</f>
        <v/>
      </c>
      <c r="F2142" s="0" t="str">
        <f aca="false">IF(A2142="","",IF(D2142="Sesión no existe","Sesión no existe",IF(COUNTIFS(Matrículas!$A$2:$A$201,B2142,Matrículas!$B$2:$B$201,D2142)=0,"No está matriculado en ese grupo",IF(COUNTIFS($A$2:$A$3001,A2142,$B$2:$B$3001,B2142)&gt;1,"Registro repetido",""))))</f>
        <v/>
      </c>
    </row>
    <row r="2143" customFormat="false" ht="15" hidden="false" customHeight="false" outlineLevel="0" collapsed="false">
      <c r="D2143" s="0" t="str">
        <f aca="false">IF(A2143="","",IFERROR(INDEX(Sesiones!$B$2:$B$401,MATCH(A2143,Sesiones!$A$2:$A$401,0)),"Sesión no existe"))</f>
        <v/>
      </c>
      <c r="E2143" s="41" t="str">
        <f aca="false">IF(A2143="","",IFERROR(INDEX(Sesiones!$C$2:$C$401,MATCH(A2143,Sesiones!$A$2:$A$401,0)),""))</f>
        <v/>
      </c>
      <c r="F2143" s="0" t="str">
        <f aca="false">IF(A2143="","",IF(D2143="Sesión no existe","Sesión no existe",IF(COUNTIFS(Matrículas!$A$2:$A$201,B2143,Matrículas!$B$2:$B$201,D2143)=0,"No está matriculado en ese grupo",IF(COUNTIFS($A$2:$A$3001,A2143,$B$2:$B$3001,B2143)&gt;1,"Registro repetido",""))))</f>
        <v/>
      </c>
    </row>
    <row r="2144" customFormat="false" ht="15" hidden="false" customHeight="false" outlineLevel="0" collapsed="false">
      <c r="D2144" s="0" t="str">
        <f aca="false">IF(A2144="","",IFERROR(INDEX(Sesiones!$B$2:$B$401,MATCH(A2144,Sesiones!$A$2:$A$401,0)),"Sesión no existe"))</f>
        <v/>
      </c>
      <c r="E2144" s="41" t="str">
        <f aca="false">IF(A2144="","",IFERROR(INDEX(Sesiones!$C$2:$C$401,MATCH(A2144,Sesiones!$A$2:$A$401,0)),""))</f>
        <v/>
      </c>
      <c r="F2144" s="0" t="str">
        <f aca="false">IF(A2144="","",IF(D2144="Sesión no existe","Sesión no existe",IF(COUNTIFS(Matrículas!$A$2:$A$201,B2144,Matrículas!$B$2:$B$201,D2144)=0,"No está matriculado en ese grupo",IF(COUNTIFS($A$2:$A$3001,A2144,$B$2:$B$3001,B2144)&gt;1,"Registro repetido",""))))</f>
        <v/>
      </c>
    </row>
    <row r="2145" customFormat="false" ht="15" hidden="false" customHeight="false" outlineLevel="0" collapsed="false">
      <c r="D2145" s="0" t="str">
        <f aca="false">IF(A2145="","",IFERROR(INDEX(Sesiones!$B$2:$B$401,MATCH(A2145,Sesiones!$A$2:$A$401,0)),"Sesión no existe"))</f>
        <v/>
      </c>
      <c r="E2145" s="41" t="str">
        <f aca="false">IF(A2145="","",IFERROR(INDEX(Sesiones!$C$2:$C$401,MATCH(A2145,Sesiones!$A$2:$A$401,0)),""))</f>
        <v/>
      </c>
      <c r="F2145" s="0" t="str">
        <f aca="false">IF(A2145="","",IF(D2145="Sesión no existe","Sesión no existe",IF(COUNTIFS(Matrículas!$A$2:$A$201,B2145,Matrículas!$B$2:$B$201,D2145)=0,"No está matriculado en ese grupo",IF(COUNTIFS($A$2:$A$3001,A2145,$B$2:$B$3001,B2145)&gt;1,"Registro repetido",""))))</f>
        <v/>
      </c>
    </row>
    <row r="2146" customFormat="false" ht="15" hidden="false" customHeight="false" outlineLevel="0" collapsed="false">
      <c r="D2146" s="0" t="str">
        <f aca="false">IF(A2146="","",IFERROR(INDEX(Sesiones!$B$2:$B$401,MATCH(A2146,Sesiones!$A$2:$A$401,0)),"Sesión no existe"))</f>
        <v/>
      </c>
      <c r="E2146" s="41" t="str">
        <f aca="false">IF(A2146="","",IFERROR(INDEX(Sesiones!$C$2:$C$401,MATCH(A2146,Sesiones!$A$2:$A$401,0)),""))</f>
        <v/>
      </c>
      <c r="F2146" s="0" t="str">
        <f aca="false">IF(A2146="","",IF(D2146="Sesión no existe","Sesión no existe",IF(COUNTIFS(Matrículas!$A$2:$A$201,B2146,Matrículas!$B$2:$B$201,D2146)=0,"No está matriculado en ese grupo",IF(COUNTIFS($A$2:$A$3001,A2146,$B$2:$B$3001,B2146)&gt;1,"Registro repetido",""))))</f>
        <v/>
      </c>
    </row>
    <row r="2147" customFormat="false" ht="15" hidden="false" customHeight="false" outlineLevel="0" collapsed="false">
      <c r="D2147" s="0" t="str">
        <f aca="false">IF(A2147="","",IFERROR(INDEX(Sesiones!$B$2:$B$401,MATCH(A2147,Sesiones!$A$2:$A$401,0)),"Sesión no existe"))</f>
        <v/>
      </c>
      <c r="E2147" s="41" t="str">
        <f aca="false">IF(A2147="","",IFERROR(INDEX(Sesiones!$C$2:$C$401,MATCH(A2147,Sesiones!$A$2:$A$401,0)),""))</f>
        <v/>
      </c>
      <c r="F2147" s="0" t="str">
        <f aca="false">IF(A2147="","",IF(D2147="Sesión no existe","Sesión no existe",IF(COUNTIFS(Matrículas!$A$2:$A$201,B2147,Matrículas!$B$2:$B$201,D2147)=0,"No está matriculado en ese grupo",IF(COUNTIFS($A$2:$A$3001,A2147,$B$2:$B$3001,B2147)&gt;1,"Registro repetido",""))))</f>
        <v/>
      </c>
    </row>
    <row r="2148" customFormat="false" ht="15" hidden="false" customHeight="false" outlineLevel="0" collapsed="false">
      <c r="D2148" s="0" t="str">
        <f aca="false">IF(A2148="","",IFERROR(INDEX(Sesiones!$B$2:$B$401,MATCH(A2148,Sesiones!$A$2:$A$401,0)),"Sesión no existe"))</f>
        <v/>
      </c>
      <c r="E2148" s="41" t="str">
        <f aca="false">IF(A2148="","",IFERROR(INDEX(Sesiones!$C$2:$C$401,MATCH(A2148,Sesiones!$A$2:$A$401,0)),""))</f>
        <v/>
      </c>
      <c r="F2148" s="0" t="str">
        <f aca="false">IF(A2148="","",IF(D2148="Sesión no existe","Sesión no existe",IF(COUNTIFS(Matrículas!$A$2:$A$201,B2148,Matrículas!$B$2:$B$201,D2148)=0,"No está matriculado en ese grupo",IF(COUNTIFS($A$2:$A$3001,A2148,$B$2:$B$3001,B2148)&gt;1,"Registro repetido",""))))</f>
        <v/>
      </c>
    </row>
    <row r="2149" customFormat="false" ht="15" hidden="false" customHeight="false" outlineLevel="0" collapsed="false">
      <c r="D2149" s="0" t="str">
        <f aca="false">IF(A2149="","",IFERROR(INDEX(Sesiones!$B$2:$B$401,MATCH(A2149,Sesiones!$A$2:$A$401,0)),"Sesión no existe"))</f>
        <v/>
      </c>
      <c r="E2149" s="41" t="str">
        <f aca="false">IF(A2149="","",IFERROR(INDEX(Sesiones!$C$2:$C$401,MATCH(A2149,Sesiones!$A$2:$A$401,0)),""))</f>
        <v/>
      </c>
      <c r="F2149" s="0" t="str">
        <f aca="false">IF(A2149="","",IF(D2149="Sesión no existe","Sesión no existe",IF(COUNTIFS(Matrículas!$A$2:$A$201,B2149,Matrículas!$B$2:$B$201,D2149)=0,"No está matriculado en ese grupo",IF(COUNTIFS($A$2:$A$3001,A2149,$B$2:$B$3001,B2149)&gt;1,"Registro repetido",""))))</f>
        <v/>
      </c>
    </row>
    <row r="2150" customFormat="false" ht="15" hidden="false" customHeight="false" outlineLevel="0" collapsed="false">
      <c r="D2150" s="0" t="str">
        <f aca="false">IF(A2150="","",IFERROR(INDEX(Sesiones!$B$2:$B$401,MATCH(A2150,Sesiones!$A$2:$A$401,0)),"Sesión no existe"))</f>
        <v/>
      </c>
      <c r="E2150" s="41" t="str">
        <f aca="false">IF(A2150="","",IFERROR(INDEX(Sesiones!$C$2:$C$401,MATCH(A2150,Sesiones!$A$2:$A$401,0)),""))</f>
        <v/>
      </c>
      <c r="F2150" s="0" t="str">
        <f aca="false">IF(A2150="","",IF(D2150="Sesión no existe","Sesión no existe",IF(COUNTIFS(Matrículas!$A$2:$A$201,B2150,Matrículas!$B$2:$B$201,D2150)=0,"No está matriculado en ese grupo",IF(COUNTIFS($A$2:$A$3001,A2150,$B$2:$B$3001,B2150)&gt;1,"Registro repetido",""))))</f>
        <v/>
      </c>
    </row>
    <row r="2151" customFormat="false" ht="15" hidden="false" customHeight="false" outlineLevel="0" collapsed="false">
      <c r="D2151" s="0" t="str">
        <f aca="false">IF(A2151="","",IFERROR(INDEX(Sesiones!$B$2:$B$401,MATCH(A2151,Sesiones!$A$2:$A$401,0)),"Sesión no existe"))</f>
        <v/>
      </c>
      <c r="E2151" s="41" t="str">
        <f aca="false">IF(A2151="","",IFERROR(INDEX(Sesiones!$C$2:$C$401,MATCH(A2151,Sesiones!$A$2:$A$401,0)),""))</f>
        <v/>
      </c>
      <c r="F2151" s="0" t="str">
        <f aca="false">IF(A2151="","",IF(D2151="Sesión no existe","Sesión no existe",IF(COUNTIFS(Matrículas!$A$2:$A$201,B2151,Matrículas!$B$2:$B$201,D2151)=0,"No está matriculado en ese grupo",IF(COUNTIFS($A$2:$A$3001,A2151,$B$2:$B$3001,B2151)&gt;1,"Registro repetido",""))))</f>
        <v/>
      </c>
    </row>
    <row r="2152" customFormat="false" ht="15" hidden="false" customHeight="false" outlineLevel="0" collapsed="false">
      <c r="D2152" s="0" t="str">
        <f aca="false">IF(A2152="","",IFERROR(INDEX(Sesiones!$B$2:$B$401,MATCH(A2152,Sesiones!$A$2:$A$401,0)),"Sesión no existe"))</f>
        <v/>
      </c>
      <c r="E2152" s="41" t="str">
        <f aca="false">IF(A2152="","",IFERROR(INDEX(Sesiones!$C$2:$C$401,MATCH(A2152,Sesiones!$A$2:$A$401,0)),""))</f>
        <v/>
      </c>
      <c r="F2152" s="0" t="str">
        <f aca="false">IF(A2152="","",IF(D2152="Sesión no existe","Sesión no existe",IF(COUNTIFS(Matrículas!$A$2:$A$201,B2152,Matrículas!$B$2:$B$201,D2152)=0,"No está matriculado en ese grupo",IF(COUNTIFS($A$2:$A$3001,A2152,$B$2:$B$3001,B2152)&gt;1,"Registro repetido",""))))</f>
        <v/>
      </c>
    </row>
    <row r="2153" customFormat="false" ht="15" hidden="false" customHeight="false" outlineLevel="0" collapsed="false">
      <c r="D2153" s="0" t="str">
        <f aca="false">IF(A2153="","",IFERROR(INDEX(Sesiones!$B$2:$B$401,MATCH(A2153,Sesiones!$A$2:$A$401,0)),"Sesión no existe"))</f>
        <v/>
      </c>
      <c r="E2153" s="41" t="str">
        <f aca="false">IF(A2153="","",IFERROR(INDEX(Sesiones!$C$2:$C$401,MATCH(A2153,Sesiones!$A$2:$A$401,0)),""))</f>
        <v/>
      </c>
      <c r="F2153" s="0" t="str">
        <f aca="false">IF(A2153="","",IF(D2153="Sesión no existe","Sesión no existe",IF(COUNTIFS(Matrículas!$A$2:$A$201,B2153,Matrículas!$B$2:$B$201,D2153)=0,"No está matriculado en ese grupo",IF(COUNTIFS($A$2:$A$3001,A2153,$B$2:$B$3001,B2153)&gt;1,"Registro repetido",""))))</f>
        <v/>
      </c>
    </row>
    <row r="2154" customFormat="false" ht="15" hidden="false" customHeight="false" outlineLevel="0" collapsed="false">
      <c r="D2154" s="0" t="str">
        <f aca="false">IF(A2154="","",IFERROR(INDEX(Sesiones!$B$2:$B$401,MATCH(A2154,Sesiones!$A$2:$A$401,0)),"Sesión no existe"))</f>
        <v/>
      </c>
      <c r="E2154" s="41" t="str">
        <f aca="false">IF(A2154="","",IFERROR(INDEX(Sesiones!$C$2:$C$401,MATCH(A2154,Sesiones!$A$2:$A$401,0)),""))</f>
        <v/>
      </c>
      <c r="F2154" s="0" t="str">
        <f aca="false">IF(A2154="","",IF(D2154="Sesión no existe","Sesión no existe",IF(COUNTIFS(Matrículas!$A$2:$A$201,B2154,Matrículas!$B$2:$B$201,D2154)=0,"No está matriculado en ese grupo",IF(COUNTIFS($A$2:$A$3001,A2154,$B$2:$B$3001,B2154)&gt;1,"Registro repetido",""))))</f>
        <v/>
      </c>
    </row>
    <row r="2155" customFormat="false" ht="15" hidden="false" customHeight="false" outlineLevel="0" collapsed="false">
      <c r="D2155" s="0" t="str">
        <f aca="false">IF(A2155="","",IFERROR(INDEX(Sesiones!$B$2:$B$401,MATCH(A2155,Sesiones!$A$2:$A$401,0)),"Sesión no existe"))</f>
        <v/>
      </c>
      <c r="E2155" s="41" t="str">
        <f aca="false">IF(A2155="","",IFERROR(INDEX(Sesiones!$C$2:$C$401,MATCH(A2155,Sesiones!$A$2:$A$401,0)),""))</f>
        <v/>
      </c>
      <c r="F2155" s="0" t="str">
        <f aca="false">IF(A2155="","",IF(D2155="Sesión no existe","Sesión no existe",IF(COUNTIFS(Matrículas!$A$2:$A$201,B2155,Matrículas!$B$2:$B$201,D2155)=0,"No está matriculado en ese grupo",IF(COUNTIFS($A$2:$A$3001,A2155,$B$2:$B$3001,B2155)&gt;1,"Registro repetido",""))))</f>
        <v/>
      </c>
    </row>
    <row r="2156" customFormat="false" ht="15" hidden="false" customHeight="false" outlineLevel="0" collapsed="false">
      <c r="D2156" s="0" t="str">
        <f aca="false">IF(A2156="","",IFERROR(INDEX(Sesiones!$B$2:$B$401,MATCH(A2156,Sesiones!$A$2:$A$401,0)),"Sesión no existe"))</f>
        <v/>
      </c>
      <c r="E2156" s="41" t="str">
        <f aca="false">IF(A2156="","",IFERROR(INDEX(Sesiones!$C$2:$C$401,MATCH(A2156,Sesiones!$A$2:$A$401,0)),""))</f>
        <v/>
      </c>
      <c r="F2156" s="0" t="str">
        <f aca="false">IF(A2156="","",IF(D2156="Sesión no existe","Sesión no existe",IF(COUNTIFS(Matrículas!$A$2:$A$201,B2156,Matrículas!$B$2:$B$201,D2156)=0,"No está matriculado en ese grupo",IF(COUNTIFS($A$2:$A$3001,A2156,$B$2:$B$3001,B2156)&gt;1,"Registro repetido",""))))</f>
        <v/>
      </c>
    </row>
    <row r="2157" customFormat="false" ht="15" hidden="false" customHeight="false" outlineLevel="0" collapsed="false">
      <c r="D2157" s="0" t="str">
        <f aca="false">IF(A2157="","",IFERROR(INDEX(Sesiones!$B$2:$B$401,MATCH(A2157,Sesiones!$A$2:$A$401,0)),"Sesión no existe"))</f>
        <v/>
      </c>
      <c r="E2157" s="41" t="str">
        <f aca="false">IF(A2157="","",IFERROR(INDEX(Sesiones!$C$2:$C$401,MATCH(A2157,Sesiones!$A$2:$A$401,0)),""))</f>
        <v/>
      </c>
      <c r="F2157" s="0" t="str">
        <f aca="false">IF(A2157="","",IF(D2157="Sesión no existe","Sesión no existe",IF(COUNTIFS(Matrículas!$A$2:$A$201,B2157,Matrículas!$B$2:$B$201,D2157)=0,"No está matriculado en ese grupo",IF(COUNTIFS($A$2:$A$3001,A2157,$B$2:$B$3001,B2157)&gt;1,"Registro repetido",""))))</f>
        <v/>
      </c>
    </row>
    <row r="2158" customFormat="false" ht="15" hidden="false" customHeight="false" outlineLevel="0" collapsed="false">
      <c r="D2158" s="0" t="str">
        <f aca="false">IF(A2158="","",IFERROR(INDEX(Sesiones!$B$2:$B$401,MATCH(A2158,Sesiones!$A$2:$A$401,0)),"Sesión no existe"))</f>
        <v/>
      </c>
      <c r="E2158" s="41" t="str">
        <f aca="false">IF(A2158="","",IFERROR(INDEX(Sesiones!$C$2:$C$401,MATCH(A2158,Sesiones!$A$2:$A$401,0)),""))</f>
        <v/>
      </c>
      <c r="F2158" s="0" t="str">
        <f aca="false">IF(A2158="","",IF(D2158="Sesión no existe","Sesión no existe",IF(COUNTIFS(Matrículas!$A$2:$A$201,B2158,Matrículas!$B$2:$B$201,D2158)=0,"No está matriculado en ese grupo",IF(COUNTIFS($A$2:$A$3001,A2158,$B$2:$B$3001,B2158)&gt;1,"Registro repetido",""))))</f>
        <v/>
      </c>
    </row>
    <row r="2159" customFormat="false" ht="15" hidden="false" customHeight="false" outlineLevel="0" collapsed="false">
      <c r="D2159" s="0" t="str">
        <f aca="false">IF(A2159="","",IFERROR(INDEX(Sesiones!$B$2:$B$401,MATCH(A2159,Sesiones!$A$2:$A$401,0)),"Sesión no existe"))</f>
        <v/>
      </c>
      <c r="E2159" s="41" t="str">
        <f aca="false">IF(A2159="","",IFERROR(INDEX(Sesiones!$C$2:$C$401,MATCH(A2159,Sesiones!$A$2:$A$401,0)),""))</f>
        <v/>
      </c>
      <c r="F2159" s="0" t="str">
        <f aca="false">IF(A2159="","",IF(D2159="Sesión no existe","Sesión no existe",IF(COUNTIFS(Matrículas!$A$2:$A$201,B2159,Matrículas!$B$2:$B$201,D2159)=0,"No está matriculado en ese grupo",IF(COUNTIFS($A$2:$A$3001,A2159,$B$2:$B$3001,B2159)&gt;1,"Registro repetido",""))))</f>
        <v/>
      </c>
    </row>
    <row r="2160" customFormat="false" ht="15" hidden="false" customHeight="false" outlineLevel="0" collapsed="false">
      <c r="D2160" s="0" t="str">
        <f aca="false">IF(A2160="","",IFERROR(INDEX(Sesiones!$B$2:$B$401,MATCH(A2160,Sesiones!$A$2:$A$401,0)),"Sesión no existe"))</f>
        <v/>
      </c>
      <c r="E2160" s="41" t="str">
        <f aca="false">IF(A2160="","",IFERROR(INDEX(Sesiones!$C$2:$C$401,MATCH(A2160,Sesiones!$A$2:$A$401,0)),""))</f>
        <v/>
      </c>
      <c r="F2160" s="0" t="str">
        <f aca="false">IF(A2160="","",IF(D2160="Sesión no existe","Sesión no existe",IF(COUNTIFS(Matrículas!$A$2:$A$201,B2160,Matrículas!$B$2:$B$201,D2160)=0,"No está matriculado en ese grupo",IF(COUNTIFS($A$2:$A$3001,A2160,$B$2:$B$3001,B2160)&gt;1,"Registro repetido",""))))</f>
        <v/>
      </c>
    </row>
    <row r="2161" customFormat="false" ht="15" hidden="false" customHeight="false" outlineLevel="0" collapsed="false">
      <c r="D2161" s="0" t="str">
        <f aca="false">IF(A2161="","",IFERROR(INDEX(Sesiones!$B$2:$B$401,MATCH(A2161,Sesiones!$A$2:$A$401,0)),"Sesión no existe"))</f>
        <v/>
      </c>
      <c r="E2161" s="41" t="str">
        <f aca="false">IF(A2161="","",IFERROR(INDEX(Sesiones!$C$2:$C$401,MATCH(A2161,Sesiones!$A$2:$A$401,0)),""))</f>
        <v/>
      </c>
      <c r="F2161" s="0" t="str">
        <f aca="false">IF(A2161="","",IF(D2161="Sesión no existe","Sesión no existe",IF(COUNTIFS(Matrículas!$A$2:$A$201,B2161,Matrículas!$B$2:$B$201,D2161)=0,"No está matriculado en ese grupo",IF(COUNTIFS($A$2:$A$3001,A2161,$B$2:$B$3001,B2161)&gt;1,"Registro repetido",""))))</f>
        <v/>
      </c>
    </row>
    <row r="2162" customFormat="false" ht="15" hidden="false" customHeight="false" outlineLevel="0" collapsed="false">
      <c r="D2162" s="0" t="str">
        <f aca="false">IF(A2162="","",IFERROR(INDEX(Sesiones!$B$2:$B$401,MATCH(A2162,Sesiones!$A$2:$A$401,0)),"Sesión no existe"))</f>
        <v/>
      </c>
      <c r="E2162" s="41" t="str">
        <f aca="false">IF(A2162="","",IFERROR(INDEX(Sesiones!$C$2:$C$401,MATCH(A2162,Sesiones!$A$2:$A$401,0)),""))</f>
        <v/>
      </c>
      <c r="F2162" s="0" t="str">
        <f aca="false">IF(A2162="","",IF(D2162="Sesión no existe","Sesión no existe",IF(COUNTIFS(Matrículas!$A$2:$A$201,B2162,Matrículas!$B$2:$B$201,D2162)=0,"No está matriculado en ese grupo",IF(COUNTIFS($A$2:$A$3001,A2162,$B$2:$B$3001,B2162)&gt;1,"Registro repetido",""))))</f>
        <v/>
      </c>
    </row>
    <row r="2163" customFormat="false" ht="15" hidden="false" customHeight="false" outlineLevel="0" collapsed="false">
      <c r="D2163" s="0" t="str">
        <f aca="false">IF(A2163="","",IFERROR(INDEX(Sesiones!$B$2:$B$401,MATCH(A2163,Sesiones!$A$2:$A$401,0)),"Sesión no existe"))</f>
        <v/>
      </c>
      <c r="E2163" s="41" t="str">
        <f aca="false">IF(A2163="","",IFERROR(INDEX(Sesiones!$C$2:$C$401,MATCH(A2163,Sesiones!$A$2:$A$401,0)),""))</f>
        <v/>
      </c>
      <c r="F2163" s="0" t="str">
        <f aca="false">IF(A2163="","",IF(D2163="Sesión no existe","Sesión no existe",IF(COUNTIFS(Matrículas!$A$2:$A$201,B2163,Matrículas!$B$2:$B$201,D2163)=0,"No está matriculado en ese grupo",IF(COUNTIFS($A$2:$A$3001,A2163,$B$2:$B$3001,B2163)&gt;1,"Registro repetido",""))))</f>
        <v/>
      </c>
    </row>
    <row r="2164" customFormat="false" ht="15" hidden="false" customHeight="false" outlineLevel="0" collapsed="false">
      <c r="D2164" s="0" t="str">
        <f aca="false">IF(A2164="","",IFERROR(INDEX(Sesiones!$B$2:$B$401,MATCH(A2164,Sesiones!$A$2:$A$401,0)),"Sesión no existe"))</f>
        <v/>
      </c>
      <c r="E2164" s="41" t="str">
        <f aca="false">IF(A2164="","",IFERROR(INDEX(Sesiones!$C$2:$C$401,MATCH(A2164,Sesiones!$A$2:$A$401,0)),""))</f>
        <v/>
      </c>
      <c r="F2164" s="0" t="str">
        <f aca="false">IF(A2164="","",IF(D2164="Sesión no existe","Sesión no existe",IF(COUNTIFS(Matrículas!$A$2:$A$201,B2164,Matrículas!$B$2:$B$201,D2164)=0,"No está matriculado en ese grupo",IF(COUNTIFS($A$2:$A$3001,A2164,$B$2:$B$3001,B2164)&gt;1,"Registro repetido",""))))</f>
        <v/>
      </c>
    </row>
    <row r="2165" customFormat="false" ht="15" hidden="false" customHeight="false" outlineLevel="0" collapsed="false">
      <c r="D2165" s="0" t="str">
        <f aca="false">IF(A2165="","",IFERROR(INDEX(Sesiones!$B$2:$B$401,MATCH(A2165,Sesiones!$A$2:$A$401,0)),"Sesión no existe"))</f>
        <v/>
      </c>
      <c r="E2165" s="41" t="str">
        <f aca="false">IF(A2165="","",IFERROR(INDEX(Sesiones!$C$2:$C$401,MATCH(A2165,Sesiones!$A$2:$A$401,0)),""))</f>
        <v/>
      </c>
      <c r="F2165" s="0" t="str">
        <f aca="false">IF(A2165="","",IF(D2165="Sesión no existe","Sesión no existe",IF(COUNTIFS(Matrículas!$A$2:$A$201,B2165,Matrículas!$B$2:$B$201,D2165)=0,"No está matriculado en ese grupo",IF(COUNTIFS($A$2:$A$3001,A2165,$B$2:$B$3001,B2165)&gt;1,"Registro repetido",""))))</f>
        <v/>
      </c>
    </row>
    <row r="2166" customFormat="false" ht="15" hidden="false" customHeight="false" outlineLevel="0" collapsed="false">
      <c r="D2166" s="0" t="str">
        <f aca="false">IF(A2166="","",IFERROR(INDEX(Sesiones!$B$2:$B$401,MATCH(A2166,Sesiones!$A$2:$A$401,0)),"Sesión no existe"))</f>
        <v/>
      </c>
      <c r="E2166" s="41" t="str">
        <f aca="false">IF(A2166="","",IFERROR(INDEX(Sesiones!$C$2:$C$401,MATCH(A2166,Sesiones!$A$2:$A$401,0)),""))</f>
        <v/>
      </c>
      <c r="F2166" s="0" t="str">
        <f aca="false">IF(A2166="","",IF(D2166="Sesión no existe","Sesión no existe",IF(COUNTIFS(Matrículas!$A$2:$A$201,B2166,Matrículas!$B$2:$B$201,D2166)=0,"No está matriculado en ese grupo",IF(COUNTIFS($A$2:$A$3001,A2166,$B$2:$B$3001,B2166)&gt;1,"Registro repetido",""))))</f>
        <v/>
      </c>
    </row>
    <row r="2167" customFormat="false" ht="15" hidden="false" customHeight="false" outlineLevel="0" collapsed="false">
      <c r="D2167" s="0" t="str">
        <f aca="false">IF(A2167="","",IFERROR(INDEX(Sesiones!$B$2:$B$401,MATCH(A2167,Sesiones!$A$2:$A$401,0)),"Sesión no existe"))</f>
        <v/>
      </c>
      <c r="E2167" s="41" t="str">
        <f aca="false">IF(A2167="","",IFERROR(INDEX(Sesiones!$C$2:$C$401,MATCH(A2167,Sesiones!$A$2:$A$401,0)),""))</f>
        <v/>
      </c>
      <c r="F2167" s="0" t="str">
        <f aca="false">IF(A2167="","",IF(D2167="Sesión no existe","Sesión no existe",IF(COUNTIFS(Matrículas!$A$2:$A$201,B2167,Matrículas!$B$2:$B$201,D2167)=0,"No está matriculado en ese grupo",IF(COUNTIFS($A$2:$A$3001,A2167,$B$2:$B$3001,B2167)&gt;1,"Registro repetido",""))))</f>
        <v/>
      </c>
    </row>
    <row r="2168" customFormat="false" ht="15" hidden="false" customHeight="false" outlineLevel="0" collapsed="false">
      <c r="D2168" s="0" t="str">
        <f aca="false">IF(A2168="","",IFERROR(INDEX(Sesiones!$B$2:$B$401,MATCH(A2168,Sesiones!$A$2:$A$401,0)),"Sesión no existe"))</f>
        <v/>
      </c>
      <c r="E2168" s="41" t="str">
        <f aca="false">IF(A2168="","",IFERROR(INDEX(Sesiones!$C$2:$C$401,MATCH(A2168,Sesiones!$A$2:$A$401,0)),""))</f>
        <v/>
      </c>
      <c r="F2168" s="0" t="str">
        <f aca="false">IF(A2168="","",IF(D2168="Sesión no existe","Sesión no existe",IF(COUNTIFS(Matrículas!$A$2:$A$201,B2168,Matrículas!$B$2:$B$201,D2168)=0,"No está matriculado en ese grupo",IF(COUNTIFS($A$2:$A$3001,A2168,$B$2:$B$3001,B2168)&gt;1,"Registro repetido",""))))</f>
        <v/>
      </c>
    </row>
    <row r="2169" customFormat="false" ht="15" hidden="false" customHeight="false" outlineLevel="0" collapsed="false">
      <c r="D2169" s="0" t="str">
        <f aca="false">IF(A2169="","",IFERROR(INDEX(Sesiones!$B$2:$B$401,MATCH(A2169,Sesiones!$A$2:$A$401,0)),"Sesión no existe"))</f>
        <v/>
      </c>
      <c r="E2169" s="41" t="str">
        <f aca="false">IF(A2169="","",IFERROR(INDEX(Sesiones!$C$2:$C$401,MATCH(A2169,Sesiones!$A$2:$A$401,0)),""))</f>
        <v/>
      </c>
      <c r="F2169" s="0" t="str">
        <f aca="false">IF(A2169="","",IF(D2169="Sesión no existe","Sesión no existe",IF(COUNTIFS(Matrículas!$A$2:$A$201,B2169,Matrículas!$B$2:$B$201,D2169)=0,"No está matriculado en ese grupo",IF(COUNTIFS($A$2:$A$3001,A2169,$B$2:$B$3001,B2169)&gt;1,"Registro repetido",""))))</f>
        <v/>
      </c>
    </row>
    <row r="2170" customFormat="false" ht="15" hidden="false" customHeight="false" outlineLevel="0" collapsed="false">
      <c r="D2170" s="0" t="str">
        <f aca="false">IF(A2170="","",IFERROR(INDEX(Sesiones!$B$2:$B$401,MATCH(A2170,Sesiones!$A$2:$A$401,0)),"Sesión no existe"))</f>
        <v/>
      </c>
      <c r="E2170" s="41" t="str">
        <f aca="false">IF(A2170="","",IFERROR(INDEX(Sesiones!$C$2:$C$401,MATCH(A2170,Sesiones!$A$2:$A$401,0)),""))</f>
        <v/>
      </c>
      <c r="F2170" s="0" t="str">
        <f aca="false">IF(A2170="","",IF(D2170="Sesión no existe","Sesión no existe",IF(COUNTIFS(Matrículas!$A$2:$A$201,B2170,Matrículas!$B$2:$B$201,D2170)=0,"No está matriculado en ese grupo",IF(COUNTIFS($A$2:$A$3001,A2170,$B$2:$B$3001,B2170)&gt;1,"Registro repetido",""))))</f>
        <v/>
      </c>
    </row>
    <row r="2171" customFormat="false" ht="15" hidden="false" customHeight="false" outlineLevel="0" collapsed="false">
      <c r="D2171" s="0" t="str">
        <f aca="false">IF(A2171="","",IFERROR(INDEX(Sesiones!$B$2:$B$401,MATCH(A2171,Sesiones!$A$2:$A$401,0)),"Sesión no existe"))</f>
        <v/>
      </c>
      <c r="E2171" s="41" t="str">
        <f aca="false">IF(A2171="","",IFERROR(INDEX(Sesiones!$C$2:$C$401,MATCH(A2171,Sesiones!$A$2:$A$401,0)),""))</f>
        <v/>
      </c>
      <c r="F2171" s="0" t="str">
        <f aca="false">IF(A2171="","",IF(D2171="Sesión no existe","Sesión no existe",IF(COUNTIFS(Matrículas!$A$2:$A$201,B2171,Matrículas!$B$2:$B$201,D2171)=0,"No está matriculado en ese grupo",IF(COUNTIFS($A$2:$A$3001,A2171,$B$2:$B$3001,B2171)&gt;1,"Registro repetido",""))))</f>
        <v/>
      </c>
    </row>
    <row r="2172" customFormat="false" ht="15" hidden="false" customHeight="false" outlineLevel="0" collapsed="false">
      <c r="D2172" s="0" t="str">
        <f aca="false">IF(A2172="","",IFERROR(INDEX(Sesiones!$B$2:$B$401,MATCH(A2172,Sesiones!$A$2:$A$401,0)),"Sesión no existe"))</f>
        <v/>
      </c>
      <c r="E2172" s="41" t="str">
        <f aca="false">IF(A2172="","",IFERROR(INDEX(Sesiones!$C$2:$C$401,MATCH(A2172,Sesiones!$A$2:$A$401,0)),""))</f>
        <v/>
      </c>
      <c r="F2172" s="0" t="str">
        <f aca="false">IF(A2172="","",IF(D2172="Sesión no existe","Sesión no existe",IF(COUNTIFS(Matrículas!$A$2:$A$201,B2172,Matrículas!$B$2:$B$201,D2172)=0,"No está matriculado en ese grupo",IF(COUNTIFS($A$2:$A$3001,A2172,$B$2:$B$3001,B2172)&gt;1,"Registro repetido",""))))</f>
        <v/>
      </c>
    </row>
    <row r="2173" customFormat="false" ht="15" hidden="false" customHeight="false" outlineLevel="0" collapsed="false">
      <c r="D2173" s="0" t="str">
        <f aca="false">IF(A2173="","",IFERROR(INDEX(Sesiones!$B$2:$B$401,MATCH(A2173,Sesiones!$A$2:$A$401,0)),"Sesión no existe"))</f>
        <v/>
      </c>
      <c r="E2173" s="41" t="str">
        <f aca="false">IF(A2173="","",IFERROR(INDEX(Sesiones!$C$2:$C$401,MATCH(A2173,Sesiones!$A$2:$A$401,0)),""))</f>
        <v/>
      </c>
      <c r="F2173" s="0" t="str">
        <f aca="false">IF(A2173="","",IF(D2173="Sesión no existe","Sesión no existe",IF(COUNTIFS(Matrículas!$A$2:$A$201,B2173,Matrículas!$B$2:$B$201,D2173)=0,"No está matriculado en ese grupo",IF(COUNTIFS($A$2:$A$3001,A2173,$B$2:$B$3001,B2173)&gt;1,"Registro repetido",""))))</f>
        <v/>
      </c>
    </row>
    <row r="2174" customFormat="false" ht="15" hidden="false" customHeight="false" outlineLevel="0" collapsed="false">
      <c r="D2174" s="0" t="str">
        <f aca="false">IF(A2174="","",IFERROR(INDEX(Sesiones!$B$2:$B$401,MATCH(A2174,Sesiones!$A$2:$A$401,0)),"Sesión no existe"))</f>
        <v/>
      </c>
      <c r="E2174" s="41" t="str">
        <f aca="false">IF(A2174="","",IFERROR(INDEX(Sesiones!$C$2:$C$401,MATCH(A2174,Sesiones!$A$2:$A$401,0)),""))</f>
        <v/>
      </c>
      <c r="F2174" s="0" t="str">
        <f aca="false">IF(A2174="","",IF(D2174="Sesión no existe","Sesión no existe",IF(COUNTIFS(Matrículas!$A$2:$A$201,B2174,Matrículas!$B$2:$B$201,D2174)=0,"No está matriculado en ese grupo",IF(COUNTIFS($A$2:$A$3001,A2174,$B$2:$B$3001,B2174)&gt;1,"Registro repetido",""))))</f>
        <v/>
      </c>
    </row>
    <row r="2175" customFormat="false" ht="15" hidden="false" customHeight="false" outlineLevel="0" collapsed="false">
      <c r="D2175" s="0" t="str">
        <f aca="false">IF(A2175="","",IFERROR(INDEX(Sesiones!$B$2:$B$401,MATCH(A2175,Sesiones!$A$2:$A$401,0)),"Sesión no existe"))</f>
        <v/>
      </c>
      <c r="E2175" s="41" t="str">
        <f aca="false">IF(A2175="","",IFERROR(INDEX(Sesiones!$C$2:$C$401,MATCH(A2175,Sesiones!$A$2:$A$401,0)),""))</f>
        <v/>
      </c>
      <c r="F2175" s="0" t="str">
        <f aca="false">IF(A2175="","",IF(D2175="Sesión no existe","Sesión no existe",IF(COUNTIFS(Matrículas!$A$2:$A$201,B2175,Matrículas!$B$2:$B$201,D2175)=0,"No está matriculado en ese grupo",IF(COUNTIFS($A$2:$A$3001,A2175,$B$2:$B$3001,B2175)&gt;1,"Registro repetido",""))))</f>
        <v/>
      </c>
    </row>
    <row r="2176" customFormat="false" ht="15" hidden="false" customHeight="false" outlineLevel="0" collapsed="false">
      <c r="D2176" s="0" t="str">
        <f aca="false">IF(A2176="","",IFERROR(INDEX(Sesiones!$B$2:$B$401,MATCH(A2176,Sesiones!$A$2:$A$401,0)),"Sesión no existe"))</f>
        <v/>
      </c>
      <c r="E2176" s="41" t="str">
        <f aca="false">IF(A2176="","",IFERROR(INDEX(Sesiones!$C$2:$C$401,MATCH(A2176,Sesiones!$A$2:$A$401,0)),""))</f>
        <v/>
      </c>
      <c r="F2176" s="0" t="str">
        <f aca="false">IF(A2176="","",IF(D2176="Sesión no existe","Sesión no existe",IF(COUNTIFS(Matrículas!$A$2:$A$201,B2176,Matrículas!$B$2:$B$201,D2176)=0,"No está matriculado en ese grupo",IF(COUNTIFS($A$2:$A$3001,A2176,$B$2:$B$3001,B2176)&gt;1,"Registro repetido",""))))</f>
        <v/>
      </c>
    </row>
    <row r="2177" customFormat="false" ht="15" hidden="false" customHeight="false" outlineLevel="0" collapsed="false">
      <c r="D2177" s="0" t="str">
        <f aca="false">IF(A2177="","",IFERROR(INDEX(Sesiones!$B$2:$B$401,MATCH(A2177,Sesiones!$A$2:$A$401,0)),"Sesión no existe"))</f>
        <v/>
      </c>
      <c r="E2177" s="41" t="str">
        <f aca="false">IF(A2177="","",IFERROR(INDEX(Sesiones!$C$2:$C$401,MATCH(A2177,Sesiones!$A$2:$A$401,0)),""))</f>
        <v/>
      </c>
      <c r="F2177" s="0" t="str">
        <f aca="false">IF(A2177="","",IF(D2177="Sesión no existe","Sesión no existe",IF(COUNTIFS(Matrículas!$A$2:$A$201,B2177,Matrículas!$B$2:$B$201,D2177)=0,"No está matriculado en ese grupo",IF(COUNTIFS($A$2:$A$3001,A2177,$B$2:$B$3001,B2177)&gt;1,"Registro repetido",""))))</f>
        <v/>
      </c>
    </row>
    <row r="2178" customFormat="false" ht="15" hidden="false" customHeight="false" outlineLevel="0" collapsed="false">
      <c r="D2178" s="0" t="str">
        <f aca="false">IF(A2178="","",IFERROR(INDEX(Sesiones!$B$2:$B$401,MATCH(A2178,Sesiones!$A$2:$A$401,0)),"Sesión no existe"))</f>
        <v/>
      </c>
      <c r="E2178" s="41" t="str">
        <f aca="false">IF(A2178="","",IFERROR(INDEX(Sesiones!$C$2:$C$401,MATCH(A2178,Sesiones!$A$2:$A$401,0)),""))</f>
        <v/>
      </c>
      <c r="F2178" s="0" t="str">
        <f aca="false">IF(A2178="","",IF(D2178="Sesión no existe","Sesión no existe",IF(COUNTIFS(Matrículas!$A$2:$A$201,B2178,Matrículas!$B$2:$B$201,D2178)=0,"No está matriculado en ese grupo",IF(COUNTIFS($A$2:$A$3001,A2178,$B$2:$B$3001,B2178)&gt;1,"Registro repetido",""))))</f>
        <v/>
      </c>
    </row>
    <row r="2179" customFormat="false" ht="15" hidden="false" customHeight="false" outlineLevel="0" collapsed="false">
      <c r="D2179" s="0" t="str">
        <f aca="false">IF(A2179="","",IFERROR(INDEX(Sesiones!$B$2:$B$401,MATCH(A2179,Sesiones!$A$2:$A$401,0)),"Sesión no existe"))</f>
        <v/>
      </c>
      <c r="E2179" s="41" t="str">
        <f aca="false">IF(A2179="","",IFERROR(INDEX(Sesiones!$C$2:$C$401,MATCH(A2179,Sesiones!$A$2:$A$401,0)),""))</f>
        <v/>
      </c>
      <c r="F2179" s="0" t="str">
        <f aca="false">IF(A2179="","",IF(D2179="Sesión no existe","Sesión no existe",IF(COUNTIFS(Matrículas!$A$2:$A$201,B2179,Matrículas!$B$2:$B$201,D2179)=0,"No está matriculado en ese grupo",IF(COUNTIFS($A$2:$A$3001,A2179,$B$2:$B$3001,B2179)&gt;1,"Registro repetido",""))))</f>
        <v/>
      </c>
    </row>
    <row r="2180" customFormat="false" ht="15" hidden="false" customHeight="false" outlineLevel="0" collapsed="false">
      <c r="D2180" s="0" t="str">
        <f aca="false">IF(A2180="","",IFERROR(INDEX(Sesiones!$B$2:$B$401,MATCH(A2180,Sesiones!$A$2:$A$401,0)),"Sesión no existe"))</f>
        <v/>
      </c>
      <c r="E2180" s="41" t="str">
        <f aca="false">IF(A2180="","",IFERROR(INDEX(Sesiones!$C$2:$C$401,MATCH(A2180,Sesiones!$A$2:$A$401,0)),""))</f>
        <v/>
      </c>
      <c r="F2180" s="0" t="str">
        <f aca="false">IF(A2180="","",IF(D2180="Sesión no existe","Sesión no existe",IF(COUNTIFS(Matrículas!$A$2:$A$201,B2180,Matrículas!$B$2:$B$201,D2180)=0,"No está matriculado en ese grupo",IF(COUNTIFS($A$2:$A$3001,A2180,$B$2:$B$3001,B2180)&gt;1,"Registro repetido",""))))</f>
        <v/>
      </c>
    </row>
    <row r="2181" customFormat="false" ht="15" hidden="false" customHeight="false" outlineLevel="0" collapsed="false">
      <c r="D2181" s="0" t="str">
        <f aca="false">IF(A2181="","",IFERROR(INDEX(Sesiones!$B$2:$B$401,MATCH(A2181,Sesiones!$A$2:$A$401,0)),"Sesión no existe"))</f>
        <v/>
      </c>
      <c r="E2181" s="41" t="str">
        <f aca="false">IF(A2181="","",IFERROR(INDEX(Sesiones!$C$2:$C$401,MATCH(A2181,Sesiones!$A$2:$A$401,0)),""))</f>
        <v/>
      </c>
      <c r="F2181" s="0" t="str">
        <f aca="false">IF(A2181="","",IF(D2181="Sesión no existe","Sesión no existe",IF(COUNTIFS(Matrículas!$A$2:$A$201,B2181,Matrículas!$B$2:$B$201,D2181)=0,"No está matriculado en ese grupo",IF(COUNTIFS($A$2:$A$3001,A2181,$B$2:$B$3001,B2181)&gt;1,"Registro repetido",""))))</f>
        <v/>
      </c>
    </row>
    <row r="2182" customFormat="false" ht="15" hidden="false" customHeight="false" outlineLevel="0" collapsed="false">
      <c r="D2182" s="0" t="str">
        <f aca="false">IF(A2182="","",IFERROR(INDEX(Sesiones!$B$2:$B$401,MATCH(A2182,Sesiones!$A$2:$A$401,0)),"Sesión no existe"))</f>
        <v/>
      </c>
      <c r="E2182" s="41" t="str">
        <f aca="false">IF(A2182="","",IFERROR(INDEX(Sesiones!$C$2:$C$401,MATCH(A2182,Sesiones!$A$2:$A$401,0)),""))</f>
        <v/>
      </c>
      <c r="F2182" s="0" t="str">
        <f aca="false">IF(A2182="","",IF(D2182="Sesión no existe","Sesión no existe",IF(COUNTIFS(Matrículas!$A$2:$A$201,B2182,Matrículas!$B$2:$B$201,D2182)=0,"No está matriculado en ese grupo",IF(COUNTIFS($A$2:$A$3001,A2182,$B$2:$B$3001,B2182)&gt;1,"Registro repetido",""))))</f>
        <v/>
      </c>
    </row>
    <row r="2183" customFormat="false" ht="15" hidden="false" customHeight="false" outlineLevel="0" collapsed="false">
      <c r="D2183" s="0" t="str">
        <f aca="false">IF(A2183="","",IFERROR(INDEX(Sesiones!$B$2:$B$401,MATCH(A2183,Sesiones!$A$2:$A$401,0)),"Sesión no existe"))</f>
        <v/>
      </c>
      <c r="E2183" s="41" t="str">
        <f aca="false">IF(A2183="","",IFERROR(INDEX(Sesiones!$C$2:$C$401,MATCH(A2183,Sesiones!$A$2:$A$401,0)),""))</f>
        <v/>
      </c>
      <c r="F2183" s="0" t="str">
        <f aca="false">IF(A2183="","",IF(D2183="Sesión no existe","Sesión no existe",IF(COUNTIFS(Matrículas!$A$2:$A$201,B2183,Matrículas!$B$2:$B$201,D2183)=0,"No está matriculado en ese grupo",IF(COUNTIFS($A$2:$A$3001,A2183,$B$2:$B$3001,B2183)&gt;1,"Registro repetido",""))))</f>
        <v/>
      </c>
    </row>
    <row r="2184" customFormat="false" ht="15" hidden="false" customHeight="false" outlineLevel="0" collapsed="false">
      <c r="D2184" s="0" t="str">
        <f aca="false">IF(A2184="","",IFERROR(INDEX(Sesiones!$B$2:$B$401,MATCH(A2184,Sesiones!$A$2:$A$401,0)),"Sesión no existe"))</f>
        <v/>
      </c>
      <c r="E2184" s="41" t="str">
        <f aca="false">IF(A2184="","",IFERROR(INDEX(Sesiones!$C$2:$C$401,MATCH(A2184,Sesiones!$A$2:$A$401,0)),""))</f>
        <v/>
      </c>
      <c r="F2184" s="0" t="str">
        <f aca="false">IF(A2184="","",IF(D2184="Sesión no existe","Sesión no existe",IF(COUNTIFS(Matrículas!$A$2:$A$201,B2184,Matrículas!$B$2:$B$201,D2184)=0,"No está matriculado en ese grupo",IF(COUNTIFS($A$2:$A$3001,A2184,$B$2:$B$3001,B2184)&gt;1,"Registro repetido",""))))</f>
        <v/>
      </c>
    </row>
    <row r="2185" customFormat="false" ht="15" hidden="false" customHeight="false" outlineLevel="0" collapsed="false">
      <c r="D2185" s="0" t="str">
        <f aca="false">IF(A2185="","",IFERROR(INDEX(Sesiones!$B$2:$B$401,MATCH(A2185,Sesiones!$A$2:$A$401,0)),"Sesión no existe"))</f>
        <v/>
      </c>
      <c r="E2185" s="41" t="str">
        <f aca="false">IF(A2185="","",IFERROR(INDEX(Sesiones!$C$2:$C$401,MATCH(A2185,Sesiones!$A$2:$A$401,0)),""))</f>
        <v/>
      </c>
      <c r="F2185" s="0" t="str">
        <f aca="false">IF(A2185="","",IF(D2185="Sesión no existe","Sesión no existe",IF(COUNTIFS(Matrículas!$A$2:$A$201,B2185,Matrículas!$B$2:$B$201,D2185)=0,"No está matriculado en ese grupo",IF(COUNTIFS($A$2:$A$3001,A2185,$B$2:$B$3001,B2185)&gt;1,"Registro repetido",""))))</f>
        <v/>
      </c>
    </row>
    <row r="2186" customFormat="false" ht="15" hidden="false" customHeight="false" outlineLevel="0" collapsed="false">
      <c r="D2186" s="0" t="str">
        <f aca="false">IF(A2186="","",IFERROR(INDEX(Sesiones!$B$2:$B$401,MATCH(A2186,Sesiones!$A$2:$A$401,0)),"Sesión no existe"))</f>
        <v/>
      </c>
      <c r="E2186" s="41" t="str">
        <f aca="false">IF(A2186="","",IFERROR(INDEX(Sesiones!$C$2:$C$401,MATCH(A2186,Sesiones!$A$2:$A$401,0)),""))</f>
        <v/>
      </c>
      <c r="F2186" s="0" t="str">
        <f aca="false">IF(A2186="","",IF(D2186="Sesión no existe","Sesión no existe",IF(COUNTIFS(Matrículas!$A$2:$A$201,B2186,Matrículas!$B$2:$B$201,D2186)=0,"No está matriculado en ese grupo",IF(COUNTIFS($A$2:$A$3001,A2186,$B$2:$B$3001,B2186)&gt;1,"Registro repetido",""))))</f>
        <v/>
      </c>
    </row>
    <row r="2187" customFormat="false" ht="15" hidden="false" customHeight="false" outlineLevel="0" collapsed="false">
      <c r="D2187" s="0" t="str">
        <f aca="false">IF(A2187="","",IFERROR(INDEX(Sesiones!$B$2:$B$401,MATCH(A2187,Sesiones!$A$2:$A$401,0)),"Sesión no existe"))</f>
        <v/>
      </c>
      <c r="E2187" s="41" t="str">
        <f aca="false">IF(A2187="","",IFERROR(INDEX(Sesiones!$C$2:$C$401,MATCH(A2187,Sesiones!$A$2:$A$401,0)),""))</f>
        <v/>
      </c>
      <c r="F2187" s="0" t="str">
        <f aca="false">IF(A2187="","",IF(D2187="Sesión no existe","Sesión no existe",IF(COUNTIFS(Matrículas!$A$2:$A$201,B2187,Matrículas!$B$2:$B$201,D2187)=0,"No está matriculado en ese grupo",IF(COUNTIFS($A$2:$A$3001,A2187,$B$2:$B$3001,B2187)&gt;1,"Registro repetido",""))))</f>
        <v/>
      </c>
    </row>
    <row r="2188" customFormat="false" ht="15" hidden="false" customHeight="false" outlineLevel="0" collapsed="false">
      <c r="D2188" s="0" t="str">
        <f aca="false">IF(A2188="","",IFERROR(INDEX(Sesiones!$B$2:$B$401,MATCH(A2188,Sesiones!$A$2:$A$401,0)),"Sesión no existe"))</f>
        <v/>
      </c>
      <c r="E2188" s="41" t="str">
        <f aca="false">IF(A2188="","",IFERROR(INDEX(Sesiones!$C$2:$C$401,MATCH(A2188,Sesiones!$A$2:$A$401,0)),""))</f>
        <v/>
      </c>
      <c r="F2188" s="0" t="str">
        <f aca="false">IF(A2188="","",IF(D2188="Sesión no existe","Sesión no existe",IF(COUNTIFS(Matrículas!$A$2:$A$201,B2188,Matrículas!$B$2:$B$201,D2188)=0,"No está matriculado en ese grupo",IF(COUNTIFS($A$2:$A$3001,A2188,$B$2:$B$3001,B2188)&gt;1,"Registro repetido",""))))</f>
        <v/>
      </c>
    </row>
    <row r="2189" customFormat="false" ht="15" hidden="false" customHeight="false" outlineLevel="0" collapsed="false">
      <c r="D2189" s="0" t="str">
        <f aca="false">IF(A2189="","",IFERROR(INDEX(Sesiones!$B$2:$B$401,MATCH(A2189,Sesiones!$A$2:$A$401,0)),"Sesión no existe"))</f>
        <v/>
      </c>
      <c r="E2189" s="41" t="str">
        <f aca="false">IF(A2189="","",IFERROR(INDEX(Sesiones!$C$2:$C$401,MATCH(A2189,Sesiones!$A$2:$A$401,0)),""))</f>
        <v/>
      </c>
      <c r="F2189" s="0" t="str">
        <f aca="false">IF(A2189="","",IF(D2189="Sesión no existe","Sesión no existe",IF(COUNTIFS(Matrículas!$A$2:$A$201,B2189,Matrículas!$B$2:$B$201,D2189)=0,"No está matriculado en ese grupo",IF(COUNTIFS($A$2:$A$3001,A2189,$B$2:$B$3001,B2189)&gt;1,"Registro repetido",""))))</f>
        <v/>
      </c>
    </row>
    <row r="2190" customFormat="false" ht="15" hidden="false" customHeight="false" outlineLevel="0" collapsed="false">
      <c r="D2190" s="0" t="str">
        <f aca="false">IF(A2190="","",IFERROR(INDEX(Sesiones!$B$2:$B$401,MATCH(A2190,Sesiones!$A$2:$A$401,0)),"Sesión no existe"))</f>
        <v/>
      </c>
      <c r="E2190" s="41" t="str">
        <f aca="false">IF(A2190="","",IFERROR(INDEX(Sesiones!$C$2:$C$401,MATCH(A2190,Sesiones!$A$2:$A$401,0)),""))</f>
        <v/>
      </c>
      <c r="F2190" s="0" t="str">
        <f aca="false">IF(A2190="","",IF(D2190="Sesión no existe","Sesión no existe",IF(COUNTIFS(Matrículas!$A$2:$A$201,B2190,Matrículas!$B$2:$B$201,D2190)=0,"No está matriculado en ese grupo",IF(COUNTIFS($A$2:$A$3001,A2190,$B$2:$B$3001,B2190)&gt;1,"Registro repetido",""))))</f>
        <v/>
      </c>
    </row>
    <row r="2191" customFormat="false" ht="15" hidden="false" customHeight="false" outlineLevel="0" collapsed="false">
      <c r="D2191" s="0" t="str">
        <f aca="false">IF(A2191="","",IFERROR(INDEX(Sesiones!$B$2:$B$401,MATCH(A2191,Sesiones!$A$2:$A$401,0)),"Sesión no existe"))</f>
        <v/>
      </c>
      <c r="E2191" s="41" t="str">
        <f aca="false">IF(A2191="","",IFERROR(INDEX(Sesiones!$C$2:$C$401,MATCH(A2191,Sesiones!$A$2:$A$401,0)),""))</f>
        <v/>
      </c>
      <c r="F2191" s="0" t="str">
        <f aca="false">IF(A2191="","",IF(D2191="Sesión no existe","Sesión no existe",IF(COUNTIFS(Matrículas!$A$2:$A$201,B2191,Matrículas!$B$2:$B$201,D2191)=0,"No está matriculado en ese grupo",IF(COUNTIFS($A$2:$A$3001,A2191,$B$2:$B$3001,B2191)&gt;1,"Registro repetido",""))))</f>
        <v/>
      </c>
    </row>
    <row r="2192" customFormat="false" ht="15" hidden="false" customHeight="false" outlineLevel="0" collapsed="false">
      <c r="D2192" s="0" t="str">
        <f aca="false">IF(A2192="","",IFERROR(INDEX(Sesiones!$B$2:$B$401,MATCH(A2192,Sesiones!$A$2:$A$401,0)),"Sesión no existe"))</f>
        <v/>
      </c>
      <c r="E2192" s="41" t="str">
        <f aca="false">IF(A2192="","",IFERROR(INDEX(Sesiones!$C$2:$C$401,MATCH(A2192,Sesiones!$A$2:$A$401,0)),""))</f>
        <v/>
      </c>
      <c r="F2192" s="0" t="str">
        <f aca="false">IF(A2192="","",IF(D2192="Sesión no existe","Sesión no existe",IF(COUNTIFS(Matrículas!$A$2:$A$201,B2192,Matrículas!$B$2:$B$201,D2192)=0,"No está matriculado en ese grupo",IF(COUNTIFS($A$2:$A$3001,A2192,$B$2:$B$3001,B2192)&gt;1,"Registro repetido",""))))</f>
        <v/>
      </c>
    </row>
    <row r="2193" customFormat="false" ht="15" hidden="false" customHeight="false" outlineLevel="0" collapsed="false">
      <c r="D2193" s="0" t="str">
        <f aca="false">IF(A2193="","",IFERROR(INDEX(Sesiones!$B$2:$B$401,MATCH(A2193,Sesiones!$A$2:$A$401,0)),"Sesión no existe"))</f>
        <v/>
      </c>
      <c r="E2193" s="41" t="str">
        <f aca="false">IF(A2193="","",IFERROR(INDEX(Sesiones!$C$2:$C$401,MATCH(A2193,Sesiones!$A$2:$A$401,0)),""))</f>
        <v/>
      </c>
      <c r="F2193" s="0" t="str">
        <f aca="false">IF(A2193="","",IF(D2193="Sesión no existe","Sesión no existe",IF(COUNTIFS(Matrículas!$A$2:$A$201,B2193,Matrículas!$B$2:$B$201,D2193)=0,"No está matriculado en ese grupo",IF(COUNTIFS($A$2:$A$3001,A2193,$B$2:$B$3001,B2193)&gt;1,"Registro repetido",""))))</f>
        <v/>
      </c>
    </row>
    <row r="2194" customFormat="false" ht="15" hidden="false" customHeight="false" outlineLevel="0" collapsed="false">
      <c r="D2194" s="0" t="str">
        <f aca="false">IF(A2194="","",IFERROR(INDEX(Sesiones!$B$2:$B$401,MATCH(A2194,Sesiones!$A$2:$A$401,0)),"Sesión no existe"))</f>
        <v/>
      </c>
      <c r="E2194" s="41" t="str">
        <f aca="false">IF(A2194="","",IFERROR(INDEX(Sesiones!$C$2:$C$401,MATCH(A2194,Sesiones!$A$2:$A$401,0)),""))</f>
        <v/>
      </c>
      <c r="F2194" s="0" t="str">
        <f aca="false">IF(A2194="","",IF(D2194="Sesión no existe","Sesión no existe",IF(COUNTIFS(Matrículas!$A$2:$A$201,B2194,Matrículas!$B$2:$B$201,D2194)=0,"No está matriculado en ese grupo",IF(COUNTIFS($A$2:$A$3001,A2194,$B$2:$B$3001,B2194)&gt;1,"Registro repetido",""))))</f>
        <v/>
      </c>
    </row>
    <row r="2195" customFormat="false" ht="15" hidden="false" customHeight="false" outlineLevel="0" collapsed="false">
      <c r="D2195" s="0" t="str">
        <f aca="false">IF(A2195="","",IFERROR(INDEX(Sesiones!$B$2:$B$401,MATCH(A2195,Sesiones!$A$2:$A$401,0)),"Sesión no existe"))</f>
        <v/>
      </c>
      <c r="E2195" s="41" t="str">
        <f aca="false">IF(A2195="","",IFERROR(INDEX(Sesiones!$C$2:$C$401,MATCH(A2195,Sesiones!$A$2:$A$401,0)),""))</f>
        <v/>
      </c>
      <c r="F2195" s="0" t="str">
        <f aca="false">IF(A2195="","",IF(D2195="Sesión no existe","Sesión no existe",IF(COUNTIFS(Matrículas!$A$2:$A$201,B2195,Matrículas!$B$2:$B$201,D2195)=0,"No está matriculado en ese grupo",IF(COUNTIFS($A$2:$A$3001,A2195,$B$2:$B$3001,B2195)&gt;1,"Registro repetido",""))))</f>
        <v/>
      </c>
    </row>
    <row r="2196" customFormat="false" ht="15" hidden="false" customHeight="false" outlineLevel="0" collapsed="false">
      <c r="D2196" s="0" t="str">
        <f aca="false">IF(A2196="","",IFERROR(INDEX(Sesiones!$B$2:$B$401,MATCH(A2196,Sesiones!$A$2:$A$401,0)),"Sesión no existe"))</f>
        <v/>
      </c>
      <c r="E2196" s="41" t="str">
        <f aca="false">IF(A2196="","",IFERROR(INDEX(Sesiones!$C$2:$C$401,MATCH(A2196,Sesiones!$A$2:$A$401,0)),""))</f>
        <v/>
      </c>
      <c r="F2196" s="0" t="str">
        <f aca="false">IF(A2196="","",IF(D2196="Sesión no existe","Sesión no existe",IF(COUNTIFS(Matrículas!$A$2:$A$201,B2196,Matrículas!$B$2:$B$201,D2196)=0,"No está matriculado en ese grupo",IF(COUNTIFS($A$2:$A$3001,A2196,$B$2:$B$3001,B2196)&gt;1,"Registro repetido",""))))</f>
        <v/>
      </c>
    </row>
    <row r="2197" customFormat="false" ht="15" hidden="false" customHeight="false" outlineLevel="0" collapsed="false">
      <c r="D2197" s="0" t="str">
        <f aca="false">IF(A2197="","",IFERROR(INDEX(Sesiones!$B$2:$B$401,MATCH(A2197,Sesiones!$A$2:$A$401,0)),"Sesión no existe"))</f>
        <v/>
      </c>
      <c r="E2197" s="41" t="str">
        <f aca="false">IF(A2197="","",IFERROR(INDEX(Sesiones!$C$2:$C$401,MATCH(A2197,Sesiones!$A$2:$A$401,0)),""))</f>
        <v/>
      </c>
      <c r="F2197" s="0" t="str">
        <f aca="false">IF(A2197="","",IF(D2197="Sesión no existe","Sesión no existe",IF(COUNTIFS(Matrículas!$A$2:$A$201,B2197,Matrículas!$B$2:$B$201,D2197)=0,"No está matriculado en ese grupo",IF(COUNTIFS($A$2:$A$3001,A2197,$B$2:$B$3001,B2197)&gt;1,"Registro repetido",""))))</f>
        <v/>
      </c>
    </row>
    <row r="2198" customFormat="false" ht="15" hidden="false" customHeight="false" outlineLevel="0" collapsed="false">
      <c r="D2198" s="0" t="str">
        <f aca="false">IF(A2198="","",IFERROR(INDEX(Sesiones!$B$2:$B$401,MATCH(A2198,Sesiones!$A$2:$A$401,0)),"Sesión no existe"))</f>
        <v/>
      </c>
      <c r="E2198" s="41" t="str">
        <f aca="false">IF(A2198="","",IFERROR(INDEX(Sesiones!$C$2:$C$401,MATCH(A2198,Sesiones!$A$2:$A$401,0)),""))</f>
        <v/>
      </c>
      <c r="F2198" s="0" t="str">
        <f aca="false">IF(A2198="","",IF(D2198="Sesión no existe","Sesión no existe",IF(COUNTIFS(Matrículas!$A$2:$A$201,B2198,Matrículas!$B$2:$B$201,D2198)=0,"No está matriculado en ese grupo",IF(COUNTIFS($A$2:$A$3001,A2198,$B$2:$B$3001,B2198)&gt;1,"Registro repetido",""))))</f>
        <v/>
      </c>
    </row>
    <row r="2199" customFormat="false" ht="15" hidden="false" customHeight="false" outlineLevel="0" collapsed="false">
      <c r="D2199" s="0" t="str">
        <f aca="false">IF(A2199="","",IFERROR(INDEX(Sesiones!$B$2:$B$401,MATCH(A2199,Sesiones!$A$2:$A$401,0)),"Sesión no existe"))</f>
        <v/>
      </c>
      <c r="E2199" s="41" t="str">
        <f aca="false">IF(A2199="","",IFERROR(INDEX(Sesiones!$C$2:$C$401,MATCH(A2199,Sesiones!$A$2:$A$401,0)),""))</f>
        <v/>
      </c>
      <c r="F2199" s="0" t="str">
        <f aca="false">IF(A2199="","",IF(D2199="Sesión no existe","Sesión no existe",IF(COUNTIFS(Matrículas!$A$2:$A$201,B2199,Matrículas!$B$2:$B$201,D2199)=0,"No está matriculado en ese grupo",IF(COUNTIFS($A$2:$A$3001,A2199,$B$2:$B$3001,B2199)&gt;1,"Registro repetido",""))))</f>
        <v/>
      </c>
    </row>
    <row r="2200" customFormat="false" ht="15" hidden="false" customHeight="false" outlineLevel="0" collapsed="false">
      <c r="D2200" s="0" t="str">
        <f aca="false">IF(A2200="","",IFERROR(INDEX(Sesiones!$B$2:$B$401,MATCH(A2200,Sesiones!$A$2:$A$401,0)),"Sesión no existe"))</f>
        <v/>
      </c>
      <c r="E2200" s="41" t="str">
        <f aca="false">IF(A2200="","",IFERROR(INDEX(Sesiones!$C$2:$C$401,MATCH(A2200,Sesiones!$A$2:$A$401,0)),""))</f>
        <v/>
      </c>
      <c r="F2200" s="0" t="str">
        <f aca="false">IF(A2200="","",IF(D2200="Sesión no existe","Sesión no existe",IF(COUNTIFS(Matrículas!$A$2:$A$201,B2200,Matrículas!$B$2:$B$201,D2200)=0,"No está matriculado en ese grupo",IF(COUNTIFS($A$2:$A$3001,A2200,$B$2:$B$3001,B2200)&gt;1,"Registro repetido",""))))</f>
        <v/>
      </c>
    </row>
    <row r="2201" customFormat="false" ht="15" hidden="false" customHeight="false" outlineLevel="0" collapsed="false">
      <c r="D2201" s="0" t="str">
        <f aca="false">IF(A2201="","",IFERROR(INDEX(Sesiones!$B$2:$B$401,MATCH(A2201,Sesiones!$A$2:$A$401,0)),"Sesión no existe"))</f>
        <v/>
      </c>
      <c r="E2201" s="41" t="str">
        <f aca="false">IF(A2201="","",IFERROR(INDEX(Sesiones!$C$2:$C$401,MATCH(A2201,Sesiones!$A$2:$A$401,0)),""))</f>
        <v/>
      </c>
      <c r="F2201" s="0" t="str">
        <f aca="false">IF(A2201="","",IF(D2201="Sesión no existe","Sesión no existe",IF(COUNTIFS(Matrículas!$A$2:$A$201,B2201,Matrículas!$B$2:$B$201,D2201)=0,"No está matriculado en ese grupo",IF(COUNTIFS($A$2:$A$3001,A2201,$B$2:$B$3001,B2201)&gt;1,"Registro repetido",""))))</f>
        <v/>
      </c>
    </row>
    <row r="2202" customFormat="false" ht="15" hidden="false" customHeight="false" outlineLevel="0" collapsed="false">
      <c r="D2202" s="0" t="str">
        <f aca="false">IF(A2202="","",IFERROR(INDEX(Sesiones!$B$2:$B$401,MATCH(A2202,Sesiones!$A$2:$A$401,0)),"Sesión no existe"))</f>
        <v/>
      </c>
      <c r="E2202" s="41" t="str">
        <f aca="false">IF(A2202="","",IFERROR(INDEX(Sesiones!$C$2:$C$401,MATCH(A2202,Sesiones!$A$2:$A$401,0)),""))</f>
        <v/>
      </c>
      <c r="F2202" s="0" t="str">
        <f aca="false">IF(A2202="","",IF(D2202="Sesión no existe","Sesión no existe",IF(COUNTIFS(Matrículas!$A$2:$A$201,B2202,Matrículas!$B$2:$B$201,D2202)=0,"No está matriculado en ese grupo",IF(COUNTIFS($A$2:$A$3001,A2202,$B$2:$B$3001,B2202)&gt;1,"Registro repetido",""))))</f>
        <v/>
      </c>
    </row>
    <row r="2203" customFormat="false" ht="15" hidden="false" customHeight="false" outlineLevel="0" collapsed="false">
      <c r="D2203" s="0" t="str">
        <f aca="false">IF(A2203="","",IFERROR(INDEX(Sesiones!$B$2:$B$401,MATCH(A2203,Sesiones!$A$2:$A$401,0)),"Sesión no existe"))</f>
        <v/>
      </c>
      <c r="E2203" s="41" t="str">
        <f aca="false">IF(A2203="","",IFERROR(INDEX(Sesiones!$C$2:$C$401,MATCH(A2203,Sesiones!$A$2:$A$401,0)),""))</f>
        <v/>
      </c>
      <c r="F2203" s="0" t="str">
        <f aca="false">IF(A2203="","",IF(D2203="Sesión no existe","Sesión no existe",IF(COUNTIFS(Matrículas!$A$2:$A$201,B2203,Matrículas!$B$2:$B$201,D2203)=0,"No está matriculado en ese grupo",IF(COUNTIFS($A$2:$A$3001,A2203,$B$2:$B$3001,B2203)&gt;1,"Registro repetido",""))))</f>
        <v/>
      </c>
    </row>
    <row r="2204" customFormat="false" ht="15" hidden="false" customHeight="false" outlineLevel="0" collapsed="false">
      <c r="D2204" s="0" t="str">
        <f aca="false">IF(A2204="","",IFERROR(INDEX(Sesiones!$B$2:$B$401,MATCH(A2204,Sesiones!$A$2:$A$401,0)),"Sesión no existe"))</f>
        <v/>
      </c>
      <c r="E2204" s="41" t="str">
        <f aca="false">IF(A2204="","",IFERROR(INDEX(Sesiones!$C$2:$C$401,MATCH(A2204,Sesiones!$A$2:$A$401,0)),""))</f>
        <v/>
      </c>
      <c r="F2204" s="0" t="str">
        <f aca="false">IF(A2204="","",IF(D2204="Sesión no existe","Sesión no existe",IF(COUNTIFS(Matrículas!$A$2:$A$201,B2204,Matrículas!$B$2:$B$201,D2204)=0,"No está matriculado en ese grupo",IF(COUNTIFS($A$2:$A$3001,A2204,$B$2:$B$3001,B2204)&gt;1,"Registro repetido",""))))</f>
        <v/>
      </c>
    </row>
    <row r="2205" customFormat="false" ht="15" hidden="false" customHeight="false" outlineLevel="0" collapsed="false">
      <c r="D2205" s="0" t="str">
        <f aca="false">IF(A2205="","",IFERROR(INDEX(Sesiones!$B$2:$B$401,MATCH(A2205,Sesiones!$A$2:$A$401,0)),"Sesión no existe"))</f>
        <v/>
      </c>
      <c r="E2205" s="41" t="str">
        <f aca="false">IF(A2205="","",IFERROR(INDEX(Sesiones!$C$2:$C$401,MATCH(A2205,Sesiones!$A$2:$A$401,0)),""))</f>
        <v/>
      </c>
      <c r="F2205" s="0" t="str">
        <f aca="false">IF(A2205="","",IF(D2205="Sesión no existe","Sesión no existe",IF(COUNTIFS(Matrículas!$A$2:$A$201,B2205,Matrículas!$B$2:$B$201,D2205)=0,"No está matriculado en ese grupo",IF(COUNTIFS($A$2:$A$3001,A2205,$B$2:$B$3001,B2205)&gt;1,"Registro repetido",""))))</f>
        <v/>
      </c>
    </row>
    <row r="2206" customFormat="false" ht="15" hidden="false" customHeight="false" outlineLevel="0" collapsed="false">
      <c r="D2206" s="0" t="str">
        <f aca="false">IF(A2206="","",IFERROR(INDEX(Sesiones!$B$2:$B$401,MATCH(A2206,Sesiones!$A$2:$A$401,0)),"Sesión no existe"))</f>
        <v/>
      </c>
      <c r="E2206" s="41" t="str">
        <f aca="false">IF(A2206="","",IFERROR(INDEX(Sesiones!$C$2:$C$401,MATCH(A2206,Sesiones!$A$2:$A$401,0)),""))</f>
        <v/>
      </c>
      <c r="F2206" s="0" t="str">
        <f aca="false">IF(A2206="","",IF(D2206="Sesión no existe","Sesión no existe",IF(COUNTIFS(Matrículas!$A$2:$A$201,B2206,Matrículas!$B$2:$B$201,D2206)=0,"No está matriculado en ese grupo",IF(COUNTIFS($A$2:$A$3001,A2206,$B$2:$B$3001,B2206)&gt;1,"Registro repetido",""))))</f>
        <v/>
      </c>
    </row>
    <row r="2207" customFormat="false" ht="15" hidden="false" customHeight="false" outlineLevel="0" collapsed="false">
      <c r="D2207" s="0" t="str">
        <f aca="false">IF(A2207="","",IFERROR(INDEX(Sesiones!$B$2:$B$401,MATCH(A2207,Sesiones!$A$2:$A$401,0)),"Sesión no existe"))</f>
        <v/>
      </c>
      <c r="E2207" s="41" t="str">
        <f aca="false">IF(A2207="","",IFERROR(INDEX(Sesiones!$C$2:$C$401,MATCH(A2207,Sesiones!$A$2:$A$401,0)),""))</f>
        <v/>
      </c>
      <c r="F2207" s="0" t="str">
        <f aca="false">IF(A2207="","",IF(D2207="Sesión no existe","Sesión no existe",IF(COUNTIFS(Matrículas!$A$2:$A$201,B2207,Matrículas!$B$2:$B$201,D2207)=0,"No está matriculado en ese grupo",IF(COUNTIFS($A$2:$A$3001,A2207,$B$2:$B$3001,B2207)&gt;1,"Registro repetido",""))))</f>
        <v/>
      </c>
    </row>
    <row r="2208" customFormat="false" ht="15" hidden="false" customHeight="false" outlineLevel="0" collapsed="false">
      <c r="D2208" s="0" t="str">
        <f aca="false">IF(A2208="","",IFERROR(INDEX(Sesiones!$B$2:$B$401,MATCH(A2208,Sesiones!$A$2:$A$401,0)),"Sesión no existe"))</f>
        <v/>
      </c>
      <c r="E2208" s="41" t="str">
        <f aca="false">IF(A2208="","",IFERROR(INDEX(Sesiones!$C$2:$C$401,MATCH(A2208,Sesiones!$A$2:$A$401,0)),""))</f>
        <v/>
      </c>
      <c r="F2208" s="0" t="str">
        <f aca="false">IF(A2208="","",IF(D2208="Sesión no existe","Sesión no existe",IF(COUNTIFS(Matrículas!$A$2:$A$201,B2208,Matrículas!$B$2:$B$201,D2208)=0,"No está matriculado en ese grupo",IF(COUNTIFS($A$2:$A$3001,A2208,$B$2:$B$3001,B2208)&gt;1,"Registro repetido",""))))</f>
        <v/>
      </c>
    </row>
    <row r="2209" customFormat="false" ht="15" hidden="false" customHeight="false" outlineLevel="0" collapsed="false">
      <c r="D2209" s="0" t="str">
        <f aca="false">IF(A2209="","",IFERROR(INDEX(Sesiones!$B$2:$B$401,MATCH(A2209,Sesiones!$A$2:$A$401,0)),"Sesión no existe"))</f>
        <v/>
      </c>
      <c r="E2209" s="41" t="str">
        <f aca="false">IF(A2209="","",IFERROR(INDEX(Sesiones!$C$2:$C$401,MATCH(A2209,Sesiones!$A$2:$A$401,0)),""))</f>
        <v/>
      </c>
      <c r="F2209" s="0" t="str">
        <f aca="false">IF(A2209="","",IF(D2209="Sesión no existe","Sesión no existe",IF(COUNTIFS(Matrículas!$A$2:$A$201,B2209,Matrículas!$B$2:$B$201,D2209)=0,"No está matriculado en ese grupo",IF(COUNTIFS($A$2:$A$3001,A2209,$B$2:$B$3001,B2209)&gt;1,"Registro repetido",""))))</f>
        <v/>
      </c>
    </row>
    <row r="2210" customFormat="false" ht="15" hidden="false" customHeight="false" outlineLevel="0" collapsed="false">
      <c r="D2210" s="0" t="str">
        <f aca="false">IF(A2210="","",IFERROR(INDEX(Sesiones!$B$2:$B$401,MATCH(A2210,Sesiones!$A$2:$A$401,0)),"Sesión no existe"))</f>
        <v/>
      </c>
      <c r="E2210" s="41" t="str">
        <f aca="false">IF(A2210="","",IFERROR(INDEX(Sesiones!$C$2:$C$401,MATCH(A2210,Sesiones!$A$2:$A$401,0)),""))</f>
        <v/>
      </c>
      <c r="F2210" s="0" t="str">
        <f aca="false">IF(A2210="","",IF(D2210="Sesión no existe","Sesión no existe",IF(COUNTIFS(Matrículas!$A$2:$A$201,B2210,Matrículas!$B$2:$B$201,D2210)=0,"No está matriculado en ese grupo",IF(COUNTIFS($A$2:$A$3001,A2210,$B$2:$B$3001,B2210)&gt;1,"Registro repetido",""))))</f>
        <v/>
      </c>
    </row>
    <row r="2211" customFormat="false" ht="15" hidden="false" customHeight="false" outlineLevel="0" collapsed="false">
      <c r="D2211" s="0" t="str">
        <f aca="false">IF(A2211="","",IFERROR(INDEX(Sesiones!$B$2:$B$401,MATCH(A2211,Sesiones!$A$2:$A$401,0)),"Sesión no existe"))</f>
        <v/>
      </c>
      <c r="E2211" s="41" t="str">
        <f aca="false">IF(A2211="","",IFERROR(INDEX(Sesiones!$C$2:$C$401,MATCH(A2211,Sesiones!$A$2:$A$401,0)),""))</f>
        <v/>
      </c>
      <c r="F2211" s="0" t="str">
        <f aca="false">IF(A2211="","",IF(D2211="Sesión no existe","Sesión no existe",IF(COUNTIFS(Matrículas!$A$2:$A$201,B2211,Matrículas!$B$2:$B$201,D2211)=0,"No está matriculado en ese grupo",IF(COUNTIFS($A$2:$A$3001,A2211,$B$2:$B$3001,B2211)&gt;1,"Registro repetido",""))))</f>
        <v/>
      </c>
    </row>
    <row r="2212" customFormat="false" ht="15" hidden="false" customHeight="false" outlineLevel="0" collapsed="false">
      <c r="D2212" s="0" t="str">
        <f aca="false">IF(A2212="","",IFERROR(INDEX(Sesiones!$B$2:$B$401,MATCH(A2212,Sesiones!$A$2:$A$401,0)),"Sesión no existe"))</f>
        <v/>
      </c>
      <c r="E2212" s="41" t="str">
        <f aca="false">IF(A2212="","",IFERROR(INDEX(Sesiones!$C$2:$C$401,MATCH(A2212,Sesiones!$A$2:$A$401,0)),""))</f>
        <v/>
      </c>
      <c r="F2212" s="0" t="str">
        <f aca="false">IF(A2212="","",IF(D2212="Sesión no existe","Sesión no existe",IF(COUNTIFS(Matrículas!$A$2:$A$201,B2212,Matrículas!$B$2:$B$201,D2212)=0,"No está matriculado en ese grupo",IF(COUNTIFS($A$2:$A$3001,A2212,$B$2:$B$3001,B2212)&gt;1,"Registro repetido",""))))</f>
        <v/>
      </c>
    </row>
    <row r="2213" customFormat="false" ht="15" hidden="false" customHeight="false" outlineLevel="0" collapsed="false">
      <c r="D2213" s="0" t="str">
        <f aca="false">IF(A2213="","",IFERROR(INDEX(Sesiones!$B$2:$B$401,MATCH(A2213,Sesiones!$A$2:$A$401,0)),"Sesión no existe"))</f>
        <v/>
      </c>
      <c r="E2213" s="41" t="str">
        <f aca="false">IF(A2213="","",IFERROR(INDEX(Sesiones!$C$2:$C$401,MATCH(A2213,Sesiones!$A$2:$A$401,0)),""))</f>
        <v/>
      </c>
      <c r="F2213" s="0" t="str">
        <f aca="false">IF(A2213="","",IF(D2213="Sesión no existe","Sesión no existe",IF(COUNTIFS(Matrículas!$A$2:$A$201,B2213,Matrículas!$B$2:$B$201,D2213)=0,"No está matriculado en ese grupo",IF(COUNTIFS($A$2:$A$3001,A2213,$B$2:$B$3001,B2213)&gt;1,"Registro repetido",""))))</f>
        <v/>
      </c>
    </row>
    <row r="2214" customFormat="false" ht="15" hidden="false" customHeight="false" outlineLevel="0" collapsed="false">
      <c r="D2214" s="0" t="str">
        <f aca="false">IF(A2214="","",IFERROR(INDEX(Sesiones!$B$2:$B$401,MATCH(A2214,Sesiones!$A$2:$A$401,0)),"Sesión no existe"))</f>
        <v/>
      </c>
      <c r="E2214" s="41" t="str">
        <f aca="false">IF(A2214="","",IFERROR(INDEX(Sesiones!$C$2:$C$401,MATCH(A2214,Sesiones!$A$2:$A$401,0)),""))</f>
        <v/>
      </c>
      <c r="F2214" s="0" t="str">
        <f aca="false">IF(A2214="","",IF(D2214="Sesión no existe","Sesión no existe",IF(COUNTIFS(Matrículas!$A$2:$A$201,B2214,Matrículas!$B$2:$B$201,D2214)=0,"No está matriculado en ese grupo",IF(COUNTIFS($A$2:$A$3001,A2214,$B$2:$B$3001,B2214)&gt;1,"Registro repetido",""))))</f>
        <v/>
      </c>
    </row>
    <row r="2215" customFormat="false" ht="15" hidden="false" customHeight="false" outlineLevel="0" collapsed="false">
      <c r="D2215" s="0" t="str">
        <f aca="false">IF(A2215="","",IFERROR(INDEX(Sesiones!$B$2:$B$401,MATCH(A2215,Sesiones!$A$2:$A$401,0)),"Sesión no existe"))</f>
        <v/>
      </c>
      <c r="E2215" s="41" t="str">
        <f aca="false">IF(A2215="","",IFERROR(INDEX(Sesiones!$C$2:$C$401,MATCH(A2215,Sesiones!$A$2:$A$401,0)),""))</f>
        <v/>
      </c>
      <c r="F2215" s="0" t="str">
        <f aca="false">IF(A2215="","",IF(D2215="Sesión no existe","Sesión no existe",IF(COUNTIFS(Matrículas!$A$2:$A$201,B2215,Matrículas!$B$2:$B$201,D2215)=0,"No está matriculado en ese grupo",IF(COUNTIFS($A$2:$A$3001,A2215,$B$2:$B$3001,B2215)&gt;1,"Registro repetido",""))))</f>
        <v/>
      </c>
    </row>
    <row r="2216" customFormat="false" ht="15" hidden="false" customHeight="false" outlineLevel="0" collapsed="false">
      <c r="D2216" s="0" t="str">
        <f aca="false">IF(A2216="","",IFERROR(INDEX(Sesiones!$B$2:$B$401,MATCH(A2216,Sesiones!$A$2:$A$401,0)),"Sesión no existe"))</f>
        <v/>
      </c>
      <c r="E2216" s="41" t="str">
        <f aca="false">IF(A2216="","",IFERROR(INDEX(Sesiones!$C$2:$C$401,MATCH(A2216,Sesiones!$A$2:$A$401,0)),""))</f>
        <v/>
      </c>
      <c r="F2216" s="0" t="str">
        <f aca="false">IF(A2216="","",IF(D2216="Sesión no existe","Sesión no existe",IF(COUNTIFS(Matrículas!$A$2:$A$201,B2216,Matrículas!$B$2:$B$201,D2216)=0,"No está matriculado en ese grupo",IF(COUNTIFS($A$2:$A$3001,A2216,$B$2:$B$3001,B2216)&gt;1,"Registro repetido",""))))</f>
        <v/>
      </c>
    </row>
    <row r="2217" customFormat="false" ht="15" hidden="false" customHeight="false" outlineLevel="0" collapsed="false">
      <c r="D2217" s="0" t="str">
        <f aca="false">IF(A2217="","",IFERROR(INDEX(Sesiones!$B$2:$B$401,MATCH(A2217,Sesiones!$A$2:$A$401,0)),"Sesión no existe"))</f>
        <v/>
      </c>
      <c r="E2217" s="41" t="str">
        <f aca="false">IF(A2217="","",IFERROR(INDEX(Sesiones!$C$2:$C$401,MATCH(A2217,Sesiones!$A$2:$A$401,0)),""))</f>
        <v/>
      </c>
      <c r="F2217" s="0" t="str">
        <f aca="false">IF(A2217="","",IF(D2217="Sesión no existe","Sesión no existe",IF(COUNTIFS(Matrículas!$A$2:$A$201,B2217,Matrículas!$B$2:$B$201,D2217)=0,"No está matriculado en ese grupo",IF(COUNTIFS($A$2:$A$3001,A2217,$B$2:$B$3001,B2217)&gt;1,"Registro repetido",""))))</f>
        <v/>
      </c>
    </row>
    <row r="2218" customFormat="false" ht="15" hidden="false" customHeight="false" outlineLevel="0" collapsed="false">
      <c r="D2218" s="0" t="str">
        <f aca="false">IF(A2218="","",IFERROR(INDEX(Sesiones!$B$2:$B$401,MATCH(A2218,Sesiones!$A$2:$A$401,0)),"Sesión no existe"))</f>
        <v/>
      </c>
      <c r="E2218" s="41" t="str">
        <f aca="false">IF(A2218="","",IFERROR(INDEX(Sesiones!$C$2:$C$401,MATCH(A2218,Sesiones!$A$2:$A$401,0)),""))</f>
        <v/>
      </c>
      <c r="F2218" s="0" t="str">
        <f aca="false">IF(A2218="","",IF(D2218="Sesión no existe","Sesión no existe",IF(COUNTIFS(Matrículas!$A$2:$A$201,B2218,Matrículas!$B$2:$B$201,D2218)=0,"No está matriculado en ese grupo",IF(COUNTIFS($A$2:$A$3001,A2218,$B$2:$B$3001,B2218)&gt;1,"Registro repetido",""))))</f>
        <v/>
      </c>
    </row>
    <row r="2219" customFormat="false" ht="15" hidden="false" customHeight="false" outlineLevel="0" collapsed="false">
      <c r="D2219" s="0" t="str">
        <f aca="false">IF(A2219="","",IFERROR(INDEX(Sesiones!$B$2:$B$401,MATCH(A2219,Sesiones!$A$2:$A$401,0)),"Sesión no existe"))</f>
        <v/>
      </c>
      <c r="E2219" s="41" t="str">
        <f aca="false">IF(A2219="","",IFERROR(INDEX(Sesiones!$C$2:$C$401,MATCH(A2219,Sesiones!$A$2:$A$401,0)),""))</f>
        <v/>
      </c>
      <c r="F2219" s="0" t="str">
        <f aca="false">IF(A2219="","",IF(D2219="Sesión no existe","Sesión no existe",IF(COUNTIFS(Matrículas!$A$2:$A$201,B2219,Matrículas!$B$2:$B$201,D2219)=0,"No está matriculado en ese grupo",IF(COUNTIFS($A$2:$A$3001,A2219,$B$2:$B$3001,B2219)&gt;1,"Registro repetido",""))))</f>
        <v/>
      </c>
    </row>
    <row r="2220" customFormat="false" ht="15" hidden="false" customHeight="false" outlineLevel="0" collapsed="false">
      <c r="D2220" s="0" t="str">
        <f aca="false">IF(A2220="","",IFERROR(INDEX(Sesiones!$B$2:$B$401,MATCH(A2220,Sesiones!$A$2:$A$401,0)),"Sesión no existe"))</f>
        <v/>
      </c>
      <c r="E2220" s="41" t="str">
        <f aca="false">IF(A2220="","",IFERROR(INDEX(Sesiones!$C$2:$C$401,MATCH(A2220,Sesiones!$A$2:$A$401,0)),""))</f>
        <v/>
      </c>
      <c r="F2220" s="0" t="str">
        <f aca="false">IF(A2220="","",IF(D2220="Sesión no existe","Sesión no existe",IF(COUNTIFS(Matrículas!$A$2:$A$201,B2220,Matrículas!$B$2:$B$201,D2220)=0,"No está matriculado en ese grupo",IF(COUNTIFS($A$2:$A$3001,A2220,$B$2:$B$3001,B2220)&gt;1,"Registro repetido",""))))</f>
        <v/>
      </c>
    </row>
    <row r="2221" customFormat="false" ht="15" hidden="false" customHeight="false" outlineLevel="0" collapsed="false">
      <c r="D2221" s="0" t="str">
        <f aca="false">IF(A2221="","",IFERROR(INDEX(Sesiones!$B$2:$B$401,MATCH(A2221,Sesiones!$A$2:$A$401,0)),"Sesión no existe"))</f>
        <v/>
      </c>
      <c r="E2221" s="41" t="str">
        <f aca="false">IF(A2221="","",IFERROR(INDEX(Sesiones!$C$2:$C$401,MATCH(A2221,Sesiones!$A$2:$A$401,0)),""))</f>
        <v/>
      </c>
      <c r="F2221" s="0" t="str">
        <f aca="false">IF(A2221="","",IF(D2221="Sesión no existe","Sesión no existe",IF(COUNTIFS(Matrículas!$A$2:$A$201,B2221,Matrículas!$B$2:$B$201,D2221)=0,"No está matriculado en ese grupo",IF(COUNTIFS($A$2:$A$3001,A2221,$B$2:$B$3001,B2221)&gt;1,"Registro repetido",""))))</f>
        <v/>
      </c>
    </row>
    <row r="2222" customFormat="false" ht="15" hidden="false" customHeight="false" outlineLevel="0" collapsed="false">
      <c r="D2222" s="0" t="str">
        <f aca="false">IF(A2222="","",IFERROR(INDEX(Sesiones!$B$2:$B$401,MATCH(A2222,Sesiones!$A$2:$A$401,0)),"Sesión no existe"))</f>
        <v/>
      </c>
      <c r="E2222" s="41" t="str">
        <f aca="false">IF(A2222="","",IFERROR(INDEX(Sesiones!$C$2:$C$401,MATCH(A2222,Sesiones!$A$2:$A$401,0)),""))</f>
        <v/>
      </c>
      <c r="F2222" s="0" t="str">
        <f aca="false">IF(A2222="","",IF(D2222="Sesión no existe","Sesión no existe",IF(COUNTIFS(Matrículas!$A$2:$A$201,B2222,Matrículas!$B$2:$B$201,D2222)=0,"No está matriculado en ese grupo",IF(COUNTIFS($A$2:$A$3001,A2222,$B$2:$B$3001,B2222)&gt;1,"Registro repetido",""))))</f>
        <v/>
      </c>
    </row>
    <row r="2223" customFormat="false" ht="15" hidden="false" customHeight="false" outlineLevel="0" collapsed="false">
      <c r="D2223" s="0" t="str">
        <f aca="false">IF(A2223="","",IFERROR(INDEX(Sesiones!$B$2:$B$401,MATCH(A2223,Sesiones!$A$2:$A$401,0)),"Sesión no existe"))</f>
        <v/>
      </c>
      <c r="E2223" s="41" t="str">
        <f aca="false">IF(A2223="","",IFERROR(INDEX(Sesiones!$C$2:$C$401,MATCH(A2223,Sesiones!$A$2:$A$401,0)),""))</f>
        <v/>
      </c>
      <c r="F2223" s="0" t="str">
        <f aca="false">IF(A2223="","",IF(D2223="Sesión no existe","Sesión no existe",IF(COUNTIFS(Matrículas!$A$2:$A$201,B2223,Matrículas!$B$2:$B$201,D2223)=0,"No está matriculado en ese grupo",IF(COUNTIFS($A$2:$A$3001,A2223,$B$2:$B$3001,B2223)&gt;1,"Registro repetido",""))))</f>
        <v/>
      </c>
    </row>
    <row r="2224" customFormat="false" ht="15" hidden="false" customHeight="false" outlineLevel="0" collapsed="false">
      <c r="D2224" s="0" t="str">
        <f aca="false">IF(A2224="","",IFERROR(INDEX(Sesiones!$B$2:$B$401,MATCH(A2224,Sesiones!$A$2:$A$401,0)),"Sesión no existe"))</f>
        <v/>
      </c>
      <c r="E2224" s="41" t="str">
        <f aca="false">IF(A2224="","",IFERROR(INDEX(Sesiones!$C$2:$C$401,MATCH(A2224,Sesiones!$A$2:$A$401,0)),""))</f>
        <v/>
      </c>
      <c r="F2224" s="0" t="str">
        <f aca="false">IF(A2224="","",IF(D2224="Sesión no existe","Sesión no existe",IF(COUNTIFS(Matrículas!$A$2:$A$201,B2224,Matrículas!$B$2:$B$201,D2224)=0,"No está matriculado en ese grupo",IF(COUNTIFS($A$2:$A$3001,A2224,$B$2:$B$3001,B2224)&gt;1,"Registro repetido",""))))</f>
        <v/>
      </c>
    </row>
    <row r="2225" customFormat="false" ht="15" hidden="false" customHeight="false" outlineLevel="0" collapsed="false">
      <c r="D2225" s="0" t="str">
        <f aca="false">IF(A2225="","",IFERROR(INDEX(Sesiones!$B$2:$B$401,MATCH(A2225,Sesiones!$A$2:$A$401,0)),"Sesión no existe"))</f>
        <v/>
      </c>
      <c r="E2225" s="41" t="str">
        <f aca="false">IF(A2225="","",IFERROR(INDEX(Sesiones!$C$2:$C$401,MATCH(A2225,Sesiones!$A$2:$A$401,0)),""))</f>
        <v/>
      </c>
      <c r="F2225" s="0" t="str">
        <f aca="false">IF(A2225="","",IF(D2225="Sesión no existe","Sesión no existe",IF(COUNTIFS(Matrículas!$A$2:$A$201,B2225,Matrículas!$B$2:$B$201,D2225)=0,"No está matriculado en ese grupo",IF(COUNTIFS($A$2:$A$3001,A2225,$B$2:$B$3001,B2225)&gt;1,"Registro repetido",""))))</f>
        <v/>
      </c>
    </row>
    <row r="2226" customFormat="false" ht="15" hidden="false" customHeight="false" outlineLevel="0" collapsed="false">
      <c r="D2226" s="0" t="str">
        <f aca="false">IF(A2226="","",IFERROR(INDEX(Sesiones!$B$2:$B$401,MATCH(A2226,Sesiones!$A$2:$A$401,0)),"Sesión no existe"))</f>
        <v/>
      </c>
      <c r="E2226" s="41" t="str">
        <f aca="false">IF(A2226="","",IFERROR(INDEX(Sesiones!$C$2:$C$401,MATCH(A2226,Sesiones!$A$2:$A$401,0)),""))</f>
        <v/>
      </c>
      <c r="F2226" s="0" t="str">
        <f aca="false">IF(A2226="","",IF(D2226="Sesión no existe","Sesión no existe",IF(COUNTIFS(Matrículas!$A$2:$A$201,B2226,Matrículas!$B$2:$B$201,D2226)=0,"No está matriculado en ese grupo",IF(COUNTIFS($A$2:$A$3001,A2226,$B$2:$B$3001,B2226)&gt;1,"Registro repetido",""))))</f>
        <v/>
      </c>
    </row>
    <row r="2227" customFormat="false" ht="15" hidden="false" customHeight="false" outlineLevel="0" collapsed="false">
      <c r="D2227" s="0" t="str">
        <f aca="false">IF(A2227="","",IFERROR(INDEX(Sesiones!$B$2:$B$401,MATCH(A2227,Sesiones!$A$2:$A$401,0)),"Sesión no existe"))</f>
        <v/>
      </c>
      <c r="E2227" s="41" t="str">
        <f aca="false">IF(A2227="","",IFERROR(INDEX(Sesiones!$C$2:$C$401,MATCH(A2227,Sesiones!$A$2:$A$401,0)),""))</f>
        <v/>
      </c>
      <c r="F2227" s="0" t="str">
        <f aca="false">IF(A2227="","",IF(D2227="Sesión no existe","Sesión no existe",IF(COUNTIFS(Matrículas!$A$2:$A$201,B2227,Matrículas!$B$2:$B$201,D2227)=0,"No está matriculado en ese grupo",IF(COUNTIFS($A$2:$A$3001,A2227,$B$2:$B$3001,B2227)&gt;1,"Registro repetido",""))))</f>
        <v/>
      </c>
    </row>
    <row r="2228" customFormat="false" ht="15" hidden="false" customHeight="false" outlineLevel="0" collapsed="false">
      <c r="D2228" s="0" t="str">
        <f aca="false">IF(A2228="","",IFERROR(INDEX(Sesiones!$B$2:$B$401,MATCH(A2228,Sesiones!$A$2:$A$401,0)),"Sesión no existe"))</f>
        <v/>
      </c>
      <c r="E2228" s="41" t="str">
        <f aca="false">IF(A2228="","",IFERROR(INDEX(Sesiones!$C$2:$C$401,MATCH(A2228,Sesiones!$A$2:$A$401,0)),""))</f>
        <v/>
      </c>
      <c r="F2228" s="0" t="str">
        <f aca="false">IF(A2228="","",IF(D2228="Sesión no existe","Sesión no existe",IF(COUNTIFS(Matrículas!$A$2:$A$201,B2228,Matrículas!$B$2:$B$201,D2228)=0,"No está matriculado en ese grupo",IF(COUNTIFS($A$2:$A$3001,A2228,$B$2:$B$3001,B2228)&gt;1,"Registro repetido",""))))</f>
        <v/>
      </c>
    </row>
    <row r="2229" customFormat="false" ht="15" hidden="false" customHeight="false" outlineLevel="0" collapsed="false">
      <c r="D2229" s="0" t="str">
        <f aca="false">IF(A2229="","",IFERROR(INDEX(Sesiones!$B$2:$B$401,MATCH(A2229,Sesiones!$A$2:$A$401,0)),"Sesión no existe"))</f>
        <v/>
      </c>
      <c r="E2229" s="41" t="str">
        <f aca="false">IF(A2229="","",IFERROR(INDEX(Sesiones!$C$2:$C$401,MATCH(A2229,Sesiones!$A$2:$A$401,0)),""))</f>
        <v/>
      </c>
      <c r="F2229" s="0" t="str">
        <f aca="false">IF(A2229="","",IF(D2229="Sesión no existe","Sesión no existe",IF(COUNTIFS(Matrículas!$A$2:$A$201,B2229,Matrículas!$B$2:$B$201,D2229)=0,"No está matriculado en ese grupo",IF(COUNTIFS($A$2:$A$3001,A2229,$B$2:$B$3001,B2229)&gt;1,"Registro repetido",""))))</f>
        <v/>
      </c>
    </row>
    <row r="2230" customFormat="false" ht="15" hidden="false" customHeight="false" outlineLevel="0" collapsed="false">
      <c r="D2230" s="0" t="str">
        <f aca="false">IF(A2230="","",IFERROR(INDEX(Sesiones!$B$2:$B$401,MATCH(A2230,Sesiones!$A$2:$A$401,0)),"Sesión no existe"))</f>
        <v/>
      </c>
      <c r="E2230" s="41" t="str">
        <f aca="false">IF(A2230="","",IFERROR(INDEX(Sesiones!$C$2:$C$401,MATCH(A2230,Sesiones!$A$2:$A$401,0)),""))</f>
        <v/>
      </c>
      <c r="F2230" s="0" t="str">
        <f aca="false">IF(A2230="","",IF(D2230="Sesión no existe","Sesión no existe",IF(COUNTIFS(Matrículas!$A$2:$A$201,B2230,Matrículas!$B$2:$B$201,D2230)=0,"No está matriculado en ese grupo",IF(COUNTIFS($A$2:$A$3001,A2230,$B$2:$B$3001,B2230)&gt;1,"Registro repetido",""))))</f>
        <v/>
      </c>
    </row>
    <row r="2231" customFormat="false" ht="15" hidden="false" customHeight="false" outlineLevel="0" collapsed="false">
      <c r="D2231" s="0" t="str">
        <f aca="false">IF(A2231="","",IFERROR(INDEX(Sesiones!$B$2:$B$401,MATCH(A2231,Sesiones!$A$2:$A$401,0)),"Sesión no existe"))</f>
        <v/>
      </c>
      <c r="E2231" s="41" t="str">
        <f aca="false">IF(A2231="","",IFERROR(INDEX(Sesiones!$C$2:$C$401,MATCH(A2231,Sesiones!$A$2:$A$401,0)),""))</f>
        <v/>
      </c>
      <c r="F2231" s="0" t="str">
        <f aca="false">IF(A2231="","",IF(D2231="Sesión no existe","Sesión no existe",IF(COUNTIFS(Matrículas!$A$2:$A$201,B2231,Matrículas!$B$2:$B$201,D2231)=0,"No está matriculado en ese grupo",IF(COUNTIFS($A$2:$A$3001,A2231,$B$2:$B$3001,B2231)&gt;1,"Registro repetido",""))))</f>
        <v/>
      </c>
    </row>
    <row r="2232" customFormat="false" ht="15" hidden="false" customHeight="false" outlineLevel="0" collapsed="false">
      <c r="D2232" s="0" t="str">
        <f aca="false">IF(A2232="","",IFERROR(INDEX(Sesiones!$B$2:$B$401,MATCH(A2232,Sesiones!$A$2:$A$401,0)),"Sesión no existe"))</f>
        <v/>
      </c>
      <c r="E2232" s="41" t="str">
        <f aca="false">IF(A2232="","",IFERROR(INDEX(Sesiones!$C$2:$C$401,MATCH(A2232,Sesiones!$A$2:$A$401,0)),""))</f>
        <v/>
      </c>
      <c r="F2232" s="0" t="str">
        <f aca="false">IF(A2232="","",IF(D2232="Sesión no existe","Sesión no existe",IF(COUNTIFS(Matrículas!$A$2:$A$201,B2232,Matrículas!$B$2:$B$201,D2232)=0,"No está matriculado en ese grupo",IF(COUNTIFS($A$2:$A$3001,A2232,$B$2:$B$3001,B2232)&gt;1,"Registro repetido",""))))</f>
        <v/>
      </c>
    </row>
    <row r="2233" customFormat="false" ht="15" hidden="false" customHeight="false" outlineLevel="0" collapsed="false">
      <c r="D2233" s="0" t="str">
        <f aca="false">IF(A2233="","",IFERROR(INDEX(Sesiones!$B$2:$B$401,MATCH(A2233,Sesiones!$A$2:$A$401,0)),"Sesión no existe"))</f>
        <v/>
      </c>
      <c r="E2233" s="41" t="str">
        <f aca="false">IF(A2233="","",IFERROR(INDEX(Sesiones!$C$2:$C$401,MATCH(A2233,Sesiones!$A$2:$A$401,0)),""))</f>
        <v/>
      </c>
      <c r="F2233" s="0" t="str">
        <f aca="false">IF(A2233="","",IF(D2233="Sesión no existe","Sesión no existe",IF(COUNTIFS(Matrículas!$A$2:$A$201,B2233,Matrículas!$B$2:$B$201,D2233)=0,"No está matriculado en ese grupo",IF(COUNTIFS($A$2:$A$3001,A2233,$B$2:$B$3001,B2233)&gt;1,"Registro repetido",""))))</f>
        <v/>
      </c>
    </row>
    <row r="2234" customFormat="false" ht="15" hidden="false" customHeight="false" outlineLevel="0" collapsed="false">
      <c r="D2234" s="0" t="str">
        <f aca="false">IF(A2234="","",IFERROR(INDEX(Sesiones!$B$2:$B$401,MATCH(A2234,Sesiones!$A$2:$A$401,0)),"Sesión no existe"))</f>
        <v/>
      </c>
      <c r="E2234" s="41" t="str">
        <f aca="false">IF(A2234="","",IFERROR(INDEX(Sesiones!$C$2:$C$401,MATCH(A2234,Sesiones!$A$2:$A$401,0)),""))</f>
        <v/>
      </c>
      <c r="F2234" s="0" t="str">
        <f aca="false">IF(A2234="","",IF(D2234="Sesión no existe","Sesión no existe",IF(COUNTIFS(Matrículas!$A$2:$A$201,B2234,Matrículas!$B$2:$B$201,D2234)=0,"No está matriculado en ese grupo",IF(COUNTIFS($A$2:$A$3001,A2234,$B$2:$B$3001,B2234)&gt;1,"Registro repetido",""))))</f>
        <v/>
      </c>
    </row>
    <row r="2235" customFormat="false" ht="15" hidden="false" customHeight="false" outlineLevel="0" collapsed="false">
      <c r="D2235" s="0" t="str">
        <f aca="false">IF(A2235="","",IFERROR(INDEX(Sesiones!$B$2:$B$401,MATCH(A2235,Sesiones!$A$2:$A$401,0)),"Sesión no existe"))</f>
        <v/>
      </c>
      <c r="E2235" s="41" t="str">
        <f aca="false">IF(A2235="","",IFERROR(INDEX(Sesiones!$C$2:$C$401,MATCH(A2235,Sesiones!$A$2:$A$401,0)),""))</f>
        <v/>
      </c>
      <c r="F2235" s="0" t="str">
        <f aca="false">IF(A2235="","",IF(D2235="Sesión no existe","Sesión no existe",IF(COUNTIFS(Matrículas!$A$2:$A$201,B2235,Matrículas!$B$2:$B$201,D2235)=0,"No está matriculado en ese grupo",IF(COUNTIFS($A$2:$A$3001,A2235,$B$2:$B$3001,B2235)&gt;1,"Registro repetido",""))))</f>
        <v/>
      </c>
    </row>
    <row r="2236" customFormat="false" ht="15" hidden="false" customHeight="false" outlineLevel="0" collapsed="false">
      <c r="D2236" s="0" t="str">
        <f aca="false">IF(A2236="","",IFERROR(INDEX(Sesiones!$B$2:$B$401,MATCH(A2236,Sesiones!$A$2:$A$401,0)),"Sesión no existe"))</f>
        <v/>
      </c>
      <c r="E2236" s="41" t="str">
        <f aca="false">IF(A2236="","",IFERROR(INDEX(Sesiones!$C$2:$C$401,MATCH(A2236,Sesiones!$A$2:$A$401,0)),""))</f>
        <v/>
      </c>
      <c r="F2236" s="0" t="str">
        <f aca="false">IF(A2236="","",IF(D2236="Sesión no existe","Sesión no existe",IF(COUNTIFS(Matrículas!$A$2:$A$201,B2236,Matrículas!$B$2:$B$201,D2236)=0,"No está matriculado en ese grupo",IF(COUNTIFS($A$2:$A$3001,A2236,$B$2:$B$3001,B2236)&gt;1,"Registro repetido",""))))</f>
        <v/>
      </c>
    </row>
    <row r="2237" customFormat="false" ht="15" hidden="false" customHeight="false" outlineLevel="0" collapsed="false">
      <c r="D2237" s="0" t="str">
        <f aca="false">IF(A2237="","",IFERROR(INDEX(Sesiones!$B$2:$B$401,MATCH(A2237,Sesiones!$A$2:$A$401,0)),"Sesión no existe"))</f>
        <v/>
      </c>
      <c r="E2237" s="41" t="str">
        <f aca="false">IF(A2237="","",IFERROR(INDEX(Sesiones!$C$2:$C$401,MATCH(A2237,Sesiones!$A$2:$A$401,0)),""))</f>
        <v/>
      </c>
      <c r="F2237" s="0" t="str">
        <f aca="false">IF(A2237="","",IF(D2237="Sesión no existe","Sesión no existe",IF(COUNTIFS(Matrículas!$A$2:$A$201,B2237,Matrículas!$B$2:$B$201,D2237)=0,"No está matriculado en ese grupo",IF(COUNTIFS($A$2:$A$3001,A2237,$B$2:$B$3001,B2237)&gt;1,"Registro repetido",""))))</f>
        <v/>
      </c>
    </row>
    <row r="2238" customFormat="false" ht="15" hidden="false" customHeight="false" outlineLevel="0" collapsed="false">
      <c r="D2238" s="0" t="str">
        <f aca="false">IF(A2238="","",IFERROR(INDEX(Sesiones!$B$2:$B$401,MATCH(A2238,Sesiones!$A$2:$A$401,0)),"Sesión no existe"))</f>
        <v/>
      </c>
      <c r="E2238" s="41" t="str">
        <f aca="false">IF(A2238="","",IFERROR(INDEX(Sesiones!$C$2:$C$401,MATCH(A2238,Sesiones!$A$2:$A$401,0)),""))</f>
        <v/>
      </c>
      <c r="F2238" s="0" t="str">
        <f aca="false">IF(A2238="","",IF(D2238="Sesión no existe","Sesión no existe",IF(COUNTIFS(Matrículas!$A$2:$A$201,B2238,Matrículas!$B$2:$B$201,D2238)=0,"No está matriculado en ese grupo",IF(COUNTIFS($A$2:$A$3001,A2238,$B$2:$B$3001,B2238)&gt;1,"Registro repetido",""))))</f>
        <v/>
      </c>
    </row>
    <row r="2239" customFormat="false" ht="15" hidden="false" customHeight="false" outlineLevel="0" collapsed="false">
      <c r="D2239" s="0" t="str">
        <f aca="false">IF(A2239="","",IFERROR(INDEX(Sesiones!$B$2:$B$401,MATCH(A2239,Sesiones!$A$2:$A$401,0)),"Sesión no existe"))</f>
        <v/>
      </c>
      <c r="E2239" s="41" t="str">
        <f aca="false">IF(A2239="","",IFERROR(INDEX(Sesiones!$C$2:$C$401,MATCH(A2239,Sesiones!$A$2:$A$401,0)),""))</f>
        <v/>
      </c>
      <c r="F2239" s="0" t="str">
        <f aca="false">IF(A2239="","",IF(D2239="Sesión no existe","Sesión no existe",IF(COUNTIFS(Matrículas!$A$2:$A$201,B2239,Matrículas!$B$2:$B$201,D2239)=0,"No está matriculado en ese grupo",IF(COUNTIFS($A$2:$A$3001,A2239,$B$2:$B$3001,B2239)&gt;1,"Registro repetido",""))))</f>
        <v/>
      </c>
    </row>
    <row r="2240" customFormat="false" ht="15" hidden="false" customHeight="false" outlineLevel="0" collapsed="false">
      <c r="D2240" s="0" t="str">
        <f aca="false">IF(A2240="","",IFERROR(INDEX(Sesiones!$B$2:$B$401,MATCH(A2240,Sesiones!$A$2:$A$401,0)),"Sesión no existe"))</f>
        <v/>
      </c>
      <c r="E2240" s="41" t="str">
        <f aca="false">IF(A2240="","",IFERROR(INDEX(Sesiones!$C$2:$C$401,MATCH(A2240,Sesiones!$A$2:$A$401,0)),""))</f>
        <v/>
      </c>
      <c r="F2240" s="0" t="str">
        <f aca="false">IF(A2240="","",IF(D2240="Sesión no existe","Sesión no existe",IF(COUNTIFS(Matrículas!$A$2:$A$201,B2240,Matrículas!$B$2:$B$201,D2240)=0,"No está matriculado en ese grupo",IF(COUNTIFS($A$2:$A$3001,A2240,$B$2:$B$3001,B2240)&gt;1,"Registro repetido",""))))</f>
        <v/>
      </c>
    </row>
    <row r="2241" customFormat="false" ht="15" hidden="false" customHeight="false" outlineLevel="0" collapsed="false">
      <c r="D2241" s="0" t="str">
        <f aca="false">IF(A2241="","",IFERROR(INDEX(Sesiones!$B$2:$B$401,MATCH(A2241,Sesiones!$A$2:$A$401,0)),"Sesión no existe"))</f>
        <v/>
      </c>
      <c r="E2241" s="41" t="str">
        <f aca="false">IF(A2241="","",IFERROR(INDEX(Sesiones!$C$2:$C$401,MATCH(A2241,Sesiones!$A$2:$A$401,0)),""))</f>
        <v/>
      </c>
      <c r="F2241" s="0" t="str">
        <f aca="false">IF(A2241="","",IF(D2241="Sesión no existe","Sesión no existe",IF(COUNTIFS(Matrículas!$A$2:$A$201,B2241,Matrículas!$B$2:$B$201,D2241)=0,"No está matriculado en ese grupo",IF(COUNTIFS($A$2:$A$3001,A2241,$B$2:$B$3001,B2241)&gt;1,"Registro repetido",""))))</f>
        <v/>
      </c>
    </row>
    <row r="2242" customFormat="false" ht="15" hidden="false" customHeight="false" outlineLevel="0" collapsed="false">
      <c r="D2242" s="0" t="str">
        <f aca="false">IF(A2242="","",IFERROR(INDEX(Sesiones!$B$2:$B$401,MATCH(A2242,Sesiones!$A$2:$A$401,0)),"Sesión no existe"))</f>
        <v/>
      </c>
      <c r="E2242" s="41" t="str">
        <f aca="false">IF(A2242="","",IFERROR(INDEX(Sesiones!$C$2:$C$401,MATCH(A2242,Sesiones!$A$2:$A$401,0)),""))</f>
        <v/>
      </c>
      <c r="F2242" s="0" t="str">
        <f aca="false">IF(A2242="","",IF(D2242="Sesión no existe","Sesión no existe",IF(COUNTIFS(Matrículas!$A$2:$A$201,B2242,Matrículas!$B$2:$B$201,D2242)=0,"No está matriculado en ese grupo",IF(COUNTIFS($A$2:$A$3001,A2242,$B$2:$B$3001,B2242)&gt;1,"Registro repetido",""))))</f>
        <v/>
      </c>
    </row>
    <row r="2243" customFormat="false" ht="15" hidden="false" customHeight="false" outlineLevel="0" collapsed="false">
      <c r="D2243" s="0" t="str">
        <f aca="false">IF(A2243="","",IFERROR(INDEX(Sesiones!$B$2:$B$401,MATCH(A2243,Sesiones!$A$2:$A$401,0)),"Sesión no existe"))</f>
        <v/>
      </c>
      <c r="E2243" s="41" t="str">
        <f aca="false">IF(A2243="","",IFERROR(INDEX(Sesiones!$C$2:$C$401,MATCH(A2243,Sesiones!$A$2:$A$401,0)),""))</f>
        <v/>
      </c>
      <c r="F2243" s="0" t="str">
        <f aca="false">IF(A2243="","",IF(D2243="Sesión no existe","Sesión no existe",IF(COUNTIFS(Matrículas!$A$2:$A$201,B2243,Matrículas!$B$2:$B$201,D2243)=0,"No está matriculado en ese grupo",IF(COUNTIFS($A$2:$A$3001,A2243,$B$2:$B$3001,B2243)&gt;1,"Registro repetido",""))))</f>
        <v/>
      </c>
    </row>
    <row r="2244" customFormat="false" ht="15" hidden="false" customHeight="false" outlineLevel="0" collapsed="false">
      <c r="D2244" s="0" t="str">
        <f aca="false">IF(A2244="","",IFERROR(INDEX(Sesiones!$B$2:$B$401,MATCH(A2244,Sesiones!$A$2:$A$401,0)),"Sesión no existe"))</f>
        <v/>
      </c>
      <c r="E2244" s="41" t="str">
        <f aca="false">IF(A2244="","",IFERROR(INDEX(Sesiones!$C$2:$C$401,MATCH(A2244,Sesiones!$A$2:$A$401,0)),""))</f>
        <v/>
      </c>
      <c r="F2244" s="0" t="str">
        <f aca="false">IF(A2244="","",IF(D2244="Sesión no existe","Sesión no existe",IF(COUNTIFS(Matrículas!$A$2:$A$201,B2244,Matrículas!$B$2:$B$201,D2244)=0,"No está matriculado en ese grupo",IF(COUNTIFS($A$2:$A$3001,A2244,$B$2:$B$3001,B2244)&gt;1,"Registro repetido",""))))</f>
        <v/>
      </c>
    </row>
    <row r="2245" customFormat="false" ht="15" hidden="false" customHeight="false" outlineLevel="0" collapsed="false">
      <c r="D2245" s="0" t="str">
        <f aca="false">IF(A2245="","",IFERROR(INDEX(Sesiones!$B$2:$B$401,MATCH(A2245,Sesiones!$A$2:$A$401,0)),"Sesión no existe"))</f>
        <v/>
      </c>
      <c r="E2245" s="41" t="str">
        <f aca="false">IF(A2245="","",IFERROR(INDEX(Sesiones!$C$2:$C$401,MATCH(A2245,Sesiones!$A$2:$A$401,0)),""))</f>
        <v/>
      </c>
      <c r="F2245" s="0" t="str">
        <f aca="false">IF(A2245="","",IF(D2245="Sesión no existe","Sesión no existe",IF(COUNTIFS(Matrículas!$A$2:$A$201,B2245,Matrículas!$B$2:$B$201,D2245)=0,"No está matriculado en ese grupo",IF(COUNTIFS($A$2:$A$3001,A2245,$B$2:$B$3001,B2245)&gt;1,"Registro repetido",""))))</f>
        <v/>
      </c>
    </row>
    <row r="2246" customFormat="false" ht="15" hidden="false" customHeight="false" outlineLevel="0" collapsed="false">
      <c r="D2246" s="0" t="str">
        <f aca="false">IF(A2246="","",IFERROR(INDEX(Sesiones!$B$2:$B$401,MATCH(A2246,Sesiones!$A$2:$A$401,0)),"Sesión no existe"))</f>
        <v/>
      </c>
      <c r="E2246" s="41" t="str">
        <f aca="false">IF(A2246="","",IFERROR(INDEX(Sesiones!$C$2:$C$401,MATCH(A2246,Sesiones!$A$2:$A$401,0)),""))</f>
        <v/>
      </c>
      <c r="F2246" s="0" t="str">
        <f aca="false">IF(A2246="","",IF(D2246="Sesión no existe","Sesión no existe",IF(COUNTIFS(Matrículas!$A$2:$A$201,B2246,Matrículas!$B$2:$B$201,D2246)=0,"No está matriculado en ese grupo",IF(COUNTIFS($A$2:$A$3001,A2246,$B$2:$B$3001,B2246)&gt;1,"Registro repetido",""))))</f>
        <v/>
      </c>
    </row>
    <row r="2247" customFormat="false" ht="15" hidden="false" customHeight="false" outlineLevel="0" collapsed="false">
      <c r="D2247" s="0" t="str">
        <f aca="false">IF(A2247="","",IFERROR(INDEX(Sesiones!$B$2:$B$401,MATCH(A2247,Sesiones!$A$2:$A$401,0)),"Sesión no existe"))</f>
        <v/>
      </c>
      <c r="E2247" s="41" t="str">
        <f aca="false">IF(A2247="","",IFERROR(INDEX(Sesiones!$C$2:$C$401,MATCH(A2247,Sesiones!$A$2:$A$401,0)),""))</f>
        <v/>
      </c>
      <c r="F2247" s="0" t="str">
        <f aca="false">IF(A2247="","",IF(D2247="Sesión no existe","Sesión no existe",IF(COUNTIFS(Matrículas!$A$2:$A$201,B2247,Matrículas!$B$2:$B$201,D2247)=0,"No está matriculado en ese grupo",IF(COUNTIFS($A$2:$A$3001,A2247,$B$2:$B$3001,B2247)&gt;1,"Registro repetido",""))))</f>
        <v/>
      </c>
    </row>
    <row r="2248" customFormat="false" ht="15" hidden="false" customHeight="false" outlineLevel="0" collapsed="false">
      <c r="D2248" s="0" t="str">
        <f aca="false">IF(A2248="","",IFERROR(INDEX(Sesiones!$B$2:$B$401,MATCH(A2248,Sesiones!$A$2:$A$401,0)),"Sesión no existe"))</f>
        <v/>
      </c>
      <c r="E2248" s="41" t="str">
        <f aca="false">IF(A2248="","",IFERROR(INDEX(Sesiones!$C$2:$C$401,MATCH(A2248,Sesiones!$A$2:$A$401,0)),""))</f>
        <v/>
      </c>
      <c r="F2248" s="0" t="str">
        <f aca="false">IF(A2248="","",IF(D2248="Sesión no existe","Sesión no existe",IF(COUNTIFS(Matrículas!$A$2:$A$201,B2248,Matrículas!$B$2:$B$201,D2248)=0,"No está matriculado en ese grupo",IF(COUNTIFS($A$2:$A$3001,A2248,$B$2:$B$3001,B2248)&gt;1,"Registro repetido",""))))</f>
        <v/>
      </c>
    </row>
    <row r="2249" customFormat="false" ht="15" hidden="false" customHeight="false" outlineLevel="0" collapsed="false">
      <c r="D2249" s="0" t="str">
        <f aca="false">IF(A2249="","",IFERROR(INDEX(Sesiones!$B$2:$B$401,MATCH(A2249,Sesiones!$A$2:$A$401,0)),"Sesión no existe"))</f>
        <v/>
      </c>
      <c r="E2249" s="41" t="str">
        <f aca="false">IF(A2249="","",IFERROR(INDEX(Sesiones!$C$2:$C$401,MATCH(A2249,Sesiones!$A$2:$A$401,0)),""))</f>
        <v/>
      </c>
      <c r="F2249" s="0" t="str">
        <f aca="false">IF(A2249="","",IF(D2249="Sesión no existe","Sesión no existe",IF(COUNTIFS(Matrículas!$A$2:$A$201,B2249,Matrículas!$B$2:$B$201,D2249)=0,"No está matriculado en ese grupo",IF(COUNTIFS($A$2:$A$3001,A2249,$B$2:$B$3001,B2249)&gt;1,"Registro repetido",""))))</f>
        <v/>
      </c>
    </row>
    <row r="2250" customFormat="false" ht="15" hidden="false" customHeight="false" outlineLevel="0" collapsed="false">
      <c r="D2250" s="0" t="str">
        <f aca="false">IF(A2250="","",IFERROR(INDEX(Sesiones!$B$2:$B$401,MATCH(A2250,Sesiones!$A$2:$A$401,0)),"Sesión no existe"))</f>
        <v/>
      </c>
      <c r="E2250" s="41" t="str">
        <f aca="false">IF(A2250="","",IFERROR(INDEX(Sesiones!$C$2:$C$401,MATCH(A2250,Sesiones!$A$2:$A$401,0)),""))</f>
        <v/>
      </c>
      <c r="F2250" s="0" t="str">
        <f aca="false">IF(A2250="","",IF(D2250="Sesión no existe","Sesión no existe",IF(COUNTIFS(Matrículas!$A$2:$A$201,B2250,Matrículas!$B$2:$B$201,D2250)=0,"No está matriculado en ese grupo",IF(COUNTIFS($A$2:$A$3001,A2250,$B$2:$B$3001,B2250)&gt;1,"Registro repetido",""))))</f>
        <v/>
      </c>
    </row>
    <row r="2251" customFormat="false" ht="15" hidden="false" customHeight="false" outlineLevel="0" collapsed="false">
      <c r="D2251" s="0" t="str">
        <f aca="false">IF(A2251="","",IFERROR(INDEX(Sesiones!$B$2:$B$401,MATCH(A2251,Sesiones!$A$2:$A$401,0)),"Sesión no existe"))</f>
        <v/>
      </c>
      <c r="E2251" s="41" t="str">
        <f aca="false">IF(A2251="","",IFERROR(INDEX(Sesiones!$C$2:$C$401,MATCH(A2251,Sesiones!$A$2:$A$401,0)),""))</f>
        <v/>
      </c>
      <c r="F2251" s="0" t="str">
        <f aca="false">IF(A2251="","",IF(D2251="Sesión no existe","Sesión no existe",IF(COUNTIFS(Matrículas!$A$2:$A$201,B2251,Matrículas!$B$2:$B$201,D2251)=0,"No está matriculado en ese grupo",IF(COUNTIFS($A$2:$A$3001,A2251,$B$2:$B$3001,B2251)&gt;1,"Registro repetido",""))))</f>
        <v/>
      </c>
    </row>
    <row r="2252" customFormat="false" ht="15" hidden="false" customHeight="false" outlineLevel="0" collapsed="false">
      <c r="D2252" s="0" t="str">
        <f aca="false">IF(A2252="","",IFERROR(INDEX(Sesiones!$B$2:$B$401,MATCH(A2252,Sesiones!$A$2:$A$401,0)),"Sesión no existe"))</f>
        <v/>
      </c>
      <c r="E2252" s="41" t="str">
        <f aca="false">IF(A2252="","",IFERROR(INDEX(Sesiones!$C$2:$C$401,MATCH(A2252,Sesiones!$A$2:$A$401,0)),""))</f>
        <v/>
      </c>
      <c r="F2252" s="0" t="str">
        <f aca="false">IF(A2252="","",IF(D2252="Sesión no existe","Sesión no existe",IF(COUNTIFS(Matrículas!$A$2:$A$201,B2252,Matrículas!$B$2:$B$201,D2252)=0,"No está matriculado en ese grupo",IF(COUNTIFS($A$2:$A$3001,A2252,$B$2:$B$3001,B2252)&gt;1,"Registro repetido",""))))</f>
        <v/>
      </c>
    </row>
    <row r="2253" customFormat="false" ht="15" hidden="false" customHeight="false" outlineLevel="0" collapsed="false">
      <c r="D2253" s="0" t="str">
        <f aca="false">IF(A2253="","",IFERROR(INDEX(Sesiones!$B$2:$B$401,MATCH(A2253,Sesiones!$A$2:$A$401,0)),"Sesión no existe"))</f>
        <v/>
      </c>
      <c r="E2253" s="41" t="str">
        <f aca="false">IF(A2253="","",IFERROR(INDEX(Sesiones!$C$2:$C$401,MATCH(A2253,Sesiones!$A$2:$A$401,0)),""))</f>
        <v/>
      </c>
      <c r="F2253" s="0" t="str">
        <f aca="false">IF(A2253="","",IF(D2253="Sesión no existe","Sesión no existe",IF(COUNTIFS(Matrículas!$A$2:$A$201,B2253,Matrículas!$B$2:$B$201,D2253)=0,"No está matriculado en ese grupo",IF(COUNTIFS($A$2:$A$3001,A2253,$B$2:$B$3001,B2253)&gt;1,"Registro repetido",""))))</f>
        <v/>
      </c>
    </row>
    <row r="2254" customFormat="false" ht="15" hidden="false" customHeight="false" outlineLevel="0" collapsed="false">
      <c r="D2254" s="0" t="str">
        <f aca="false">IF(A2254="","",IFERROR(INDEX(Sesiones!$B$2:$B$401,MATCH(A2254,Sesiones!$A$2:$A$401,0)),"Sesión no existe"))</f>
        <v/>
      </c>
      <c r="E2254" s="41" t="str">
        <f aca="false">IF(A2254="","",IFERROR(INDEX(Sesiones!$C$2:$C$401,MATCH(A2254,Sesiones!$A$2:$A$401,0)),""))</f>
        <v/>
      </c>
      <c r="F2254" s="0" t="str">
        <f aca="false">IF(A2254="","",IF(D2254="Sesión no existe","Sesión no existe",IF(COUNTIFS(Matrículas!$A$2:$A$201,B2254,Matrículas!$B$2:$B$201,D2254)=0,"No está matriculado en ese grupo",IF(COUNTIFS($A$2:$A$3001,A2254,$B$2:$B$3001,B2254)&gt;1,"Registro repetido",""))))</f>
        <v/>
      </c>
    </row>
    <row r="2255" customFormat="false" ht="15" hidden="false" customHeight="false" outlineLevel="0" collapsed="false">
      <c r="D2255" s="0" t="str">
        <f aca="false">IF(A2255="","",IFERROR(INDEX(Sesiones!$B$2:$B$401,MATCH(A2255,Sesiones!$A$2:$A$401,0)),"Sesión no existe"))</f>
        <v/>
      </c>
      <c r="E2255" s="41" t="str">
        <f aca="false">IF(A2255="","",IFERROR(INDEX(Sesiones!$C$2:$C$401,MATCH(A2255,Sesiones!$A$2:$A$401,0)),""))</f>
        <v/>
      </c>
      <c r="F2255" s="0" t="str">
        <f aca="false">IF(A2255="","",IF(D2255="Sesión no existe","Sesión no existe",IF(COUNTIFS(Matrículas!$A$2:$A$201,B2255,Matrículas!$B$2:$B$201,D2255)=0,"No está matriculado en ese grupo",IF(COUNTIFS($A$2:$A$3001,A2255,$B$2:$B$3001,B2255)&gt;1,"Registro repetido",""))))</f>
        <v/>
      </c>
    </row>
    <row r="2256" customFormat="false" ht="15" hidden="false" customHeight="false" outlineLevel="0" collapsed="false">
      <c r="D2256" s="0" t="str">
        <f aca="false">IF(A2256="","",IFERROR(INDEX(Sesiones!$B$2:$B$401,MATCH(A2256,Sesiones!$A$2:$A$401,0)),"Sesión no existe"))</f>
        <v/>
      </c>
      <c r="E2256" s="41" t="str">
        <f aca="false">IF(A2256="","",IFERROR(INDEX(Sesiones!$C$2:$C$401,MATCH(A2256,Sesiones!$A$2:$A$401,0)),""))</f>
        <v/>
      </c>
      <c r="F2256" s="0" t="str">
        <f aca="false">IF(A2256="","",IF(D2256="Sesión no existe","Sesión no existe",IF(COUNTIFS(Matrículas!$A$2:$A$201,B2256,Matrículas!$B$2:$B$201,D2256)=0,"No está matriculado en ese grupo",IF(COUNTIFS($A$2:$A$3001,A2256,$B$2:$B$3001,B2256)&gt;1,"Registro repetido",""))))</f>
        <v/>
      </c>
    </row>
    <row r="2257" customFormat="false" ht="15" hidden="false" customHeight="false" outlineLevel="0" collapsed="false">
      <c r="D2257" s="0" t="str">
        <f aca="false">IF(A2257="","",IFERROR(INDEX(Sesiones!$B$2:$B$401,MATCH(A2257,Sesiones!$A$2:$A$401,0)),"Sesión no existe"))</f>
        <v/>
      </c>
      <c r="E2257" s="41" t="str">
        <f aca="false">IF(A2257="","",IFERROR(INDEX(Sesiones!$C$2:$C$401,MATCH(A2257,Sesiones!$A$2:$A$401,0)),""))</f>
        <v/>
      </c>
      <c r="F2257" s="0" t="str">
        <f aca="false">IF(A2257="","",IF(D2257="Sesión no existe","Sesión no existe",IF(COUNTIFS(Matrículas!$A$2:$A$201,B2257,Matrículas!$B$2:$B$201,D2257)=0,"No está matriculado en ese grupo",IF(COUNTIFS($A$2:$A$3001,A2257,$B$2:$B$3001,B2257)&gt;1,"Registro repetido",""))))</f>
        <v/>
      </c>
    </row>
    <row r="2258" customFormat="false" ht="15" hidden="false" customHeight="false" outlineLevel="0" collapsed="false">
      <c r="D2258" s="0" t="str">
        <f aca="false">IF(A2258="","",IFERROR(INDEX(Sesiones!$B$2:$B$401,MATCH(A2258,Sesiones!$A$2:$A$401,0)),"Sesión no existe"))</f>
        <v/>
      </c>
      <c r="E2258" s="41" t="str">
        <f aca="false">IF(A2258="","",IFERROR(INDEX(Sesiones!$C$2:$C$401,MATCH(A2258,Sesiones!$A$2:$A$401,0)),""))</f>
        <v/>
      </c>
      <c r="F2258" s="0" t="str">
        <f aca="false">IF(A2258="","",IF(D2258="Sesión no existe","Sesión no existe",IF(COUNTIFS(Matrículas!$A$2:$A$201,B2258,Matrículas!$B$2:$B$201,D2258)=0,"No está matriculado en ese grupo",IF(COUNTIFS($A$2:$A$3001,A2258,$B$2:$B$3001,B2258)&gt;1,"Registro repetido",""))))</f>
        <v/>
      </c>
    </row>
    <row r="2259" customFormat="false" ht="15" hidden="false" customHeight="false" outlineLevel="0" collapsed="false">
      <c r="D2259" s="0" t="str">
        <f aca="false">IF(A2259="","",IFERROR(INDEX(Sesiones!$B$2:$B$401,MATCH(A2259,Sesiones!$A$2:$A$401,0)),"Sesión no existe"))</f>
        <v/>
      </c>
      <c r="E2259" s="41" t="str">
        <f aca="false">IF(A2259="","",IFERROR(INDEX(Sesiones!$C$2:$C$401,MATCH(A2259,Sesiones!$A$2:$A$401,0)),""))</f>
        <v/>
      </c>
      <c r="F2259" s="0" t="str">
        <f aca="false">IF(A2259="","",IF(D2259="Sesión no existe","Sesión no existe",IF(COUNTIFS(Matrículas!$A$2:$A$201,B2259,Matrículas!$B$2:$B$201,D2259)=0,"No está matriculado en ese grupo",IF(COUNTIFS($A$2:$A$3001,A2259,$B$2:$B$3001,B2259)&gt;1,"Registro repetido",""))))</f>
        <v/>
      </c>
    </row>
    <row r="2260" customFormat="false" ht="15" hidden="false" customHeight="false" outlineLevel="0" collapsed="false">
      <c r="D2260" s="0" t="str">
        <f aca="false">IF(A2260="","",IFERROR(INDEX(Sesiones!$B$2:$B$401,MATCH(A2260,Sesiones!$A$2:$A$401,0)),"Sesión no existe"))</f>
        <v/>
      </c>
      <c r="E2260" s="41" t="str">
        <f aca="false">IF(A2260="","",IFERROR(INDEX(Sesiones!$C$2:$C$401,MATCH(A2260,Sesiones!$A$2:$A$401,0)),""))</f>
        <v/>
      </c>
      <c r="F2260" s="0" t="str">
        <f aca="false">IF(A2260="","",IF(D2260="Sesión no existe","Sesión no existe",IF(COUNTIFS(Matrículas!$A$2:$A$201,B2260,Matrículas!$B$2:$B$201,D2260)=0,"No está matriculado en ese grupo",IF(COUNTIFS($A$2:$A$3001,A2260,$B$2:$B$3001,B2260)&gt;1,"Registro repetido",""))))</f>
        <v/>
      </c>
    </row>
    <row r="2261" customFormat="false" ht="15" hidden="false" customHeight="false" outlineLevel="0" collapsed="false">
      <c r="D2261" s="0" t="str">
        <f aca="false">IF(A2261="","",IFERROR(INDEX(Sesiones!$B$2:$B$401,MATCH(A2261,Sesiones!$A$2:$A$401,0)),"Sesión no existe"))</f>
        <v/>
      </c>
      <c r="E2261" s="41" t="str">
        <f aca="false">IF(A2261="","",IFERROR(INDEX(Sesiones!$C$2:$C$401,MATCH(A2261,Sesiones!$A$2:$A$401,0)),""))</f>
        <v/>
      </c>
      <c r="F2261" s="0" t="str">
        <f aca="false">IF(A2261="","",IF(D2261="Sesión no existe","Sesión no existe",IF(COUNTIFS(Matrículas!$A$2:$A$201,B2261,Matrículas!$B$2:$B$201,D2261)=0,"No está matriculado en ese grupo",IF(COUNTIFS($A$2:$A$3001,A2261,$B$2:$B$3001,B2261)&gt;1,"Registro repetido",""))))</f>
        <v/>
      </c>
    </row>
    <row r="2262" customFormat="false" ht="15" hidden="false" customHeight="false" outlineLevel="0" collapsed="false">
      <c r="D2262" s="0" t="str">
        <f aca="false">IF(A2262="","",IFERROR(INDEX(Sesiones!$B$2:$B$401,MATCH(A2262,Sesiones!$A$2:$A$401,0)),"Sesión no existe"))</f>
        <v/>
      </c>
      <c r="E2262" s="41" t="str">
        <f aca="false">IF(A2262="","",IFERROR(INDEX(Sesiones!$C$2:$C$401,MATCH(A2262,Sesiones!$A$2:$A$401,0)),""))</f>
        <v/>
      </c>
      <c r="F2262" s="0" t="str">
        <f aca="false">IF(A2262="","",IF(D2262="Sesión no existe","Sesión no existe",IF(COUNTIFS(Matrículas!$A$2:$A$201,B2262,Matrículas!$B$2:$B$201,D2262)=0,"No está matriculado en ese grupo",IF(COUNTIFS($A$2:$A$3001,A2262,$B$2:$B$3001,B2262)&gt;1,"Registro repetido",""))))</f>
        <v/>
      </c>
    </row>
    <row r="2263" customFormat="false" ht="15" hidden="false" customHeight="false" outlineLevel="0" collapsed="false">
      <c r="D2263" s="0" t="str">
        <f aca="false">IF(A2263="","",IFERROR(INDEX(Sesiones!$B$2:$B$401,MATCH(A2263,Sesiones!$A$2:$A$401,0)),"Sesión no existe"))</f>
        <v/>
      </c>
      <c r="E2263" s="41" t="str">
        <f aca="false">IF(A2263="","",IFERROR(INDEX(Sesiones!$C$2:$C$401,MATCH(A2263,Sesiones!$A$2:$A$401,0)),""))</f>
        <v/>
      </c>
      <c r="F2263" s="0" t="str">
        <f aca="false">IF(A2263="","",IF(D2263="Sesión no existe","Sesión no existe",IF(COUNTIFS(Matrículas!$A$2:$A$201,B2263,Matrículas!$B$2:$B$201,D2263)=0,"No está matriculado en ese grupo",IF(COUNTIFS($A$2:$A$3001,A2263,$B$2:$B$3001,B2263)&gt;1,"Registro repetido",""))))</f>
        <v/>
      </c>
    </row>
    <row r="2264" customFormat="false" ht="15" hidden="false" customHeight="false" outlineLevel="0" collapsed="false">
      <c r="D2264" s="0" t="str">
        <f aca="false">IF(A2264="","",IFERROR(INDEX(Sesiones!$B$2:$B$401,MATCH(A2264,Sesiones!$A$2:$A$401,0)),"Sesión no existe"))</f>
        <v/>
      </c>
      <c r="E2264" s="41" t="str">
        <f aca="false">IF(A2264="","",IFERROR(INDEX(Sesiones!$C$2:$C$401,MATCH(A2264,Sesiones!$A$2:$A$401,0)),""))</f>
        <v/>
      </c>
      <c r="F2264" s="0" t="str">
        <f aca="false">IF(A2264="","",IF(D2264="Sesión no existe","Sesión no existe",IF(COUNTIFS(Matrículas!$A$2:$A$201,B2264,Matrículas!$B$2:$B$201,D2264)=0,"No está matriculado en ese grupo",IF(COUNTIFS($A$2:$A$3001,A2264,$B$2:$B$3001,B2264)&gt;1,"Registro repetido",""))))</f>
        <v/>
      </c>
    </row>
    <row r="2265" customFormat="false" ht="15" hidden="false" customHeight="false" outlineLevel="0" collapsed="false">
      <c r="D2265" s="0" t="str">
        <f aca="false">IF(A2265="","",IFERROR(INDEX(Sesiones!$B$2:$B$401,MATCH(A2265,Sesiones!$A$2:$A$401,0)),"Sesión no existe"))</f>
        <v/>
      </c>
      <c r="E2265" s="41" t="str">
        <f aca="false">IF(A2265="","",IFERROR(INDEX(Sesiones!$C$2:$C$401,MATCH(A2265,Sesiones!$A$2:$A$401,0)),""))</f>
        <v/>
      </c>
      <c r="F2265" s="0" t="str">
        <f aca="false">IF(A2265="","",IF(D2265="Sesión no existe","Sesión no existe",IF(COUNTIFS(Matrículas!$A$2:$A$201,B2265,Matrículas!$B$2:$B$201,D2265)=0,"No está matriculado en ese grupo",IF(COUNTIFS($A$2:$A$3001,A2265,$B$2:$B$3001,B2265)&gt;1,"Registro repetido",""))))</f>
        <v/>
      </c>
    </row>
    <row r="2266" customFormat="false" ht="15" hidden="false" customHeight="false" outlineLevel="0" collapsed="false">
      <c r="D2266" s="0" t="str">
        <f aca="false">IF(A2266="","",IFERROR(INDEX(Sesiones!$B$2:$B$401,MATCH(A2266,Sesiones!$A$2:$A$401,0)),"Sesión no existe"))</f>
        <v/>
      </c>
      <c r="E2266" s="41" t="str">
        <f aca="false">IF(A2266="","",IFERROR(INDEX(Sesiones!$C$2:$C$401,MATCH(A2266,Sesiones!$A$2:$A$401,0)),""))</f>
        <v/>
      </c>
      <c r="F2266" s="0" t="str">
        <f aca="false">IF(A2266="","",IF(D2266="Sesión no existe","Sesión no existe",IF(COUNTIFS(Matrículas!$A$2:$A$201,B2266,Matrículas!$B$2:$B$201,D2266)=0,"No está matriculado en ese grupo",IF(COUNTIFS($A$2:$A$3001,A2266,$B$2:$B$3001,B2266)&gt;1,"Registro repetido",""))))</f>
        <v/>
      </c>
    </row>
    <row r="2267" customFormat="false" ht="15" hidden="false" customHeight="false" outlineLevel="0" collapsed="false">
      <c r="D2267" s="0" t="str">
        <f aca="false">IF(A2267="","",IFERROR(INDEX(Sesiones!$B$2:$B$401,MATCH(A2267,Sesiones!$A$2:$A$401,0)),"Sesión no existe"))</f>
        <v/>
      </c>
      <c r="E2267" s="41" t="str">
        <f aca="false">IF(A2267="","",IFERROR(INDEX(Sesiones!$C$2:$C$401,MATCH(A2267,Sesiones!$A$2:$A$401,0)),""))</f>
        <v/>
      </c>
      <c r="F2267" s="0" t="str">
        <f aca="false">IF(A2267="","",IF(D2267="Sesión no existe","Sesión no existe",IF(COUNTIFS(Matrículas!$A$2:$A$201,B2267,Matrículas!$B$2:$B$201,D2267)=0,"No está matriculado en ese grupo",IF(COUNTIFS($A$2:$A$3001,A2267,$B$2:$B$3001,B2267)&gt;1,"Registro repetido",""))))</f>
        <v/>
      </c>
    </row>
    <row r="2268" customFormat="false" ht="15" hidden="false" customHeight="false" outlineLevel="0" collapsed="false">
      <c r="D2268" s="0" t="str">
        <f aca="false">IF(A2268="","",IFERROR(INDEX(Sesiones!$B$2:$B$401,MATCH(A2268,Sesiones!$A$2:$A$401,0)),"Sesión no existe"))</f>
        <v/>
      </c>
      <c r="E2268" s="41" t="str">
        <f aca="false">IF(A2268="","",IFERROR(INDEX(Sesiones!$C$2:$C$401,MATCH(A2268,Sesiones!$A$2:$A$401,0)),""))</f>
        <v/>
      </c>
      <c r="F2268" s="0" t="str">
        <f aca="false">IF(A2268="","",IF(D2268="Sesión no existe","Sesión no existe",IF(COUNTIFS(Matrículas!$A$2:$A$201,B2268,Matrículas!$B$2:$B$201,D2268)=0,"No está matriculado en ese grupo",IF(COUNTIFS($A$2:$A$3001,A2268,$B$2:$B$3001,B2268)&gt;1,"Registro repetido",""))))</f>
        <v/>
      </c>
    </row>
    <row r="2269" customFormat="false" ht="15" hidden="false" customHeight="false" outlineLevel="0" collapsed="false">
      <c r="D2269" s="0" t="str">
        <f aca="false">IF(A2269="","",IFERROR(INDEX(Sesiones!$B$2:$B$401,MATCH(A2269,Sesiones!$A$2:$A$401,0)),"Sesión no existe"))</f>
        <v/>
      </c>
      <c r="E2269" s="41" t="str">
        <f aca="false">IF(A2269="","",IFERROR(INDEX(Sesiones!$C$2:$C$401,MATCH(A2269,Sesiones!$A$2:$A$401,0)),""))</f>
        <v/>
      </c>
      <c r="F2269" s="0" t="str">
        <f aca="false">IF(A2269="","",IF(D2269="Sesión no existe","Sesión no existe",IF(COUNTIFS(Matrículas!$A$2:$A$201,B2269,Matrículas!$B$2:$B$201,D2269)=0,"No está matriculado en ese grupo",IF(COUNTIFS($A$2:$A$3001,A2269,$B$2:$B$3001,B2269)&gt;1,"Registro repetido",""))))</f>
        <v/>
      </c>
    </row>
    <row r="2270" customFormat="false" ht="15" hidden="false" customHeight="false" outlineLevel="0" collapsed="false">
      <c r="D2270" s="0" t="str">
        <f aca="false">IF(A2270="","",IFERROR(INDEX(Sesiones!$B$2:$B$401,MATCH(A2270,Sesiones!$A$2:$A$401,0)),"Sesión no existe"))</f>
        <v/>
      </c>
      <c r="E2270" s="41" t="str">
        <f aca="false">IF(A2270="","",IFERROR(INDEX(Sesiones!$C$2:$C$401,MATCH(A2270,Sesiones!$A$2:$A$401,0)),""))</f>
        <v/>
      </c>
      <c r="F2270" s="0" t="str">
        <f aca="false">IF(A2270="","",IF(D2270="Sesión no existe","Sesión no existe",IF(COUNTIFS(Matrículas!$A$2:$A$201,B2270,Matrículas!$B$2:$B$201,D2270)=0,"No está matriculado en ese grupo",IF(COUNTIFS($A$2:$A$3001,A2270,$B$2:$B$3001,B2270)&gt;1,"Registro repetido",""))))</f>
        <v/>
      </c>
    </row>
    <row r="2271" customFormat="false" ht="15" hidden="false" customHeight="false" outlineLevel="0" collapsed="false">
      <c r="D2271" s="0" t="str">
        <f aca="false">IF(A2271="","",IFERROR(INDEX(Sesiones!$B$2:$B$401,MATCH(A2271,Sesiones!$A$2:$A$401,0)),"Sesión no existe"))</f>
        <v/>
      </c>
      <c r="E2271" s="41" t="str">
        <f aca="false">IF(A2271="","",IFERROR(INDEX(Sesiones!$C$2:$C$401,MATCH(A2271,Sesiones!$A$2:$A$401,0)),""))</f>
        <v/>
      </c>
      <c r="F2271" s="0" t="str">
        <f aca="false">IF(A2271="","",IF(D2271="Sesión no existe","Sesión no existe",IF(COUNTIFS(Matrículas!$A$2:$A$201,B2271,Matrículas!$B$2:$B$201,D2271)=0,"No está matriculado en ese grupo",IF(COUNTIFS($A$2:$A$3001,A2271,$B$2:$B$3001,B2271)&gt;1,"Registro repetido",""))))</f>
        <v/>
      </c>
    </row>
    <row r="2272" customFormat="false" ht="15" hidden="false" customHeight="false" outlineLevel="0" collapsed="false">
      <c r="D2272" s="0" t="str">
        <f aca="false">IF(A2272="","",IFERROR(INDEX(Sesiones!$B$2:$B$401,MATCH(A2272,Sesiones!$A$2:$A$401,0)),"Sesión no existe"))</f>
        <v/>
      </c>
      <c r="E2272" s="41" t="str">
        <f aca="false">IF(A2272="","",IFERROR(INDEX(Sesiones!$C$2:$C$401,MATCH(A2272,Sesiones!$A$2:$A$401,0)),""))</f>
        <v/>
      </c>
      <c r="F2272" s="0" t="str">
        <f aca="false">IF(A2272="","",IF(D2272="Sesión no existe","Sesión no existe",IF(COUNTIFS(Matrículas!$A$2:$A$201,B2272,Matrículas!$B$2:$B$201,D2272)=0,"No está matriculado en ese grupo",IF(COUNTIFS($A$2:$A$3001,A2272,$B$2:$B$3001,B2272)&gt;1,"Registro repetido",""))))</f>
        <v/>
      </c>
    </row>
    <row r="2273" customFormat="false" ht="15" hidden="false" customHeight="false" outlineLevel="0" collapsed="false">
      <c r="D2273" s="0" t="str">
        <f aca="false">IF(A2273="","",IFERROR(INDEX(Sesiones!$B$2:$B$401,MATCH(A2273,Sesiones!$A$2:$A$401,0)),"Sesión no existe"))</f>
        <v/>
      </c>
      <c r="E2273" s="41" t="str">
        <f aca="false">IF(A2273="","",IFERROR(INDEX(Sesiones!$C$2:$C$401,MATCH(A2273,Sesiones!$A$2:$A$401,0)),""))</f>
        <v/>
      </c>
      <c r="F2273" s="0" t="str">
        <f aca="false">IF(A2273="","",IF(D2273="Sesión no existe","Sesión no existe",IF(COUNTIFS(Matrículas!$A$2:$A$201,B2273,Matrículas!$B$2:$B$201,D2273)=0,"No está matriculado en ese grupo",IF(COUNTIFS($A$2:$A$3001,A2273,$B$2:$B$3001,B2273)&gt;1,"Registro repetido",""))))</f>
        <v/>
      </c>
    </row>
    <row r="2274" customFormat="false" ht="15" hidden="false" customHeight="false" outlineLevel="0" collapsed="false">
      <c r="D2274" s="0" t="str">
        <f aca="false">IF(A2274="","",IFERROR(INDEX(Sesiones!$B$2:$B$401,MATCH(A2274,Sesiones!$A$2:$A$401,0)),"Sesión no existe"))</f>
        <v/>
      </c>
      <c r="E2274" s="41" t="str">
        <f aca="false">IF(A2274="","",IFERROR(INDEX(Sesiones!$C$2:$C$401,MATCH(A2274,Sesiones!$A$2:$A$401,0)),""))</f>
        <v/>
      </c>
      <c r="F2274" s="0" t="str">
        <f aca="false">IF(A2274="","",IF(D2274="Sesión no existe","Sesión no existe",IF(COUNTIFS(Matrículas!$A$2:$A$201,B2274,Matrículas!$B$2:$B$201,D2274)=0,"No está matriculado en ese grupo",IF(COUNTIFS($A$2:$A$3001,A2274,$B$2:$B$3001,B2274)&gt;1,"Registro repetido",""))))</f>
        <v/>
      </c>
    </row>
    <row r="2275" customFormat="false" ht="15" hidden="false" customHeight="false" outlineLevel="0" collapsed="false">
      <c r="D2275" s="0" t="str">
        <f aca="false">IF(A2275="","",IFERROR(INDEX(Sesiones!$B$2:$B$401,MATCH(A2275,Sesiones!$A$2:$A$401,0)),"Sesión no existe"))</f>
        <v/>
      </c>
      <c r="E2275" s="41" t="str">
        <f aca="false">IF(A2275="","",IFERROR(INDEX(Sesiones!$C$2:$C$401,MATCH(A2275,Sesiones!$A$2:$A$401,0)),""))</f>
        <v/>
      </c>
      <c r="F2275" s="0" t="str">
        <f aca="false">IF(A2275="","",IF(D2275="Sesión no existe","Sesión no existe",IF(COUNTIFS(Matrículas!$A$2:$A$201,B2275,Matrículas!$B$2:$B$201,D2275)=0,"No está matriculado en ese grupo",IF(COUNTIFS($A$2:$A$3001,A2275,$B$2:$B$3001,B2275)&gt;1,"Registro repetido",""))))</f>
        <v/>
      </c>
    </row>
    <row r="2276" customFormat="false" ht="15" hidden="false" customHeight="false" outlineLevel="0" collapsed="false">
      <c r="D2276" s="0" t="str">
        <f aca="false">IF(A2276="","",IFERROR(INDEX(Sesiones!$B$2:$B$401,MATCH(A2276,Sesiones!$A$2:$A$401,0)),"Sesión no existe"))</f>
        <v/>
      </c>
      <c r="E2276" s="41" t="str">
        <f aca="false">IF(A2276="","",IFERROR(INDEX(Sesiones!$C$2:$C$401,MATCH(A2276,Sesiones!$A$2:$A$401,0)),""))</f>
        <v/>
      </c>
      <c r="F2276" s="0" t="str">
        <f aca="false">IF(A2276="","",IF(D2276="Sesión no existe","Sesión no existe",IF(COUNTIFS(Matrículas!$A$2:$A$201,B2276,Matrículas!$B$2:$B$201,D2276)=0,"No está matriculado en ese grupo",IF(COUNTIFS($A$2:$A$3001,A2276,$B$2:$B$3001,B2276)&gt;1,"Registro repetido",""))))</f>
        <v/>
      </c>
    </row>
    <row r="2277" customFormat="false" ht="15" hidden="false" customHeight="false" outlineLevel="0" collapsed="false">
      <c r="D2277" s="0" t="str">
        <f aca="false">IF(A2277="","",IFERROR(INDEX(Sesiones!$B$2:$B$401,MATCH(A2277,Sesiones!$A$2:$A$401,0)),"Sesión no existe"))</f>
        <v/>
      </c>
      <c r="E2277" s="41" t="str">
        <f aca="false">IF(A2277="","",IFERROR(INDEX(Sesiones!$C$2:$C$401,MATCH(A2277,Sesiones!$A$2:$A$401,0)),""))</f>
        <v/>
      </c>
      <c r="F2277" s="0" t="str">
        <f aca="false">IF(A2277="","",IF(D2277="Sesión no existe","Sesión no existe",IF(COUNTIFS(Matrículas!$A$2:$A$201,B2277,Matrículas!$B$2:$B$201,D2277)=0,"No está matriculado en ese grupo",IF(COUNTIFS($A$2:$A$3001,A2277,$B$2:$B$3001,B2277)&gt;1,"Registro repetido",""))))</f>
        <v/>
      </c>
    </row>
    <row r="2278" customFormat="false" ht="15" hidden="false" customHeight="false" outlineLevel="0" collapsed="false">
      <c r="D2278" s="0" t="str">
        <f aca="false">IF(A2278="","",IFERROR(INDEX(Sesiones!$B$2:$B$401,MATCH(A2278,Sesiones!$A$2:$A$401,0)),"Sesión no existe"))</f>
        <v/>
      </c>
      <c r="E2278" s="41" t="str">
        <f aca="false">IF(A2278="","",IFERROR(INDEX(Sesiones!$C$2:$C$401,MATCH(A2278,Sesiones!$A$2:$A$401,0)),""))</f>
        <v/>
      </c>
      <c r="F2278" s="0" t="str">
        <f aca="false">IF(A2278="","",IF(D2278="Sesión no existe","Sesión no existe",IF(COUNTIFS(Matrículas!$A$2:$A$201,B2278,Matrículas!$B$2:$B$201,D2278)=0,"No está matriculado en ese grupo",IF(COUNTIFS($A$2:$A$3001,A2278,$B$2:$B$3001,B2278)&gt;1,"Registro repetido",""))))</f>
        <v/>
      </c>
    </row>
    <row r="2279" customFormat="false" ht="15" hidden="false" customHeight="false" outlineLevel="0" collapsed="false">
      <c r="D2279" s="0" t="str">
        <f aca="false">IF(A2279="","",IFERROR(INDEX(Sesiones!$B$2:$B$401,MATCH(A2279,Sesiones!$A$2:$A$401,0)),"Sesión no existe"))</f>
        <v/>
      </c>
      <c r="E2279" s="41" t="str">
        <f aca="false">IF(A2279="","",IFERROR(INDEX(Sesiones!$C$2:$C$401,MATCH(A2279,Sesiones!$A$2:$A$401,0)),""))</f>
        <v/>
      </c>
      <c r="F2279" s="0" t="str">
        <f aca="false">IF(A2279="","",IF(D2279="Sesión no existe","Sesión no existe",IF(COUNTIFS(Matrículas!$A$2:$A$201,B2279,Matrículas!$B$2:$B$201,D2279)=0,"No está matriculado en ese grupo",IF(COUNTIFS($A$2:$A$3001,A2279,$B$2:$B$3001,B2279)&gt;1,"Registro repetido",""))))</f>
        <v/>
      </c>
    </row>
    <row r="2280" customFormat="false" ht="15" hidden="false" customHeight="false" outlineLevel="0" collapsed="false">
      <c r="D2280" s="0" t="str">
        <f aca="false">IF(A2280="","",IFERROR(INDEX(Sesiones!$B$2:$B$401,MATCH(A2280,Sesiones!$A$2:$A$401,0)),"Sesión no existe"))</f>
        <v/>
      </c>
      <c r="E2280" s="41" t="str">
        <f aca="false">IF(A2280="","",IFERROR(INDEX(Sesiones!$C$2:$C$401,MATCH(A2280,Sesiones!$A$2:$A$401,0)),""))</f>
        <v/>
      </c>
      <c r="F2280" s="0" t="str">
        <f aca="false">IF(A2280="","",IF(D2280="Sesión no existe","Sesión no existe",IF(COUNTIFS(Matrículas!$A$2:$A$201,B2280,Matrículas!$B$2:$B$201,D2280)=0,"No está matriculado en ese grupo",IF(COUNTIFS($A$2:$A$3001,A2280,$B$2:$B$3001,B2280)&gt;1,"Registro repetido",""))))</f>
        <v/>
      </c>
    </row>
    <row r="2281" customFormat="false" ht="15" hidden="false" customHeight="false" outlineLevel="0" collapsed="false">
      <c r="D2281" s="0" t="str">
        <f aca="false">IF(A2281="","",IFERROR(INDEX(Sesiones!$B$2:$B$401,MATCH(A2281,Sesiones!$A$2:$A$401,0)),"Sesión no existe"))</f>
        <v/>
      </c>
      <c r="E2281" s="41" t="str">
        <f aca="false">IF(A2281="","",IFERROR(INDEX(Sesiones!$C$2:$C$401,MATCH(A2281,Sesiones!$A$2:$A$401,0)),""))</f>
        <v/>
      </c>
      <c r="F2281" s="0" t="str">
        <f aca="false">IF(A2281="","",IF(D2281="Sesión no existe","Sesión no existe",IF(COUNTIFS(Matrículas!$A$2:$A$201,B2281,Matrículas!$B$2:$B$201,D2281)=0,"No está matriculado en ese grupo",IF(COUNTIFS($A$2:$A$3001,A2281,$B$2:$B$3001,B2281)&gt;1,"Registro repetido",""))))</f>
        <v/>
      </c>
    </row>
    <row r="2282" customFormat="false" ht="15" hidden="false" customHeight="false" outlineLevel="0" collapsed="false">
      <c r="D2282" s="0" t="str">
        <f aca="false">IF(A2282="","",IFERROR(INDEX(Sesiones!$B$2:$B$401,MATCH(A2282,Sesiones!$A$2:$A$401,0)),"Sesión no existe"))</f>
        <v/>
      </c>
      <c r="E2282" s="41" t="str">
        <f aca="false">IF(A2282="","",IFERROR(INDEX(Sesiones!$C$2:$C$401,MATCH(A2282,Sesiones!$A$2:$A$401,0)),""))</f>
        <v/>
      </c>
      <c r="F2282" s="0" t="str">
        <f aca="false">IF(A2282="","",IF(D2282="Sesión no existe","Sesión no existe",IF(COUNTIFS(Matrículas!$A$2:$A$201,B2282,Matrículas!$B$2:$B$201,D2282)=0,"No está matriculado en ese grupo",IF(COUNTIFS($A$2:$A$3001,A2282,$B$2:$B$3001,B2282)&gt;1,"Registro repetido",""))))</f>
        <v/>
      </c>
    </row>
    <row r="2283" customFormat="false" ht="15" hidden="false" customHeight="false" outlineLevel="0" collapsed="false">
      <c r="D2283" s="0" t="str">
        <f aca="false">IF(A2283="","",IFERROR(INDEX(Sesiones!$B$2:$B$401,MATCH(A2283,Sesiones!$A$2:$A$401,0)),"Sesión no existe"))</f>
        <v/>
      </c>
      <c r="E2283" s="41" t="str">
        <f aca="false">IF(A2283="","",IFERROR(INDEX(Sesiones!$C$2:$C$401,MATCH(A2283,Sesiones!$A$2:$A$401,0)),""))</f>
        <v/>
      </c>
      <c r="F2283" s="0" t="str">
        <f aca="false">IF(A2283="","",IF(D2283="Sesión no existe","Sesión no existe",IF(COUNTIFS(Matrículas!$A$2:$A$201,B2283,Matrículas!$B$2:$B$201,D2283)=0,"No está matriculado en ese grupo",IF(COUNTIFS($A$2:$A$3001,A2283,$B$2:$B$3001,B2283)&gt;1,"Registro repetido",""))))</f>
        <v/>
      </c>
    </row>
    <row r="2284" customFormat="false" ht="15" hidden="false" customHeight="false" outlineLevel="0" collapsed="false">
      <c r="D2284" s="0" t="str">
        <f aca="false">IF(A2284="","",IFERROR(INDEX(Sesiones!$B$2:$B$401,MATCH(A2284,Sesiones!$A$2:$A$401,0)),"Sesión no existe"))</f>
        <v/>
      </c>
      <c r="E2284" s="41" t="str">
        <f aca="false">IF(A2284="","",IFERROR(INDEX(Sesiones!$C$2:$C$401,MATCH(A2284,Sesiones!$A$2:$A$401,0)),""))</f>
        <v/>
      </c>
      <c r="F2284" s="0" t="str">
        <f aca="false">IF(A2284="","",IF(D2284="Sesión no existe","Sesión no existe",IF(COUNTIFS(Matrículas!$A$2:$A$201,B2284,Matrículas!$B$2:$B$201,D2284)=0,"No está matriculado en ese grupo",IF(COUNTIFS($A$2:$A$3001,A2284,$B$2:$B$3001,B2284)&gt;1,"Registro repetido",""))))</f>
        <v/>
      </c>
    </row>
    <row r="2285" customFormat="false" ht="15" hidden="false" customHeight="false" outlineLevel="0" collapsed="false">
      <c r="D2285" s="0" t="str">
        <f aca="false">IF(A2285="","",IFERROR(INDEX(Sesiones!$B$2:$B$401,MATCH(A2285,Sesiones!$A$2:$A$401,0)),"Sesión no existe"))</f>
        <v/>
      </c>
      <c r="E2285" s="41" t="str">
        <f aca="false">IF(A2285="","",IFERROR(INDEX(Sesiones!$C$2:$C$401,MATCH(A2285,Sesiones!$A$2:$A$401,0)),""))</f>
        <v/>
      </c>
      <c r="F2285" s="0" t="str">
        <f aca="false">IF(A2285="","",IF(D2285="Sesión no existe","Sesión no existe",IF(COUNTIFS(Matrículas!$A$2:$A$201,B2285,Matrículas!$B$2:$B$201,D2285)=0,"No está matriculado en ese grupo",IF(COUNTIFS($A$2:$A$3001,A2285,$B$2:$B$3001,B2285)&gt;1,"Registro repetido",""))))</f>
        <v/>
      </c>
    </row>
    <row r="2286" customFormat="false" ht="15" hidden="false" customHeight="false" outlineLevel="0" collapsed="false">
      <c r="D2286" s="0" t="str">
        <f aca="false">IF(A2286="","",IFERROR(INDEX(Sesiones!$B$2:$B$401,MATCH(A2286,Sesiones!$A$2:$A$401,0)),"Sesión no existe"))</f>
        <v/>
      </c>
      <c r="E2286" s="41" t="str">
        <f aca="false">IF(A2286="","",IFERROR(INDEX(Sesiones!$C$2:$C$401,MATCH(A2286,Sesiones!$A$2:$A$401,0)),""))</f>
        <v/>
      </c>
      <c r="F2286" s="0" t="str">
        <f aca="false">IF(A2286="","",IF(D2286="Sesión no existe","Sesión no existe",IF(COUNTIFS(Matrículas!$A$2:$A$201,B2286,Matrículas!$B$2:$B$201,D2286)=0,"No está matriculado en ese grupo",IF(COUNTIFS($A$2:$A$3001,A2286,$B$2:$B$3001,B2286)&gt;1,"Registro repetido",""))))</f>
        <v/>
      </c>
    </row>
    <row r="2287" customFormat="false" ht="15" hidden="false" customHeight="false" outlineLevel="0" collapsed="false">
      <c r="D2287" s="0" t="str">
        <f aca="false">IF(A2287="","",IFERROR(INDEX(Sesiones!$B$2:$B$401,MATCH(A2287,Sesiones!$A$2:$A$401,0)),"Sesión no existe"))</f>
        <v/>
      </c>
      <c r="E2287" s="41" t="str">
        <f aca="false">IF(A2287="","",IFERROR(INDEX(Sesiones!$C$2:$C$401,MATCH(A2287,Sesiones!$A$2:$A$401,0)),""))</f>
        <v/>
      </c>
      <c r="F2287" s="0" t="str">
        <f aca="false">IF(A2287="","",IF(D2287="Sesión no existe","Sesión no existe",IF(COUNTIFS(Matrículas!$A$2:$A$201,B2287,Matrículas!$B$2:$B$201,D2287)=0,"No está matriculado en ese grupo",IF(COUNTIFS($A$2:$A$3001,A2287,$B$2:$B$3001,B2287)&gt;1,"Registro repetido",""))))</f>
        <v/>
      </c>
    </row>
    <row r="2288" customFormat="false" ht="15" hidden="false" customHeight="false" outlineLevel="0" collapsed="false">
      <c r="D2288" s="0" t="str">
        <f aca="false">IF(A2288="","",IFERROR(INDEX(Sesiones!$B$2:$B$401,MATCH(A2288,Sesiones!$A$2:$A$401,0)),"Sesión no existe"))</f>
        <v/>
      </c>
      <c r="E2288" s="41" t="str">
        <f aca="false">IF(A2288="","",IFERROR(INDEX(Sesiones!$C$2:$C$401,MATCH(A2288,Sesiones!$A$2:$A$401,0)),""))</f>
        <v/>
      </c>
      <c r="F2288" s="0" t="str">
        <f aca="false">IF(A2288="","",IF(D2288="Sesión no existe","Sesión no existe",IF(COUNTIFS(Matrículas!$A$2:$A$201,B2288,Matrículas!$B$2:$B$201,D2288)=0,"No está matriculado en ese grupo",IF(COUNTIFS($A$2:$A$3001,A2288,$B$2:$B$3001,B2288)&gt;1,"Registro repetido",""))))</f>
        <v/>
      </c>
    </row>
    <row r="2289" customFormat="false" ht="15" hidden="false" customHeight="false" outlineLevel="0" collapsed="false">
      <c r="D2289" s="0" t="str">
        <f aca="false">IF(A2289="","",IFERROR(INDEX(Sesiones!$B$2:$B$401,MATCH(A2289,Sesiones!$A$2:$A$401,0)),"Sesión no existe"))</f>
        <v/>
      </c>
      <c r="E2289" s="41" t="str">
        <f aca="false">IF(A2289="","",IFERROR(INDEX(Sesiones!$C$2:$C$401,MATCH(A2289,Sesiones!$A$2:$A$401,0)),""))</f>
        <v/>
      </c>
      <c r="F2289" s="0" t="str">
        <f aca="false">IF(A2289="","",IF(D2289="Sesión no existe","Sesión no existe",IF(COUNTIFS(Matrículas!$A$2:$A$201,B2289,Matrículas!$B$2:$B$201,D2289)=0,"No está matriculado en ese grupo",IF(COUNTIFS($A$2:$A$3001,A2289,$B$2:$B$3001,B2289)&gt;1,"Registro repetido",""))))</f>
        <v/>
      </c>
    </row>
    <row r="2290" customFormat="false" ht="15" hidden="false" customHeight="false" outlineLevel="0" collapsed="false">
      <c r="D2290" s="0" t="str">
        <f aca="false">IF(A2290="","",IFERROR(INDEX(Sesiones!$B$2:$B$401,MATCH(A2290,Sesiones!$A$2:$A$401,0)),"Sesión no existe"))</f>
        <v/>
      </c>
      <c r="E2290" s="41" t="str">
        <f aca="false">IF(A2290="","",IFERROR(INDEX(Sesiones!$C$2:$C$401,MATCH(A2290,Sesiones!$A$2:$A$401,0)),""))</f>
        <v/>
      </c>
      <c r="F2290" s="0" t="str">
        <f aca="false">IF(A2290="","",IF(D2290="Sesión no existe","Sesión no existe",IF(COUNTIFS(Matrículas!$A$2:$A$201,B2290,Matrículas!$B$2:$B$201,D2290)=0,"No está matriculado en ese grupo",IF(COUNTIFS($A$2:$A$3001,A2290,$B$2:$B$3001,B2290)&gt;1,"Registro repetido",""))))</f>
        <v/>
      </c>
    </row>
    <row r="2291" customFormat="false" ht="15" hidden="false" customHeight="false" outlineLevel="0" collapsed="false">
      <c r="D2291" s="0" t="str">
        <f aca="false">IF(A2291="","",IFERROR(INDEX(Sesiones!$B$2:$B$401,MATCH(A2291,Sesiones!$A$2:$A$401,0)),"Sesión no existe"))</f>
        <v/>
      </c>
      <c r="E2291" s="41" t="str">
        <f aca="false">IF(A2291="","",IFERROR(INDEX(Sesiones!$C$2:$C$401,MATCH(A2291,Sesiones!$A$2:$A$401,0)),""))</f>
        <v/>
      </c>
      <c r="F2291" s="0" t="str">
        <f aca="false">IF(A2291="","",IF(D2291="Sesión no existe","Sesión no existe",IF(COUNTIFS(Matrículas!$A$2:$A$201,B2291,Matrículas!$B$2:$B$201,D2291)=0,"No está matriculado en ese grupo",IF(COUNTIFS($A$2:$A$3001,A2291,$B$2:$B$3001,B2291)&gt;1,"Registro repetido",""))))</f>
        <v/>
      </c>
    </row>
    <row r="2292" customFormat="false" ht="15" hidden="false" customHeight="false" outlineLevel="0" collapsed="false">
      <c r="D2292" s="0" t="str">
        <f aca="false">IF(A2292="","",IFERROR(INDEX(Sesiones!$B$2:$B$401,MATCH(A2292,Sesiones!$A$2:$A$401,0)),"Sesión no existe"))</f>
        <v/>
      </c>
      <c r="E2292" s="41" t="str">
        <f aca="false">IF(A2292="","",IFERROR(INDEX(Sesiones!$C$2:$C$401,MATCH(A2292,Sesiones!$A$2:$A$401,0)),""))</f>
        <v/>
      </c>
      <c r="F2292" s="0" t="str">
        <f aca="false">IF(A2292="","",IF(D2292="Sesión no existe","Sesión no existe",IF(COUNTIFS(Matrículas!$A$2:$A$201,B2292,Matrículas!$B$2:$B$201,D2292)=0,"No está matriculado en ese grupo",IF(COUNTIFS($A$2:$A$3001,A2292,$B$2:$B$3001,B2292)&gt;1,"Registro repetido",""))))</f>
        <v/>
      </c>
    </row>
    <row r="2293" customFormat="false" ht="15" hidden="false" customHeight="false" outlineLevel="0" collapsed="false">
      <c r="D2293" s="0" t="str">
        <f aca="false">IF(A2293="","",IFERROR(INDEX(Sesiones!$B$2:$B$401,MATCH(A2293,Sesiones!$A$2:$A$401,0)),"Sesión no existe"))</f>
        <v/>
      </c>
      <c r="E2293" s="41" t="str">
        <f aca="false">IF(A2293="","",IFERROR(INDEX(Sesiones!$C$2:$C$401,MATCH(A2293,Sesiones!$A$2:$A$401,0)),""))</f>
        <v/>
      </c>
      <c r="F2293" s="0" t="str">
        <f aca="false">IF(A2293="","",IF(D2293="Sesión no existe","Sesión no existe",IF(COUNTIFS(Matrículas!$A$2:$A$201,B2293,Matrículas!$B$2:$B$201,D2293)=0,"No está matriculado en ese grupo",IF(COUNTIFS($A$2:$A$3001,A2293,$B$2:$B$3001,B2293)&gt;1,"Registro repetido",""))))</f>
        <v/>
      </c>
    </row>
    <row r="2294" customFormat="false" ht="15" hidden="false" customHeight="false" outlineLevel="0" collapsed="false">
      <c r="D2294" s="0" t="str">
        <f aca="false">IF(A2294="","",IFERROR(INDEX(Sesiones!$B$2:$B$401,MATCH(A2294,Sesiones!$A$2:$A$401,0)),"Sesión no existe"))</f>
        <v/>
      </c>
      <c r="E2294" s="41" t="str">
        <f aca="false">IF(A2294="","",IFERROR(INDEX(Sesiones!$C$2:$C$401,MATCH(A2294,Sesiones!$A$2:$A$401,0)),""))</f>
        <v/>
      </c>
      <c r="F2294" s="0" t="str">
        <f aca="false">IF(A2294="","",IF(D2294="Sesión no existe","Sesión no existe",IF(COUNTIFS(Matrículas!$A$2:$A$201,B2294,Matrículas!$B$2:$B$201,D2294)=0,"No está matriculado en ese grupo",IF(COUNTIFS($A$2:$A$3001,A2294,$B$2:$B$3001,B2294)&gt;1,"Registro repetido",""))))</f>
        <v/>
      </c>
    </row>
    <row r="2295" customFormat="false" ht="15" hidden="false" customHeight="false" outlineLevel="0" collapsed="false">
      <c r="D2295" s="0" t="str">
        <f aca="false">IF(A2295="","",IFERROR(INDEX(Sesiones!$B$2:$B$401,MATCH(A2295,Sesiones!$A$2:$A$401,0)),"Sesión no existe"))</f>
        <v/>
      </c>
      <c r="E2295" s="41" t="str">
        <f aca="false">IF(A2295="","",IFERROR(INDEX(Sesiones!$C$2:$C$401,MATCH(A2295,Sesiones!$A$2:$A$401,0)),""))</f>
        <v/>
      </c>
      <c r="F2295" s="0" t="str">
        <f aca="false">IF(A2295="","",IF(D2295="Sesión no existe","Sesión no existe",IF(COUNTIFS(Matrículas!$A$2:$A$201,B2295,Matrículas!$B$2:$B$201,D2295)=0,"No está matriculado en ese grupo",IF(COUNTIFS($A$2:$A$3001,A2295,$B$2:$B$3001,B2295)&gt;1,"Registro repetido",""))))</f>
        <v/>
      </c>
    </row>
    <row r="2296" customFormat="false" ht="15" hidden="false" customHeight="false" outlineLevel="0" collapsed="false">
      <c r="D2296" s="0" t="str">
        <f aca="false">IF(A2296="","",IFERROR(INDEX(Sesiones!$B$2:$B$401,MATCH(A2296,Sesiones!$A$2:$A$401,0)),"Sesión no existe"))</f>
        <v/>
      </c>
      <c r="E2296" s="41" t="str">
        <f aca="false">IF(A2296="","",IFERROR(INDEX(Sesiones!$C$2:$C$401,MATCH(A2296,Sesiones!$A$2:$A$401,0)),""))</f>
        <v/>
      </c>
      <c r="F2296" s="0" t="str">
        <f aca="false">IF(A2296="","",IF(D2296="Sesión no existe","Sesión no existe",IF(COUNTIFS(Matrículas!$A$2:$A$201,B2296,Matrículas!$B$2:$B$201,D2296)=0,"No está matriculado en ese grupo",IF(COUNTIFS($A$2:$A$3001,A2296,$B$2:$B$3001,B2296)&gt;1,"Registro repetido",""))))</f>
        <v/>
      </c>
    </row>
    <row r="2297" customFormat="false" ht="15" hidden="false" customHeight="false" outlineLevel="0" collapsed="false">
      <c r="D2297" s="0" t="str">
        <f aca="false">IF(A2297="","",IFERROR(INDEX(Sesiones!$B$2:$B$401,MATCH(A2297,Sesiones!$A$2:$A$401,0)),"Sesión no existe"))</f>
        <v/>
      </c>
      <c r="E2297" s="41" t="str">
        <f aca="false">IF(A2297="","",IFERROR(INDEX(Sesiones!$C$2:$C$401,MATCH(A2297,Sesiones!$A$2:$A$401,0)),""))</f>
        <v/>
      </c>
      <c r="F2297" s="0" t="str">
        <f aca="false">IF(A2297="","",IF(D2297="Sesión no existe","Sesión no existe",IF(COUNTIFS(Matrículas!$A$2:$A$201,B2297,Matrículas!$B$2:$B$201,D2297)=0,"No está matriculado en ese grupo",IF(COUNTIFS($A$2:$A$3001,A2297,$B$2:$B$3001,B2297)&gt;1,"Registro repetido",""))))</f>
        <v/>
      </c>
    </row>
    <row r="2298" customFormat="false" ht="15" hidden="false" customHeight="false" outlineLevel="0" collapsed="false">
      <c r="D2298" s="0" t="str">
        <f aca="false">IF(A2298="","",IFERROR(INDEX(Sesiones!$B$2:$B$401,MATCH(A2298,Sesiones!$A$2:$A$401,0)),"Sesión no existe"))</f>
        <v/>
      </c>
      <c r="E2298" s="41" t="str">
        <f aca="false">IF(A2298="","",IFERROR(INDEX(Sesiones!$C$2:$C$401,MATCH(A2298,Sesiones!$A$2:$A$401,0)),""))</f>
        <v/>
      </c>
      <c r="F2298" s="0" t="str">
        <f aca="false">IF(A2298="","",IF(D2298="Sesión no existe","Sesión no existe",IF(COUNTIFS(Matrículas!$A$2:$A$201,B2298,Matrículas!$B$2:$B$201,D2298)=0,"No está matriculado en ese grupo",IF(COUNTIFS($A$2:$A$3001,A2298,$B$2:$B$3001,B2298)&gt;1,"Registro repetido",""))))</f>
        <v/>
      </c>
    </row>
    <row r="2299" customFormat="false" ht="15" hidden="false" customHeight="false" outlineLevel="0" collapsed="false">
      <c r="D2299" s="0" t="str">
        <f aca="false">IF(A2299="","",IFERROR(INDEX(Sesiones!$B$2:$B$401,MATCH(A2299,Sesiones!$A$2:$A$401,0)),"Sesión no existe"))</f>
        <v/>
      </c>
      <c r="E2299" s="41" t="str">
        <f aca="false">IF(A2299="","",IFERROR(INDEX(Sesiones!$C$2:$C$401,MATCH(A2299,Sesiones!$A$2:$A$401,0)),""))</f>
        <v/>
      </c>
      <c r="F2299" s="0" t="str">
        <f aca="false">IF(A2299="","",IF(D2299="Sesión no existe","Sesión no existe",IF(COUNTIFS(Matrículas!$A$2:$A$201,B2299,Matrículas!$B$2:$B$201,D2299)=0,"No está matriculado en ese grupo",IF(COUNTIFS($A$2:$A$3001,A2299,$B$2:$B$3001,B2299)&gt;1,"Registro repetido",""))))</f>
        <v/>
      </c>
    </row>
    <row r="2300" customFormat="false" ht="15" hidden="false" customHeight="false" outlineLevel="0" collapsed="false">
      <c r="D2300" s="0" t="str">
        <f aca="false">IF(A2300="","",IFERROR(INDEX(Sesiones!$B$2:$B$401,MATCH(A2300,Sesiones!$A$2:$A$401,0)),"Sesión no existe"))</f>
        <v/>
      </c>
      <c r="E2300" s="41" t="str">
        <f aca="false">IF(A2300="","",IFERROR(INDEX(Sesiones!$C$2:$C$401,MATCH(A2300,Sesiones!$A$2:$A$401,0)),""))</f>
        <v/>
      </c>
      <c r="F2300" s="0" t="str">
        <f aca="false">IF(A2300="","",IF(D2300="Sesión no existe","Sesión no existe",IF(COUNTIFS(Matrículas!$A$2:$A$201,B2300,Matrículas!$B$2:$B$201,D2300)=0,"No está matriculado en ese grupo",IF(COUNTIFS($A$2:$A$3001,A2300,$B$2:$B$3001,B2300)&gt;1,"Registro repetido",""))))</f>
        <v/>
      </c>
    </row>
    <row r="2301" customFormat="false" ht="15" hidden="false" customHeight="false" outlineLevel="0" collapsed="false">
      <c r="D2301" s="0" t="str">
        <f aca="false">IF(A2301="","",IFERROR(INDEX(Sesiones!$B$2:$B$401,MATCH(A2301,Sesiones!$A$2:$A$401,0)),"Sesión no existe"))</f>
        <v/>
      </c>
      <c r="E2301" s="41" t="str">
        <f aca="false">IF(A2301="","",IFERROR(INDEX(Sesiones!$C$2:$C$401,MATCH(A2301,Sesiones!$A$2:$A$401,0)),""))</f>
        <v/>
      </c>
      <c r="F2301" s="0" t="str">
        <f aca="false">IF(A2301="","",IF(D2301="Sesión no existe","Sesión no existe",IF(COUNTIFS(Matrículas!$A$2:$A$201,B2301,Matrículas!$B$2:$B$201,D2301)=0,"No está matriculado en ese grupo",IF(COUNTIFS($A$2:$A$3001,A2301,$B$2:$B$3001,B2301)&gt;1,"Registro repetido",""))))</f>
        <v/>
      </c>
    </row>
    <row r="2302" customFormat="false" ht="15" hidden="false" customHeight="false" outlineLevel="0" collapsed="false">
      <c r="D2302" s="0" t="str">
        <f aca="false">IF(A2302="","",IFERROR(INDEX(Sesiones!$B$2:$B$401,MATCH(A2302,Sesiones!$A$2:$A$401,0)),"Sesión no existe"))</f>
        <v/>
      </c>
      <c r="E2302" s="41" t="str">
        <f aca="false">IF(A2302="","",IFERROR(INDEX(Sesiones!$C$2:$C$401,MATCH(A2302,Sesiones!$A$2:$A$401,0)),""))</f>
        <v/>
      </c>
      <c r="F2302" s="0" t="str">
        <f aca="false">IF(A2302="","",IF(D2302="Sesión no existe","Sesión no existe",IF(COUNTIFS(Matrículas!$A$2:$A$201,B2302,Matrículas!$B$2:$B$201,D2302)=0,"No está matriculado en ese grupo",IF(COUNTIFS($A$2:$A$3001,A2302,$B$2:$B$3001,B2302)&gt;1,"Registro repetido",""))))</f>
        <v/>
      </c>
    </row>
    <row r="2303" customFormat="false" ht="15" hidden="false" customHeight="false" outlineLevel="0" collapsed="false">
      <c r="D2303" s="0" t="str">
        <f aca="false">IF(A2303="","",IFERROR(INDEX(Sesiones!$B$2:$B$401,MATCH(A2303,Sesiones!$A$2:$A$401,0)),"Sesión no existe"))</f>
        <v/>
      </c>
      <c r="E2303" s="41" t="str">
        <f aca="false">IF(A2303="","",IFERROR(INDEX(Sesiones!$C$2:$C$401,MATCH(A2303,Sesiones!$A$2:$A$401,0)),""))</f>
        <v/>
      </c>
      <c r="F2303" s="0" t="str">
        <f aca="false">IF(A2303="","",IF(D2303="Sesión no existe","Sesión no existe",IF(COUNTIFS(Matrículas!$A$2:$A$201,B2303,Matrículas!$B$2:$B$201,D2303)=0,"No está matriculado en ese grupo",IF(COUNTIFS($A$2:$A$3001,A2303,$B$2:$B$3001,B2303)&gt;1,"Registro repetido",""))))</f>
        <v/>
      </c>
    </row>
    <row r="2304" customFormat="false" ht="15" hidden="false" customHeight="false" outlineLevel="0" collapsed="false">
      <c r="D2304" s="0" t="str">
        <f aca="false">IF(A2304="","",IFERROR(INDEX(Sesiones!$B$2:$B$401,MATCH(A2304,Sesiones!$A$2:$A$401,0)),"Sesión no existe"))</f>
        <v/>
      </c>
      <c r="E2304" s="41" t="str">
        <f aca="false">IF(A2304="","",IFERROR(INDEX(Sesiones!$C$2:$C$401,MATCH(A2304,Sesiones!$A$2:$A$401,0)),""))</f>
        <v/>
      </c>
      <c r="F2304" s="0" t="str">
        <f aca="false">IF(A2304="","",IF(D2304="Sesión no existe","Sesión no existe",IF(COUNTIFS(Matrículas!$A$2:$A$201,B2304,Matrículas!$B$2:$B$201,D2304)=0,"No está matriculado en ese grupo",IF(COUNTIFS($A$2:$A$3001,A2304,$B$2:$B$3001,B2304)&gt;1,"Registro repetido",""))))</f>
        <v/>
      </c>
    </row>
    <row r="2305" customFormat="false" ht="15" hidden="false" customHeight="false" outlineLevel="0" collapsed="false">
      <c r="D2305" s="0" t="str">
        <f aca="false">IF(A2305="","",IFERROR(INDEX(Sesiones!$B$2:$B$401,MATCH(A2305,Sesiones!$A$2:$A$401,0)),"Sesión no existe"))</f>
        <v/>
      </c>
      <c r="E2305" s="41" t="str">
        <f aca="false">IF(A2305="","",IFERROR(INDEX(Sesiones!$C$2:$C$401,MATCH(A2305,Sesiones!$A$2:$A$401,0)),""))</f>
        <v/>
      </c>
      <c r="F2305" s="0" t="str">
        <f aca="false">IF(A2305="","",IF(D2305="Sesión no existe","Sesión no existe",IF(COUNTIFS(Matrículas!$A$2:$A$201,B2305,Matrículas!$B$2:$B$201,D2305)=0,"No está matriculado en ese grupo",IF(COUNTIFS($A$2:$A$3001,A2305,$B$2:$B$3001,B2305)&gt;1,"Registro repetido",""))))</f>
        <v/>
      </c>
    </row>
    <row r="2306" customFormat="false" ht="15" hidden="false" customHeight="false" outlineLevel="0" collapsed="false">
      <c r="D2306" s="0" t="str">
        <f aca="false">IF(A2306="","",IFERROR(INDEX(Sesiones!$B$2:$B$401,MATCH(A2306,Sesiones!$A$2:$A$401,0)),"Sesión no existe"))</f>
        <v/>
      </c>
      <c r="E2306" s="41" t="str">
        <f aca="false">IF(A2306="","",IFERROR(INDEX(Sesiones!$C$2:$C$401,MATCH(A2306,Sesiones!$A$2:$A$401,0)),""))</f>
        <v/>
      </c>
      <c r="F2306" s="0" t="str">
        <f aca="false">IF(A2306="","",IF(D2306="Sesión no existe","Sesión no existe",IF(COUNTIFS(Matrículas!$A$2:$A$201,B2306,Matrículas!$B$2:$B$201,D2306)=0,"No está matriculado en ese grupo",IF(COUNTIFS($A$2:$A$3001,A2306,$B$2:$B$3001,B2306)&gt;1,"Registro repetido",""))))</f>
        <v/>
      </c>
    </row>
    <row r="2307" customFormat="false" ht="15" hidden="false" customHeight="false" outlineLevel="0" collapsed="false">
      <c r="D2307" s="0" t="str">
        <f aca="false">IF(A2307="","",IFERROR(INDEX(Sesiones!$B$2:$B$401,MATCH(A2307,Sesiones!$A$2:$A$401,0)),"Sesión no existe"))</f>
        <v/>
      </c>
      <c r="E2307" s="41" t="str">
        <f aca="false">IF(A2307="","",IFERROR(INDEX(Sesiones!$C$2:$C$401,MATCH(A2307,Sesiones!$A$2:$A$401,0)),""))</f>
        <v/>
      </c>
      <c r="F2307" s="0" t="str">
        <f aca="false">IF(A2307="","",IF(D2307="Sesión no existe","Sesión no existe",IF(COUNTIFS(Matrículas!$A$2:$A$201,B2307,Matrículas!$B$2:$B$201,D2307)=0,"No está matriculado en ese grupo",IF(COUNTIFS($A$2:$A$3001,A2307,$B$2:$B$3001,B2307)&gt;1,"Registro repetido",""))))</f>
        <v/>
      </c>
    </row>
    <row r="2308" customFormat="false" ht="15" hidden="false" customHeight="false" outlineLevel="0" collapsed="false">
      <c r="D2308" s="0" t="str">
        <f aca="false">IF(A2308="","",IFERROR(INDEX(Sesiones!$B$2:$B$401,MATCH(A2308,Sesiones!$A$2:$A$401,0)),"Sesión no existe"))</f>
        <v/>
      </c>
      <c r="E2308" s="41" t="str">
        <f aca="false">IF(A2308="","",IFERROR(INDEX(Sesiones!$C$2:$C$401,MATCH(A2308,Sesiones!$A$2:$A$401,0)),""))</f>
        <v/>
      </c>
      <c r="F2308" s="0" t="str">
        <f aca="false">IF(A2308="","",IF(D2308="Sesión no existe","Sesión no existe",IF(COUNTIFS(Matrículas!$A$2:$A$201,B2308,Matrículas!$B$2:$B$201,D2308)=0,"No está matriculado en ese grupo",IF(COUNTIFS($A$2:$A$3001,A2308,$B$2:$B$3001,B2308)&gt;1,"Registro repetido",""))))</f>
        <v/>
      </c>
    </row>
    <row r="2309" customFormat="false" ht="15" hidden="false" customHeight="false" outlineLevel="0" collapsed="false">
      <c r="D2309" s="0" t="str">
        <f aca="false">IF(A2309="","",IFERROR(INDEX(Sesiones!$B$2:$B$401,MATCH(A2309,Sesiones!$A$2:$A$401,0)),"Sesión no existe"))</f>
        <v/>
      </c>
      <c r="E2309" s="41" t="str">
        <f aca="false">IF(A2309="","",IFERROR(INDEX(Sesiones!$C$2:$C$401,MATCH(A2309,Sesiones!$A$2:$A$401,0)),""))</f>
        <v/>
      </c>
      <c r="F2309" s="0" t="str">
        <f aca="false">IF(A2309="","",IF(D2309="Sesión no existe","Sesión no existe",IF(COUNTIFS(Matrículas!$A$2:$A$201,B2309,Matrículas!$B$2:$B$201,D2309)=0,"No está matriculado en ese grupo",IF(COUNTIFS($A$2:$A$3001,A2309,$B$2:$B$3001,B2309)&gt;1,"Registro repetido",""))))</f>
        <v/>
      </c>
    </row>
    <row r="2310" customFormat="false" ht="15" hidden="false" customHeight="false" outlineLevel="0" collapsed="false">
      <c r="D2310" s="0" t="str">
        <f aca="false">IF(A2310="","",IFERROR(INDEX(Sesiones!$B$2:$B$401,MATCH(A2310,Sesiones!$A$2:$A$401,0)),"Sesión no existe"))</f>
        <v/>
      </c>
      <c r="E2310" s="41" t="str">
        <f aca="false">IF(A2310="","",IFERROR(INDEX(Sesiones!$C$2:$C$401,MATCH(A2310,Sesiones!$A$2:$A$401,0)),""))</f>
        <v/>
      </c>
      <c r="F2310" s="0" t="str">
        <f aca="false">IF(A2310="","",IF(D2310="Sesión no existe","Sesión no existe",IF(COUNTIFS(Matrículas!$A$2:$A$201,B2310,Matrículas!$B$2:$B$201,D2310)=0,"No está matriculado en ese grupo",IF(COUNTIFS($A$2:$A$3001,A2310,$B$2:$B$3001,B2310)&gt;1,"Registro repetido",""))))</f>
        <v/>
      </c>
    </row>
    <row r="2311" customFormat="false" ht="15" hidden="false" customHeight="false" outlineLevel="0" collapsed="false">
      <c r="D2311" s="0" t="str">
        <f aca="false">IF(A2311="","",IFERROR(INDEX(Sesiones!$B$2:$B$401,MATCH(A2311,Sesiones!$A$2:$A$401,0)),"Sesión no existe"))</f>
        <v/>
      </c>
      <c r="E2311" s="41" t="str">
        <f aca="false">IF(A2311="","",IFERROR(INDEX(Sesiones!$C$2:$C$401,MATCH(A2311,Sesiones!$A$2:$A$401,0)),""))</f>
        <v/>
      </c>
      <c r="F2311" s="0" t="str">
        <f aca="false">IF(A2311="","",IF(D2311="Sesión no existe","Sesión no existe",IF(COUNTIFS(Matrículas!$A$2:$A$201,B2311,Matrículas!$B$2:$B$201,D2311)=0,"No está matriculado en ese grupo",IF(COUNTIFS($A$2:$A$3001,A2311,$B$2:$B$3001,B2311)&gt;1,"Registro repetido",""))))</f>
        <v/>
      </c>
    </row>
    <row r="2312" customFormat="false" ht="15" hidden="false" customHeight="false" outlineLevel="0" collapsed="false">
      <c r="D2312" s="0" t="str">
        <f aca="false">IF(A2312="","",IFERROR(INDEX(Sesiones!$B$2:$B$401,MATCH(A2312,Sesiones!$A$2:$A$401,0)),"Sesión no existe"))</f>
        <v/>
      </c>
      <c r="E2312" s="41" t="str">
        <f aca="false">IF(A2312="","",IFERROR(INDEX(Sesiones!$C$2:$C$401,MATCH(A2312,Sesiones!$A$2:$A$401,0)),""))</f>
        <v/>
      </c>
      <c r="F2312" s="0" t="str">
        <f aca="false">IF(A2312="","",IF(D2312="Sesión no existe","Sesión no existe",IF(COUNTIFS(Matrículas!$A$2:$A$201,B2312,Matrículas!$B$2:$B$201,D2312)=0,"No está matriculado en ese grupo",IF(COUNTIFS($A$2:$A$3001,A2312,$B$2:$B$3001,B2312)&gt;1,"Registro repetido",""))))</f>
        <v/>
      </c>
    </row>
    <row r="2313" customFormat="false" ht="15" hidden="false" customHeight="false" outlineLevel="0" collapsed="false">
      <c r="D2313" s="0" t="str">
        <f aca="false">IF(A2313="","",IFERROR(INDEX(Sesiones!$B$2:$B$401,MATCH(A2313,Sesiones!$A$2:$A$401,0)),"Sesión no existe"))</f>
        <v/>
      </c>
      <c r="E2313" s="41" t="str">
        <f aca="false">IF(A2313="","",IFERROR(INDEX(Sesiones!$C$2:$C$401,MATCH(A2313,Sesiones!$A$2:$A$401,0)),""))</f>
        <v/>
      </c>
      <c r="F2313" s="0" t="str">
        <f aca="false">IF(A2313="","",IF(D2313="Sesión no existe","Sesión no existe",IF(COUNTIFS(Matrículas!$A$2:$A$201,B2313,Matrículas!$B$2:$B$201,D2313)=0,"No está matriculado en ese grupo",IF(COUNTIFS($A$2:$A$3001,A2313,$B$2:$B$3001,B2313)&gt;1,"Registro repetido",""))))</f>
        <v/>
      </c>
    </row>
    <row r="2314" customFormat="false" ht="15" hidden="false" customHeight="false" outlineLevel="0" collapsed="false">
      <c r="D2314" s="0" t="str">
        <f aca="false">IF(A2314="","",IFERROR(INDEX(Sesiones!$B$2:$B$401,MATCH(A2314,Sesiones!$A$2:$A$401,0)),"Sesión no existe"))</f>
        <v/>
      </c>
      <c r="E2314" s="41" t="str">
        <f aca="false">IF(A2314="","",IFERROR(INDEX(Sesiones!$C$2:$C$401,MATCH(A2314,Sesiones!$A$2:$A$401,0)),""))</f>
        <v/>
      </c>
      <c r="F2314" s="0" t="str">
        <f aca="false">IF(A2314="","",IF(D2314="Sesión no existe","Sesión no existe",IF(COUNTIFS(Matrículas!$A$2:$A$201,B2314,Matrículas!$B$2:$B$201,D2314)=0,"No está matriculado en ese grupo",IF(COUNTIFS($A$2:$A$3001,A2314,$B$2:$B$3001,B2314)&gt;1,"Registro repetido",""))))</f>
        <v/>
      </c>
    </row>
    <row r="2315" customFormat="false" ht="15" hidden="false" customHeight="false" outlineLevel="0" collapsed="false">
      <c r="D2315" s="0" t="str">
        <f aca="false">IF(A2315="","",IFERROR(INDEX(Sesiones!$B$2:$B$401,MATCH(A2315,Sesiones!$A$2:$A$401,0)),"Sesión no existe"))</f>
        <v/>
      </c>
      <c r="E2315" s="41" t="str">
        <f aca="false">IF(A2315="","",IFERROR(INDEX(Sesiones!$C$2:$C$401,MATCH(A2315,Sesiones!$A$2:$A$401,0)),""))</f>
        <v/>
      </c>
      <c r="F2315" s="0" t="str">
        <f aca="false">IF(A2315="","",IF(D2315="Sesión no existe","Sesión no existe",IF(COUNTIFS(Matrículas!$A$2:$A$201,B2315,Matrículas!$B$2:$B$201,D2315)=0,"No está matriculado en ese grupo",IF(COUNTIFS($A$2:$A$3001,A2315,$B$2:$B$3001,B2315)&gt;1,"Registro repetido",""))))</f>
        <v/>
      </c>
    </row>
    <row r="2316" customFormat="false" ht="15" hidden="false" customHeight="false" outlineLevel="0" collapsed="false">
      <c r="D2316" s="0" t="str">
        <f aca="false">IF(A2316="","",IFERROR(INDEX(Sesiones!$B$2:$B$401,MATCH(A2316,Sesiones!$A$2:$A$401,0)),"Sesión no existe"))</f>
        <v/>
      </c>
      <c r="E2316" s="41" t="str">
        <f aca="false">IF(A2316="","",IFERROR(INDEX(Sesiones!$C$2:$C$401,MATCH(A2316,Sesiones!$A$2:$A$401,0)),""))</f>
        <v/>
      </c>
      <c r="F2316" s="0" t="str">
        <f aca="false">IF(A2316="","",IF(D2316="Sesión no existe","Sesión no existe",IF(COUNTIFS(Matrículas!$A$2:$A$201,B2316,Matrículas!$B$2:$B$201,D2316)=0,"No está matriculado en ese grupo",IF(COUNTIFS($A$2:$A$3001,A2316,$B$2:$B$3001,B2316)&gt;1,"Registro repetido",""))))</f>
        <v/>
      </c>
    </row>
    <row r="2317" customFormat="false" ht="15" hidden="false" customHeight="false" outlineLevel="0" collapsed="false">
      <c r="D2317" s="0" t="str">
        <f aca="false">IF(A2317="","",IFERROR(INDEX(Sesiones!$B$2:$B$401,MATCH(A2317,Sesiones!$A$2:$A$401,0)),"Sesión no existe"))</f>
        <v/>
      </c>
      <c r="E2317" s="41" t="str">
        <f aca="false">IF(A2317="","",IFERROR(INDEX(Sesiones!$C$2:$C$401,MATCH(A2317,Sesiones!$A$2:$A$401,0)),""))</f>
        <v/>
      </c>
      <c r="F2317" s="0" t="str">
        <f aca="false">IF(A2317="","",IF(D2317="Sesión no existe","Sesión no existe",IF(COUNTIFS(Matrículas!$A$2:$A$201,B2317,Matrículas!$B$2:$B$201,D2317)=0,"No está matriculado en ese grupo",IF(COUNTIFS($A$2:$A$3001,A2317,$B$2:$B$3001,B2317)&gt;1,"Registro repetido",""))))</f>
        <v/>
      </c>
    </row>
    <row r="2318" customFormat="false" ht="15" hidden="false" customHeight="false" outlineLevel="0" collapsed="false">
      <c r="D2318" s="0" t="str">
        <f aca="false">IF(A2318="","",IFERROR(INDEX(Sesiones!$B$2:$B$401,MATCH(A2318,Sesiones!$A$2:$A$401,0)),"Sesión no existe"))</f>
        <v/>
      </c>
      <c r="E2318" s="41" t="str">
        <f aca="false">IF(A2318="","",IFERROR(INDEX(Sesiones!$C$2:$C$401,MATCH(A2318,Sesiones!$A$2:$A$401,0)),""))</f>
        <v/>
      </c>
      <c r="F2318" s="0" t="str">
        <f aca="false">IF(A2318="","",IF(D2318="Sesión no existe","Sesión no existe",IF(COUNTIFS(Matrículas!$A$2:$A$201,B2318,Matrículas!$B$2:$B$201,D2318)=0,"No está matriculado en ese grupo",IF(COUNTIFS($A$2:$A$3001,A2318,$B$2:$B$3001,B2318)&gt;1,"Registro repetido",""))))</f>
        <v/>
      </c>
    </row>
    <row r="2319" customFormat="false" ht="15" hidden="false" customHeight="false" outlineLevel="0" collapsed="false">
      <c r="D2319" s="0" t="str">
        <f aca="false">IF(A2319="","",IFERROR(INDEX(Sesiones!$B$2:$B$401,MATCH(A2319,Sesiones!$A$2:$A$401,0)),"Sesión no existe"))</f>
        <v/>
      </c>
      <c r="E2319" s="41" t="str">
        <f aca="false">IF(A2319="","",IFERROR(INDEX(Sesiones!$C$2:$C$401,MATCH(A2319,Sesiones!$A$2:$A$401,0)),""))</f>
        <v/>
      </c>
      <c r="F2319" s="0" t="str">
        <f aca="false">IF(A2319="","",IF(D2319="Sesión no existe","Sesión no existe",IF(COUNTIFS(Matrículas!$A$2:$A$201,B2319,Matrículas!$B$2:$B$201,D2319)=0,"No está matriculado en ese grupo",IF(COUNTIFS($A$2:$A$3001,A2319,$B$2:$B$3001,B2319)&gt;1,"Registro repetido",""))))</f>
        <v/>
      </c>
    </row>
    <row r="2320" customFormat="false" ht="15" hidden="false" customHeight="false" outlineLevel="0" collapsed="false">
      <c r="D2320" s="0" t="str">
        <f aca="false">IF(A2320="","",IFERROR(INDEX(Sesiones!$B$2:$B$401,MATCH(A2320,Sesiones!$A$2:$A$401,0)),"Sesión no existe"))</f>
        <v/>
      </c>
      <c r="E2320" s="41" t="str">
        <f aca="false">IF(A2320="","",IFERROR(INDEX(Sesiones!$C$2:$C$401,MATCH(A2320,Sesiones!$A$2:$A$401,0)),""))</f>
        <v/>
      </c>
      <c r="F2320" s="0" t="str">
        <f aca="false">IF(A2320="","",IF(D2320="Sesión no existe","Sesión no existe",IF(COUNTIFS(Matrículas!$A$2:$A$201,B2320,Matrículas!$B$2:$B$201,D2320)=0,"No está matriculado en ese grupo",IF(COUNTIFS($A$2:$A$3001,A2320,$B$2:$B$3001,B2320)&gt;1,"Registro repetido",""))))</f>
        <v/>
      </c>
    </row>
    <row r="2321" customFormat="false" ht="15" hidden="false" customHeight="false" outlineLevel="0" collapsed="false">
      <c r="D2321" s="0" t="str">
        <f aca="false">IF(A2321="","",IFERROR(INDEX(Sesiones!$B$2:$B$401,MATCH(A2321,Sesiones!$A$2:$A$401,0)),"Sesión no existe"))</f>
        <v/>
      </c>
      <c r="E2321" s="41" t="str">
        <f aca="false">IF(A2321="","",IFERROR(INDEX(Sesiones!$C$2:$C$401,MATCH(A2321,Sesiones!$A$2:$A$401,0)),""))</f>
        <v/>
      </c>
      <c r="F2321" s="0" t="str">
        <f aca="false">IF(A2321="","",IF(D2321="Sesión no existe","Sesión no existe",IF(COUNTIFS(Matrículas!$A$2:$A$201,B2321,Matrículas!$B$2:$B$201,D2321)=0,"No está matriculado en ese grupo",IF(COUNTIFS($A$2:$A$3001,A2321,$B$2:$B$3001,B2321)&gt;1,"Registro repetido",""))))</f>
        <v/>
      </c>
    </row>
    <row r="2322" customFormat="false" ht="15" hidden="false" customHeight="false" outlineLevel="0" collapsed="false">
      <c r="D2322" s="0" t="str">
        <f aca="false">IF(A2322="","",IFERROR(INDEX(Sesiones!$B$2:$B$401,MATCH(A2322,Sesiones!$A$2:$A$401,0)),"Sesión no existe"))</f>
        <v/>
      </c>
      <c r="E2322" s="41" t="str">
        <f aca="false">IF(A2322="","",IFERROR(INDEX(Sesiones!$C$2:$C$401,MATCH(A2322,Sesiones!$A$2:$A$401,0)),""))</f>
        <v/>
      </c>
      <c r="F2322" s="0" t="str">
        <f aca="false">IF(A2322="","",IF(D2322="Sesión no existe","Sesión no existe",IF(COUNTIFS(Matrículas!$A$2:$A$201,B2322,Matrículas!$B$2:$B$201,D2322)=0,"No está matriculado en ese grupo",IF(COUNTIFS($A$2:$A$3001,A2322,$B$2:$B$3001,B2322)&gt;1,"Registro repetido",""))))</f>
        <v/>
      </c>
    </row>
    <row r="2323" customFormat="false" ht="15" hidden="false" customHeight="false" outlineLevel="0" collapsed="false">
      <c r="D2323" s="0" t="str">
        <f aca="false">IF(A2323="","",IFERROR(INDEX(Sesiones!$B$2:$B$401,MATCH(A2323,Sesiones!$A$2:$A$401,0)),"Sesión no existe"))</f>
        <v/>
      </c>
      <c r="E2323" s="41" t="str">
        <f aca="false">IF(A2323="","",IFERROR(INDEX(Sesiones!$C$2:$C$401,MATCH(A2323,Sesiones!$A$2:$A$401,0)),""))</f>
        <v/>
      </c>
      <c r="F2323" s="0" t="str">
        <f aca="false">IF(A2323="","",IF(D2323="Sesión no existe","Sesión no existe",IF(COUNTIFS(Matrículas!$A$2:$A$201,B2323,Matrículas!$B$2:$B$201,D2323)=0,"No está matriculado en ese grupo",IF(COUNTIFS($A$2:$A$3001,A2323,$B$2:$B$3001,B2323)&gt;1,"Registro repetido",""))))</f>
        <v/>
      </c>
    </row>
    <row r="2324" customFormat="false" ht="15" hidden="false" customHeight="false" outlineLevel="0" collapsed="false">
      <c r="D2324" s="0" t="str">
        <f aca="false">IF(A2324="","",IFERROR(INDEX(Sesiones!$B$2:$B$401,MATCH(A2324,Sesiones!$A$2:$A$401,0)),"Sesión no existe"))</f>
        <v/>
      </c>
      <c r="E2324" s="41" t="str">
        <f aca="false">IF(A2324="","",IFERROR(INDEX(Sesiones!$C$2:$C$401,MATCH(A2324,Sesiones!$A$2:$A$401,0)),""))</f>
        <v/>
      </c>
      <c r="F2324" s="0" t="str">
        <f aca="false">IF(A2324="","",IF(D2324="Sesión no existe","Sesión no existe",IF(COUNTIFS(Matrículas!$A$2:$A$201,B2324,Matrículas!$B$2:$B$201,D2324)=0,"No está matriculado en ese grupo",IF(COUNTIFS($A$2:$A$3001,A2324,$B$2:$B$3001,B2324)&gt;1,"Registro repetido",""))))</f>
        <v/>
      </c>
    </row>
    <row r="2325" customFormat="false" ht="15" hidden="false" customHeight="false" outlineLevel="0" collapsed="false">
      <c r="D2325" s="0" t="str">
        <f aca="false">IF(A2325="","",IFERROR(INDEX(Sesiones!$B$2:$B$401,MATCH(A2325,Sesiones!$A$2:$A$401,0)),"Sesión no existe"))</f>
        <v/>
      </c>
      <c r="E2325" s="41" t="str">
        <f aca="false">IF(A2325="","",IFERROR(INDEX(Sesiones!$C$2:$C$401,MATCH(A2325,Sesiones!$A$2:$A$401,0)),""))</f>
        <v/>
      </c>
      <c r="F2325" s="0" t="str">
        <f aca="false">IF(A2325="","",IF(D2325="Sesión no existe","Sesión no existe",IF(COUNTIFS(Matrículas!$A$2:$A$201,B2325,Matrículas!$B$2:$B$201,D2325)=0,"No está matriculado en ese grupo",IF(COUNTIFS($A$2:$A$3001,A2325,$B$2:$B$3001,B2325)&gt;1,"Registro repetido",""))))</f>
        <v/>
      </c>
    </row>
    <row r="2326" customFormat="false" ht="15" hidden="false" customHeight="false" outlineLevel="0" collapsed="false">
      <c r="D2326" s="0" t="str">
        <f aca="false">IF(A2326="","",IFERROR(INDEX(Sesiones!$B$2:$B$401,MATCH(A2326,Sesiones!$A$2:$A$401,0)),"Sesión no existe"))</f>
        <v/>
      </c>
      <c r="E2326" s="41" t="str">
        <f aca="false">IF(A2326="","",IFERROR(INDEX(Sesiones!$C$2:$C$401,MATCH(A2326,Sesiones!$A$2:$A$401,0)),""))</f>
        <v/>
      </c>
      <c r="F2326" s="0" t="str">
        <f aca="false">IF(A2326="","",IF(D2326="Sesión no existe","Sesión no existe",IF(COUNTIFS(Matrículas!$A$2:$A$201,B2326,Matrículas!$B$2:$B$201,D2326)=0,"No está matriculado en ese grupo",IF(COUNTIFS($A$2:$A$3001,A2326,$B$2:$B$3001,B2326)&gt;1,"Registro repetido",""))))</f>
        <v/>
      </c>
    </row>
    <row r="2327" customFormat="false" ht="15" hidden="false" customHeight="false" outlineLevel="0" collapsed="false">
      <c r="D2327" s="0" t="str">
        <f aca="false">IF(A2327="","",IFERROR(INDEX(Sesiones!$B$2:$B$401,MATCH(A2327,Sesiones!$A$2:$A$401,0)),"Sesión no existe"))</f>
        <v/>
      </c>
      <c r="E2327" s="41" t="str">
        <f aca="false">IF(A2327="","",IFERROR(INDEX(Sesiones!$C$2:$C$401,MATCH(A2327,Sesiones!$A$2:$A$401,0)),""))</f>
        <v/>
      </c>
      <c r="F2327" s="0" t="str">
        <f aca="false">IF(A2327="","",IF(D2327="Sesión no existe","Sesión no existe",IF(COUNTIFS(Matrículas!$A$2:$A$201,B2327,Matrículas!$B$2:$B$201,D2327)=0,"No está matriculado en ese grupo",IF(COUNTIFS($A$2:$A$3001,A2327,$B$2:$B$3001,B2327)&gt;1,"Registro repetido",""))))</f>
        <v/>
      </c>
    </row>
    <row r="2328" customFormat="false" ht="15" hidden="false" customHeight="false" outlineLevel="0" collapsed="false">
      <c r="D2328" s="0" t="str">
        <f aca="false">IF(A2328="","",IFERROR(INDEX(Sesiones!$B$2:$B$401,MATCH(A2328,Sesiones!$A$2:$A$401,0)),"Sesión no existe"))</f>
        <v/>
      </c>
      <c r="E2328" s="41" t="str">
        <f aca="false">IF(A2328="","",IFERROR(INDEX(Sesiones!$C$2:$C$401,MATCH(A2328,Sesiones!$A$2:$A$401,0)),""))</f>
        <v/>
      </c>
      <c r="F2328" s="0" t="str">
        <f aca="false">IF(A2328="","",IF(D2328="Sesión no existe","Sesión no existe",IF(COUNTIFS(Matrículas!$A$2:$A$201,B2328,Matrículas!$B$2:$B$201,D2328)=0,"No está matriculado en ese grupo",IF(COUNTIFS($A$2:$A$3001,A2328,$B$2:$B$3001,B2328)&gt;1,"Registro repetido",""))))</f>
        <v/>
      </c>
    </row>
    <row r="2329" customFormat="false" ht="15" hidden="false" customHeight="false" outlineLevel="0" collapsed="false">
      <c r="D2329" s="0" t="str">
        <f aca="false">IF(A2329="","",IFERROR(INDEX(Sesiones!$B$2:$B$401,MATCH(A2329,Sesiones!$A$2:$A$401,0)),"Sesión no existe"))</f>
        <v/>
      </c>
      <c r="E2329" s="41" t="str">
        <f aca="false">IF(A2329="","",IFERROR(INDEX(Sesiones!$C$2:$C$401,MATCH(A2329,Sesiones!$A$2:$A$401,0)),""))</f>
        <v/>
      </c>
      <c r="F2329" s="0" t="str">
        <f aca="false">IF(A2329="","",IF(D2329="Sesión no existe","Sesión no existe",IF(COUNTIFS(Matrículas!$A$2:$A$201,B2329,Matrículas!$B$2:$B$201,D2329)=0,"No está matriculado en ese grupo",IF(COUNTIFS($A$2:$A$3001,A2329,$B$2:$B$3001,B2329)&gt;1,"Registro repetido",""))))</f>
        <v/>
      </c>
    </row>
    <row r="2330" customFormat="false" ht="15" hidden="false" customHeight="false" outlineLevel="0" collapsed="false">
      <c r="D2330" s="0" t="str">
        <f aca="false">IF(A2330="","",IFERROR(INDEX(Sesiones!$B$2:$B$401,MATCH(A2330,Sesiones!$A$2:$A$401,0)),"Sesión no existe"))</f>
        <v/>
      </c>
      <c r="E2330" s="41" t="str">
        <f aca="false">IF(A2330="","",IFERROR(INDEX(Sesiones!$C$2:$C$401,MATCH(A2330,Sesiones!$A$2:$A$401,0)),""))</f>
        <v/>
      </c>
      <c r="F2330" s="0" t="str">
        <f aca="false">IF(A2330="","",IF(D2330="Sesión no existe","Sesión no existe",IF(COUNTIFS(Matrículas!$A$2:$A$201,B2330,Matrículas!$B$2:$B$201,D2330)=0,"No está matriculado en ese grupo",IF(COUNTIFS($A$2:$A$3001,A2330,$B$2:$B$3001,B2330)&gt;1,"Registro repetido",""))))</f>
        <v/>
      </c>
    </row>
    <row r="2331" customFormat="false" ht="15" hidden="false" customHeight="false" outlineLevel="0" collapsed="false">
      <c r="D2331" s="0" t="str">
        <f aca="false">IF(A2331="","",IFERROR(INDEX(Sesiones!$B$2:$B$401,MATCH(A2331,Sesiones!$A$2:$A$401,0)),"Sesión no existe"))</f>
        <v/>
      </c>
      <c r="E2331" s="41" t="str">
        <f aca="false">IF(A2331="","",IFERROR(INDEX(Sesiones!$C$2:$C$401,MATCH(A2331,Sesiones!$A$2:$A$401,0)),""))</f>
        <v/>
      </c>
      <c r="F2331" s="0" t="str">
        <f aca="false">IF(A2331="","",IF(D2331="Sesión no existe","Sesión no existe",IF(COUNTIFS(Matrículas!$A$2:$A$201,B2331,Matrículas!$B$2:$B$201,D2331)=0,"No está matriculado en ese grupo",IF(COUNTIFS($A$2:$A$3001,A2331,$B$2:$B$3001,B2331)&gt;1,"Registro repetido",""))))</f>
        <v/>
      </c>
    </row>
    <row r="2332" customFormat="false" ht="15" hidden="false" customHeight="false" outlineLevel="0" collapsed="false">
      <c r="D2332" s="0" t="str">
        <f aca="false">IF(A2332="","",IFERROR(INDEX(Sesiones!$B$2:$B$401,MATCH(A2332,Sesiones!$A$2:$A$401,0)),"Sesión no existe"))</f>
        <v/>
      </c>
      <c r="E2332" s="41" t="str">
        <f aca="false">IF(A2332="","",IFERROR(INDEX(Sesiones!$C$2:$C$401,MATCH(A2332,Sesiones!$A$2:$A$401,0)),""))</f>
        <v/>
      </c>
      <c r="F2332" s="0" t="str">
        <f aca="false">IF(A2332="","",IF(D2332="Sesión no existe","Sesión no existe",IF(COUNTIFS(Matrículas!$A$2:$A$201,B2332,Matrículas!$B$2:$B$201,D2332)=0,"No está matriculado en ese grupo",IF(COUNTIFS($A$2:$A$3001,A2332,$B$2:$B$3001,B2332)&gt;1,"Registro repetido",""))))</f>
        <v/>
      </c>
    </row>
    <row r="2333" customFormat="false" ht="15" hidden="false" customHeight="false" outlineLevel="0" collapsed="false">
      <c r="D2333" s="0" t="str">
        <f aca="false">IF(A2333="","",IFERROR(INDEX(Sesiones!$B$2:$B$401,MATCH(A2333,Sesiones!$A$2:$A$401,0)),"Sesión no existe"))</f>
        <v/>
      </c>
      <c r="E2333" s="41" t="str">
        <f aca="false">IF(A2333="","",IFERROR(INDEX(Sesiones!$C$2:$C$401,MATCH(A2333,Sesiones!$A$2:$A$401,0)),""))</f>
        <v/>
      </c>
      <c r="F2333" s="0" t="str">
        <f aca="false">IF(A2333="","",IF(D2333="Sesión no existe","Sesión no existe",IF(COUNTIFS(Matrículas!$A$2:$A$201,B2333,Matrículas!$B$2:$B$201,D2333)=0,"No está matriculado en ese grupo",IF(COUNTIFS($A$2:$A$3001,A2333,$B$2:$B$3001,B2333)&gt;1,"Registro repetido",""))))</f>
        <v/>
      </c>
    </row>
    <row r="2334" customFormat="false" ht="15" hidden="false" customHeight="false" outlineLevel="0" collapsed="false">
      <c r="D2334" s="0" t="str">
        <f aca="false">IF(A2334="","",IFERROR(INDEX(Sesiones!$B$2:$B$401,MATCH(A2334,Sesiones!$A$2:$A$401,0)),"Sesión no existe"))</f>
        <v/>
      </c>
      <c r="E2334" s="41" t="str">
        <f aca="false">IF(A2334="","",IFERROR(INDEX(Sesiones!$C$2:$C$401,MATCH(A2334,Sesiones!$A$2:$A$401,0)),""))</f>
        <v/>
      </c>
      <c r="F2334" s="0" t="str">
        <f aca="false">IF(A2334="","",IF(D2334="Sesión no existe","Sesión no existe",IF(COUNTIFS(Matrículas!$A$2:$A$201,B2334,Matrículas!$B$2:$B$201,D2334)=0,"No está matriculado en ese grupo",IF(COUNTIFS($A$2:$A$3001,A2334,$B$2:$B$3001,B2334)&gt;1,"Registro repetido",""))))</f>
        <v/>
      </c>
    </row>
    <row r="2335" customFormat="false" ht="15" hidden="false" customHeight="false" outlineLevel="0" collapsed="false">
      <c r="D2335" s="0" t="str">
        <f aca="false">IF(A2335="","",IFERROR(INDEX(Sesiones!$B$2:$B$401,MATCH(A2335,Sesiones!$A$2:$A$401,0)),"Sesión no existe"))</f>
        <v/>
      </c>
      <c r="E2335" s="41" t="str">
        <f aca="false">IF(A2335="","",IFERROR(INDEX(Sesiones!$C$2:$C$401,MATCH(A2335,Sesiones!$A$2:$A$401,0)),""))</f>
        <v/>
      </c>
      <c r="F2335" s="0" t="str">
        <f aca="false">IF(A2335="","",IF(D2335="Sesión no existe","Sesión no existe",IF(COUNTIFS(Matrículas!$A$2:$A$201,B2335,Matrículas!$B$2:$B$201,D2335)=0,"No está matriculado en ese grupo",IF(COUNTIFS($A$2:$A$3001,A2335,$B$2:$B$3001,B2335)&gt;1,"Registro repetido",""))))</f>
        <v/>
      </c>
    </row>
    <row r="2336" customFormat="false" ht="15" hidden="false" customHeight="false" outlineLevel="0" collapsed="false">
      <c r="D2336" s="0" t="str">
        <f aca="false">IF(A2336="","",IFERROR(INDEX(Sesiones!$B$2:$B$401,MATCH(A2336,Sesiones!$A$2:$A$401,0)),"Sesión no existe"))</f>
        <v/>
      </c>
      <c r="E2336" s="41" t="str">
        <f aca="false">IF(A2336="","",IFERROR(INDEX(Sesiones!$C$2:$C$401,MATCH(A2336,Sesiones!$A$2:$A$401,0)),""))</f>
        <v/>
      </c>
      <c r="F2336" s="0" t="str">
        <f aca="false">IF(A2336="","",IF(D2336="Sesión no existe","Sesión no existe",IF(COUNTIFS(Matrículas!$A$2:$A$201,B2336,Matrículas!$B$2:$B$201,D2336)=0,"No está matriculado en ese grupo",IF(COUNTIFS($A$2:$A$3001,A2336,$B$2:$B$3001,B2336)&gt;1,"Registro repetido",""))))</f>
        <v/>
      </c>
    </row>
    <row r="2337" customFormat="false" ht="15" hidden="false" customHeight="false" outlineLevel="0" collapsed="false">
      <c r="D2337" s="0" t="str">
        <f aca="false">IF(A2337="","",IFERROR(INDEX(Sesiones!$B$2:$B$401,MATCH(A2337,Sesiones!$A$2:$A$401,0)),"Sesión no existe"))</f>
        <v/>
      </c>
      <c r="E2337" s="41" t="str">
        <f aca="false">IF(A2337="","",IFERROR(INDEX(Sesiones!$C$2:$C$401,MATCH(A2337,Sesiones!$A$2:$A$401,0)),""))</f>
        <v/>
      </c>
      <c r="F2337" s="0" t="str">
        <f aca="false">IF(A2337="","",IF(D2337="Sesión no existe","Sesión no existe",IF(COUNTIFS(Matrículas!$A$2:$A$201,B2337,Matrículas!$B$2:$B$201,D2337)=0,"No está matriculado en ese grupo",IF(COUNTIFS($A$2:$A$3001,A2337,$B$2:$B$3001,B2337)&gt;1,"Registro repetido",""))))</f>
        <v/>
      </c>
    </row>
    <row r="2338" customFormat="false" ht="15" hidden="false" customHeight="false" outlineLevel="0" collapsed="false">
      <c r="D2338" s="0" t="str">
        <f aca="false">IF(A2338="","",IFERROR(INDEX(Sesiones!$B$2:$B$401,MATCH(A2338,Sesiones!$A$2:$A$401,0)),"Sesión no existe"))</f>
        <v/>
      </c>
      <c r="E2338" s="41" t="str">
        <f aca="false">IF(A2338="","",IFERROR(INDEX(Sesiones!$C$2:$C$401,MATCH(A2338,Sesiones!$A$2:$A$401,0)),""))</f>
        <v/>
      </c>
      <c r="F2338" s="0" t="str">
        <f aca="false">IF(A2338="","",IF(D2338="Sesión no existe","Sesión no existe",IF(COUNTIFS(Matrículas!$A$2:$A$201,B2338,Matrículas!$B$2:$B$201,D2338)=0,"No está matriculado en ese grupo",IF(COUNTIFS($A$2:$A$3001,A2338,$B$2:$B$3001,B2338)&gt;1,"Registro repetido",""))))</f>
        <v/>
      </c>
    </row>
    <row r="2339" customFormat="false" ht="15" hidden="false" customHeight="false" outlineLevel="0" collapsed="false">
      <c r="D2339" s="0" t="str">
        <f aca="false">IF(A2339="","",IFERROR(INDEX(Sesiones!$B$2:$B$401,MATCH(A2339,Sesiones!$A$2:$A$401,0)),"Sesión no existe"))</f>
        <v/>
      </c>
      <c r="E2339" s="41" t="str">
        <f aca="false">IF(A2339="","",IFERROR(INDEX(Sesiones!$C$2:$C$401,MATCH(A2339,Sesiones!$A$2:$A$401,0)),""))</f>
        <v/>
      </c>
      <c r="F2339" s="0" t="str">
        <f aca="false">IF(A2339="","",IF(D2339="Sesión no existe","Sesión no existe",IF(COUNTIFS(Matrículas!$A$2:$A$201,B2339,Matrículas!$B$2:$B$201,D2339)=0,"No está matriculado en ese grupo",IF(COUNTIFS($A$2:$A$3001,A2339,$B$2:$B$3001,B2339)&gt;1,"Registro repetido",""))))</f>
        <v/>
      </c>
    </row>
    <row r="2340" customFormat="false" ht="15" hidden="false" customHeight="false" outlineLevel="0" collapsed="false">
      <c r="D2340" s="0" t="str">
        <f aca="false">IF(A2340="","",IFERROR(INDEX(Sesiones!$B$2:$B$401,MATCH(A2340,Sesiones!$A$2:$A$401,0)),"Sesión no existe"))</f>
        <v/>
      </c>
      <c r="E2340" s="41" t="str">
        <f aca="false">IF(A2340="","",IFERROR(INDEX(Sesiones!$C$2:$C$401,MATCH(A2340,Sesiones!$A$2:$A$401,0)),""))</f>
        <v/>
      </c>
      <c r="F2340" s="0" t="str">
        <f aca="false">IF(A2340="","",IF(D2340="Sesión no existe","Sesión no existe",IF(COUNTIFS(Matrículas!$A$2:$A$201,B2340,Matrículas!$B$2:$B$201,D2340)=0,"No está matriculado en ese grupo",IF(COUNTIFS($A$2:$A$3001,A2340,$B$2:$B$3001,B2340)&gt;1,"Registro repetido",""))))</f>
        <v/>
      </c>
    </row>
    <row r="2341" customFormat="false" ht="15" hidden="false" customHeight="false" outlineLevel="0" collapsed="false">
      <c r="D2341" s="0" t="str">
        <f aca="false">IF(A2341="","",IFERROR(INDEX(Sesiones!$B$2:$B$401,MATCH(A2341,Sesiones!$A$2:$A$401,0)),"Sesión no existe"))</f>
        <v/>
      </c>
      <c r="E2341" s="41" t="str">
        <f aca="false">IF(A2341="","",IFERROR(INDEX(Sesiones!$C$2:$C$401,MATCH(A2341,Sesiones!$A$2:$A$401,0)),""))</f>
        <v/>
      </c>
      <c r="F2341" s="0" t="str">
        <f aca="false">IF(A2341="","",IF(D2341="Sesión no existe","Sesión no existe",IF(COUNTIFS(Matrículas!$A$2:$A$201,B2341,Matrículas!$B$2:$B$201,D2341)=0,"No está matriculado en ese grupo",IF(COUNTIFS($A$2:$A$3001,A2341,$B$2:$B$3001,B2341)&gt;1,"Registro repetido",""))))</f>
        <v/>
      </c>
    </row>
    <row r="2342" customFormat="false" ht="15" hidden="false" customHeight="false" outlineLevel="0" collapsed="false">
      <c r="D2342" s="0" t="str">
        <f aca="false">IF(A2342="","",IFERROR(INDEX(Sesiones!$B$2:$B$401,MATCH(A2342,Sesiones!$A$2:$A$401,0)),"Sesión no existe"))</f>
        <v/>
      </c>
      <c r="E2342" s="41" t="str">
        <f aca="false">IF(A2342="","",IFERROR(INDEX(Sesiones!$C$2:$C$401,MATCH(A2342,Sesiones!$A$2:$A$401,0)),""))</f>
        <v/>
      </c>
      <c r="F2342" s="0" t="str">
        <f aca="false">IF(A2342="","",IF(D2342="Sesión no existe","Sesión no existe",IF(COUNTIFS(Matrículas!$A$2:$A$201,B2342,Matrículas!$B$2:$B$201,D2342)=0,"No está matriculado en ese grupo",IF(COUNTIFS($A$2:$A$3001,A2342,$B$2:$B$3001,B2342)&gt;1,"Registro repetido",""))))</f>
        <v/>
      </c>
    </row>
    <row r="2343" customFormat="false" ht="15" hidden="false" customHeight="false" outlineLevel="0" collapsed="false">
      <c r="D2343" s="0" t="str">
        <f aca="false">IF(A2343="","",IFERROR(INDEX(Sesiones!$B$2:$B$401,MATCH(A2343,Sesiones!$A$2:$A$401,0)),"Sesión no existe"))</f>
        <v/>
      </c>
      <c r="E2343" s="41" t="str">
        <f aca="false">IF(A2343="","",IFERROR(INDEX(Sesiones!$C$2:$C$401,MATCH(A2343,Sesiones!$A$2:$A$401,0)),""))</f>
        <v/>
      </c>
      <c r="F2343" s="0" t="str">
        <f aca="false">IF(A2343="","",IF(D2343="Sesión no existe","Sesión no existe",IF(COUNTIFS(Matrículas!$A$2:$A$201,B2343,Matrículas!$B$2:$B$201,D2343)=0,"No está matriculado en ese grupo",IF(COUNTIFS($A$2:$A$3001,A2343,$B$2:$B$3001,B2343)&gt;1,"Registro repetido",""))))</f>
        <v/>
      </c>
    </row>
    <row r="2344" customFormat="false" ht="15" hidden="false" customHeight="false" outlineLevel="0" collapsed="false">
      <c r="D2344" s="0" t="str">
        <f aca="false">IF(A2344="","",IFERROR(INDEX(Sesiones!$B$2:$B$401,MATCH(A2344,Sesiones!$A$2:$A$401,0)),"Sesión no existe"))</f>
        <v/>
      </c>
      <c r="E2344" s="41" t="str">
        <f aca="false">IF(A2344="","",IFERROR(INDEX(Sesiones!$C$2:$C$401,MATCH(A2344,Sesiones!$A$2:$A$401,0)),""))</f>
        <v/>
      </c>
      <c r="F2344" s="0" t="str">
        <f aca="false">IF(A2344="","",IF(D2344="Sesión no existe","Sesión no existe",IF(COUNTIFS(Matrículas!$A$2:$A$201,B2344,Matrículas!$B$2:$B$201,D2344)=0,"No está matriculado en ese grupo",IF(COUNTIFS($A$2:$A$3001,A2344,$B$2:$B$3001,B2344)&gt;1,"Registro repetido",""))))</f>
        <v/>
      </c>
    </row>
    <row r="2345" customFormat="false" ht="15" hidden="false" customHeight="false" outlineLevel="0" collapsed="false">
      <c r="D2345" s="0" t="str">
        <f aca="false">IF(A2345="","",IFERROR(INDEX(Sesiones!$B$2:$B$401,MATCH(A2345,Sesiones!$A$2:$A$401,0)),"Sesión no existe"))</f>
        <v/>
      </c>
      <c r="E2345" s="41" t="str">
        <f aca="false">IF(A2345="","",IFERROR(INDEX(Sesiones!$C$2:$C$401,MATCH(A2345,Sesiones!$A$2:$A$401,0)),""))</f>
        <v/>
      </c>
      <c r="F2345" s="0" t="str">
        <f aca="false">IF(A2345="","",IF(D2345="Sesión no existe","Sesión no existe",IF(COUNTIFS(Matrículas!$A$2:$A$201,B2345,Matrículas!$B$2:$B$201,D2345)=0,"No está matriculado en ese grupo",IF(COUNTIFS($A$2:$A$3001,A2345,$B$2:$B$3001,B2345)&gt;1,"Registro repetido",""))))</f>
        <v/>
      </c>
    </row>
    <row r="2346" customFormat="false" ht="15" hidden="false" customHeight="false" outlineLevel="0" collapsed="false">
      <c r="D2346" s="0" t="str">
        <f aca="false">IF(A2346="","",IFERROR(INDEX(Sesiones!$B$2:$B$401,MATCH(A2346,Sesiones!$A$2:$A$401,0)),"Sesión no existe"))</f>
        <v/>
      </c>
      <c r="E2346" s="41" t="str">
        <f aca="false">IF(A2346="","",IFERROR(INDEX(Sesiones!$C$2:$C$401,MATCH(A2346,Sesiones!$A$2:$A$401,0)),""))</f>
        <v/>
      </c>
      <c r="F2346" s="0" t="str">
        <f aca="false">IF(A2346="","",IF(D2346="Sesión no existe","Sesión no existe",IF(COUNTIFS(Matrículas!$A$2:$A$201,B2346,Matrículas!$B$2:$B$201,D2346)=0,"No está matriculado en ese grupo",IF(COUNTIFS($A$2:$A$3001,A2346,$B$2:$B$3001,B2346)&gt;1,"Registro repetido",""))))</f>
        <v/>
      </c>
    </row>
    <row r="2347" customFormat="false" ht="15" hidden="false" customHeight="false" outlineLevel="0" collapsed="false">
      <c r="D2347" s="0" t="str">
        <f aca="false">IF(A2347="","",IFERROR(INDEX(Sesiones!$B$2:$B$401,MATCH(A2347,Sesiones!$A$2:$A$401,0)),"Sesión no existe"))</f>
        <v/>
      </c>
      <c r="E2347" s="41" t="str">
        <f aca="false">IF(A2347="","",IFERROR(INDEX(Sesiones!$C$2:$C$401,MATCH(A2347,Sesiones!$A$2:$A$401,0)),""))</f>
        <v/>
      </c>
      <c r="F2347" s="0" t="str">
        <f aca="false">IF(A2347="","",IF(D2347="Sesión no existe","Sesión no existe",IF(COUNTIFS(Matrículas!$A$2:$A$201,B2347,Matrículas!$B$2:$B$201,D2347)=0,"No está matriculado en ese grupo",IF(COUNTIFS($A$2:$A$3001,A2347,$B$2:$B$3001,B2347)&gt;1,"Registro repetido",""))))</f>
        <v/>
      </c>
    </row>
    <row r="2348" customFormat="false" ht="15" hidden="false" customHeight="false" outlineLevel="0" collapsed="false">
      <c r="D2348" s="0" t="str">
        <f aca="false">IF(A2348="","",IFERROR(INDEX(Sesiones!$B$2:$B$401,MATCH(A2348,Sesiones!$A$2:$A$401,0)),"Sesión no existe"))</f>
        <v/>
      </c>
      <c r="E2348" s="41" t="str">
        <f aca="false">IF(A2348="","",IFERROR(INDEX(Sesiones!$C$2:$C$401,MATCH(A2348,Sesiones!$A$2:$A$401,0)),""))</f>
        <v/>
      </c>
      <c r="F2348" s="0" t="str">
        <f aca="false">IF(A2348="","",IF(D2348="Sesión no existe","Sesión no existe",IF(COUNTIFS(Matrículas!$A$2:$A$201,B2348,Matrículas!$B$2:$B$201,D2348)=0,"No está matriculado en ese grupo",IF(COUNTIFS($A$2:$A$3001,A2348,$B$2:$B$3001,B2348)&gt;1,"Registro repetido",""))))</f>
        <v/>
      </c>
    </row>
    <row r="2349" customFormat="false" ht="15" hidden="false" customHeight="false" outlineLevel="0" collapsed="false">
      <c r="D2349" s="0" t="str">
        <f aca="false">IF(A2349="","",IFERROR(INDEX(Sesiones!$B$2:$B$401,MATCH(A2349,Sesiones!$A$2:$A$401,0)),"Sesión no existe"))</f>
        <v/>
      </c>
      <c r="E2349" s="41" t="str">
        <f aca="false">IF(A2349="","",IFERROR(INDEX(Sesiones!$C$2:$C$401,MATCH(A2349,Sesiones!$A$2:$A$401,0)),""))</f>
        <v/>
      </c>
      <c r="F2349" s="0" t="str">
        <f aca="false">IF(A2349="","",IF(D2349="Sesión no existe","Sesión no existe",IF(COUNTIFS(Matrículas!$A$2:$A$201,B2349,Matrículas!$B$2:$B$201,D2349)=0,"No está matriculado en ese grupo",IF(COUNTIFS($A$2:$A$3001,A2349,$B$2:$B$3001,B2349)&gt;1,"Registro repetido",""))))</f>
        <v/>
      </c>
    </row>
    <row r="2350" customFormat="false" ht="15" hidden="false" customHeight="false" outlineLevel="0" collapsed="false">
      <c r="D2350" s="0" t="str">
        <f aca="false">IF(A2350="","",IFERROR(INDEX(Sesiones!$B$2:$B$401,MATCH(A2350,Sesiones!$A$2:$A$401,0)),"Sesión no existe"))</f>
        <v/>
      </c>
      <c r="E2350" s="41" t="str">
        <f aca="false">IF(A2350="","",IFERROR(INDEX(Sesiones!$C$2:$C$401,MATCH(A2350,Sesiones!$A$2:$A$401,0)),""))</f>
        <v/>
      </c>
      <c r="F2350" s="0" t="str">
        <f aca="false">IF(A2350="","",IF(D2350="Sesión no existe","Sesión no existe",IF(COUNTIFS(Matrículas!$A$2:$A$201,B2350,Matrículas!$B$2:$B$201,D2350)=0,"No está matriculado en ese grupo",IF(COUNTIFS($A$2:$A$3001,A2350,$B$2:$B$3001,B2350)&gt;1,"Registro repetido",""))))</f>
        <v/>
      </c>
    </row>
    <row r="2351" customFormat="false" ht="15" hidden="false" customHeight="false" outlineLevel="0" collapsed="false">
      <c r="D2351" s="0" t="str">
        <f aca="false">IF(A2351="","",IFERROR(INDEX(Sesiones!$B$2:$B$401,MATCH(A2351,Sesiones!$A$2:$A$401,0)),"Sesión no existe"))</f>
        <v/>
      </c>
      <c r="E2351" s="41" t="str">
        <f aca="false">IF(A2351="","",IFERROR(INDEX(Sesiones!$C$2:$C$401,MATCH(A2351,Sesiones!$A$2:$A$401,0)),""))</f>
        <v/>
      </c>
      <c r="F2351" s="0" t="str">
        <f aca="false">IF(A2351="","",IF(D2351="Sesión no existe","Sesión no existe",IF(COUNTIFS(Matrículas!$A$2:$A$201,B2351,Matrículas!$B$2:$B$201,D2351)=0,"No está matriculado en ese grupo",IF(COUNTIFS($A$2:$A$3001,A2351,$B$2:$B$3001,B2351)&gt;1,"Registro repetido",""))))</f>
        <v/>
      </c>
    </row>
    <row r="2352" customFormat="false" ht="15" hidden="false" customHeight="false" outlineLevel="0" collapsed="false">
      <c r="D2352" s="0" t="str">
        <f aca="false">IF(A2352="","",IFERROR(INDEX(Sesiones!$B$2:$B$401,MATCH(A2352,Sesiones!$A$2:$A$401,0)),"Sesión no existe"))</f>
        <v/>
      </c>
      <c r="E2352" s="41" t="str">
        <f aca="false">IF(A2352="","",IFERROR(INDEX(Sesiones!$C$2:$C$401,MATCH(A2352,Sesiones!$A$2:$A$401,0)),""))</f>
        <v/>
      </c>
      <c r="F2352" s="0" t="str">
        <f aca="false">IF(A2352="","",IF(D2352="Sesión no existe","Sesión no existe",IF(COUNTIFS(Matrículas!$A$2:$A$201,B2352,Matrículas!$B$2:$B$201,D2352)=0,"No está matriculado en ese grupo",IF(COUNTIFS($A$2:$A$3001,A2352,$B$2:$B$3001,B2352)&gt;1,"Registro repetido",""))))</f>
        <v/>
      </c>
    </row>
    <row r="2353" customFormat="false" ht="15" hidden="false" customHeight="false" outlineLevel="0" collapsed="false">
      <c r="D2353" s="0" t="str">
        <f aca="false">IF(A2353="","",IFERROR(INDEX(Sesiones!$B$2:$B$401,MATCH(A2353,Sesiones!$A$2:$A$401,0)),"Sesión no existe"))</f>
        <v/>
      </c>
      <c r="E2353" s="41" t="str">
        <f aca="false">IF(A2353="","",IFERROR(INDEX(Sesiones!$C$2:$C$401,MATCH(A2353,Sesiones!$A$2:$A$401,0)),""))</f>
        <v/>
      </c>
      <c r="F2353" s="0" t="str">
        <f aca="false">IF(A2353="","",IF(D2353="Sesión no existe","Sesión no existe",IF(COUNTIFS(Matrículas!$A$2:$A$201,B2353,Matrículas!$B$2:$B$201,D2353)=0,"No está matriculado en ese grupo",IF(COUNTIFS($A$2:$A$3001,A2353,$B$2:$B$3001,B2353)&gt;1,"Registro repetido",""))))</f>
        <v/>
      </c>
    </row>
    <row r="2354" customFormat="false" ht="15" hidden="false" customHeight="false" outlineLevel="0" collapsed="false">
      <c r="D2354" s="0" t="str">
        <f aca="false">IF(A2354="","",IFERROR(INDEX(Sesiones!$B$2:$B$401,MATCH(A2354,Sesiones!$A$2:$A$401,0)),"Sesión no existe"))</f>
        <v/>
      </c>
      <c r="E2354" s="41" t="str">
        <f aca="false">IF(A2354="","",IFERROR(INDEX(Sesiones!$C$2:$C$401,MATCH(A2354,Sesiones!$A$2:$A$401,0)),""))</f>
        <v/>
      </c>
      <c r="F2354" s="0" t="str">
        <f aca="false">IF(A2354="","",IF(D2354="Sesión no existe","Sesión no existe",IF(COUNTIFS(Matrículas!$A$2:$A$201,B2354,Matrículas!$B$2:$B$201,D2354)=0,"No está matriculado en ese grupo",IF(COUNTIFS($A$2:$A$3001,A2354,$B$2:$B$3001,B2354)&gt;1,"Registro repetido",""))))</f>
        <v/>
      </c>
    </row>
    <row r="2355" customFormat="false" ht="15" hidden="false" customHeight="false" outlineLevel="0" collapsed="false">
      <c r="D2355" s="0" t="str">
        <f aca="false">IF(A2355="","",IFERROR(INDEX(Sesiones!$B$2:$B$401,MATCH(A2355,Sesiones!$A$2:$A$401,0)),"Sesión no existe"))</f>
        <v/>
      </c>
      <c r="E2355" s="41" t="str">
        <f aca="false">IF(A2355="","",IFERROR(INDEX(Sesiones!$C$2:$C$401,MATCH(A2355,Sesiones!$A$2:$A$401,0)),""))</f>
        <v/>
      </c>
      <c r="F2355" s="0" t="str">
        <f aca="false">IF(A2355="","",IF(D2355="Sesión no existe","Sesión no existe",IF(COUNTIFS(Matrículas!$A$2:$A$201,B2355,Matrículas!$B$2:$B$201,D2355)=0,"No está matriculado en ese grupo",IF(COUNTIFS($A$2:$A$3001,A2355,$B$2:$B$3001,B2355)&gt;1,"Registro repetido",""))))</f>
        <v/>
      </c>
    </row>
    <row r="2356" customFormat="false" ht="15" hidden="false" customHeight="false" outlineLevel="0" collapsed="false">
      <c r="D2356" s="0" t="str">
        <f aca="false">IF(A2356="","",IFERROR(INDEX(Sesiones!$B$2:$B$401,MATCH(A2356,Sesiones!$A$2:$A$401,0)),"Sesión no existe"))</f>
        <v/>
      </c>
      <c r="E2356" s="41" t="str">
        <f aca="false">IF(A2356="","",IFERROR(INDEX(Sesiones!$C$2:$C$401,MATCH(A2356,Sesiones!$A$2:$A$401,0)),""))</f>
        <v/>
      </c>
      <c r="F2356" s="0" t="str">
        <f aca="false">IF(A2356="","",IF(D2356="Sesión no existe","Sesión no existe",IF(COUNTIFS(Matrículas!$A$2:$A$201,B2356,Matrículas!$B$2:$B$201,D2356)=0,"No está matriculado en ese grupo",IF(COUNTIFS($A$2:$A$3001,A2356,$B$2:$B$3001,B2356)&gt;1,"Registro repetido",""))))</f>
        <v/>
      </c>
    </row>
    <row r="2357" customFormat="false" ht="15" hidden="false" customHeight="false" outlineLevel="0" collapsed="false">
      <c r="D2357" s="0" t="str">
        <f aca="false">IF(A2357="","",IFERROR(INDEX(Sesiones!$B$2:$B$401,MATCH(A2357,Sesiones!$A$2:$A$401,0)),"Sesión no existe"))</f>
        <v/>
      </c>
      <c r="E2357" s="41" t="str">
        <f aca="false">IF(A2357="","",IFERROR(INDEX(Sesiones!$C$2:$C$401,MATCH(A2357,Sesiones!$A$2:$A$401,0)),""))</f>
        <v/>
      </c>
      <c r="F2357" s="0" t="str">
        <f aca="false">IF(A2357="","",IF(D2357="Sesión no existe","Sesión no existe",IF(COUNTIFS(Matrículas!$A$2:$A$201,B2357,Matrículas!$B$2:$B$201,D2357)=0,"No está matriculado en ese grupo",IF(COUNTIFS($A$2:$A$3001,A2357,$B$2:$B$3001,B2357)&gt;1,"Registro repetido",""))))</f>
        <v/>
      </c>
    </row>
    <row r="2358" customFormat="false" ht="15" hidden="false" customHeight="false" outlineLevel="0" collapsed="false">
      <c r="D2358" s="0" t="str">
        <f aca="false">IF(A2358="","",IFERROR(INDEX(Sesiones!$B$2:$B$401,MATCH(A2358,Sesiones!$A$2:$A$401,0)),"Sesión no existe"))</f>
        <v/>
      </c>
      <c r="E2358" s="41" t="str">
        <f aca="false">IF(A2358="","",IFERROR(INDEX(Sesiones!$C$2:$C$401,MATCH(A2358,Sesiones!$A$2:$A$401,0)),""))</f>
        <v/>
      </c>
      <c r="F2358" s="0" t="str">
        <f aca="false">IF(A2358="","",IF(D2358="Sesión no existe","Sesión no existe",IF(COUNTIFS(Matrículas!$A$2:$A$201,B2358,Matrículas!$B$2:$B$201,D2358)=0,"No está matriculado en ese grupo",IF(COUNTIFS($A$2:$A$3001,A2358,$B$2:$B$3001,B2358)&gt;1,"Registro repetido",""))))</f>
        <v/>
      </c>
    </row>
    <row r="2359" customFormat="false" ht="15" hidden="false" customHeight="false" outlineLevel="0" collapsed="false">
      <c r="D2359" s="0" t="str">
        <f aca="false">IF(A2359="","",IFERROR(INDEX(Sesiones!$B$2:$B$401,MATCH(A2359,Sesiones!$A$2:$A$401,0)),"Sesión no existe"))</f>
        <v/>
      </c>
      <c r="E2359" s="41" t="str">
        <f aca="false">IF(A2359="","",IFERROR(INDEX(Sesiones!$C$2:$C$401,MATCH(A2359,Sesiones!$A$2:$A$401,0)),""))</f>
        <v/>
      </c>
      <c r="F2359" s="0" t="str">
        <f aca="false">IF(A2359="","",IF(D2359="Sesión no existe","Sesión no existe",IF(COUNTIFS(Matrículas!$A$2:$A$201,B2359,Matrículas!$B$2:$B$201,D2359)=0,"No está matriculado en ese grupo",IF(COUNTIFS($A$2:$A$3001,A2359,$B$2:$B$3001,B2359)&gt;1,"Registro repetido",""))))</f>
        <v/>
      </c>
    </row>
    <row r="2360" customFormat="false" ht="15" hidden="false" customHeight="false" outlineLevel="0" collapsed="false">
      <c r="D2360" s="0" t="str">
        <f aca="false">IF(A2360="","",IFERROR(INDEX(Sesiones!$B$2:$B$401,MATCH(A2360,Sesiones!$A$2:$A$401,0)),"Sesión no existe"))</f>
        <v/>
      </c>
      <c r="E2360" s="41" t="str">
        <f aca="false">IF(A2360="","",IFERROR(INDEX(Sesiones!$C$2:$C$401,MATCH(A2360,Sesiones!$A$2:$A$401,0)),""))</f>
        <v/>
      </c>
      <c r="F2360" s="0" t="str">
        <f aca="false">IF(A2360="","",IF(D2360="Sesión no existe","Sesión no existe",IF(COUNTIFS(Matrículas!$A$2:$A$201,B2360,Matrículas!$B$2:$B$201,D2360)=0,"No está matriculado en ese grupo",IF(COUNTIFS($A$2:$A$3001,A2360,$B$2:$B$3001,B2360)&gt;1,"Registro repetido",""))))</f>
        <v/>
      </c>
    </row>
    <row r="2361" customFormat="false" ht="15" hidden="false" customHeight="false" outlineLevel="0" collapsed="false">
      <c r="D2361" s="0" t="str">
        <f aca="false">IF(A2361="","",IFERROR(INDEX(Sesiones!$B$2:$B$401,MATCH(A2361,Sesiones!$A$2:$A$401,0)),"Sesión no existe"))</f>
        <v/>
      </c>
      <c r="E2361" s="41" t="str">
        <f aca="false">IF(A2361="","",IFERROR(INDEX(Sesiones!$C$2:$C$401,MATCH(A2361,Sesiones!$A$2:$A$401,0)),""))</f>
        <v/>
      </c>
      <c r="F2361" s="0" t="str">
        <f aca="false">IF(A2361="","",IF(D2361="Sesión no existe","Sesión no existe",IF(COUNTIFS(Matrículas!$A$2:$A$201,B2361,Matrículas!$B$2:$B$201,D2361)=0,"No está matriculado en ese grupo",IF(COUNTIFS($A$2:$A$3001,A2361,$B$2:$B$3001,B2361)&gt;1,"Registro repetido",""))))</f>
        <v/>
      </c>
    </row>
    <row r="2362" customFormat="false" ht="15" hidden="false" customHeight="false" outlineLevel="0" collapsed="false">
      <c r="D2362" s="0" t="str">
        <f aca="false">IF(A2362="","",IFERROR(INDEX(Sesiones!$B$2:$B$401,MATCH(A2362,Sesiones!$A$2:$A$401,0)),"Sesión no existe"))</f>
        <v/>
      </c>
      <c r="E2362" s="41" t="str">
        <f aca="false">IF(A2362="","",IFERROR(INDEX(Sesiones!$C$2:$C$401,MATCH(A2362,Sesiones!$A$2:$A$401,0)),""))</f>
        <v/>
      </c>
      <c r="F2362" s="0" t="str">
        <f aca="false">IF(A2362="","",IF(D2362="Sesión no existe","Sesión no existe",IF(COUNTIFS(Matrículas!$A$2:$A$201,B2362,Matrículas!$B$2:$B$201,D2362)=0,"No está matriculado en ese grupo",IF(COUNTIFS($A$2:$A$3001,A2362,$B$2:$B$3001,B2362)&gt;1,"Registro repetido",""))))</f>
        <v/>
      </c>
    </row>
    <row r="2363" customFormat="false" ht="15" hidden="false" customHeight="false" outlineLevel="0" collapsed="false">
      <c r="D2363" s="0" t="str">
        <f aca="false">IF(A2363="","",IFERROR(INDEX(Sesiones!$B$2:$B$401,MATCH(A2363,Sesiones!$A$2:$A$401,0)),"Sesión no existe"))</f>
        <v/>
      </c>
      <c r="E2363" s="41" t="str">
        <f aca="false">IF(A2363="","",IFERROR(INDEX(Sesiones!$C$2:$C$401,MATCH(A2363,Sesiones!$A$2:$A$401,0)),""))</f>
        <v/>
      </c>
      <c r="F2363" s="0" t="str">
        <f aca="false">IF(A2363="","",IF(D2363="Sesión no existe","Sesión no existe",IF(COUNTIFS(Matrículas!$A$2:$A$201,B2363,Matrículas!$B$2:$B$201,D2363)=0,"No está matriculado en ese grupo",IF(COUNTIFS($A$2:$A$3001,A2363,$B$2:$B$3001,B2363)&gt;1,"Registro repetido",""))))</f>
        <v/>
      </c>
    </row>
    <row r="2364" customFormat="false" ht="15" hidden="false" customHeight="false" outlineLevel="0" collapsed="false">
      <c r="D2364" s="0" t="str">
        <f aca="false">IF(A2364="","",IFERROR(INDEX(Sesiones!$B$2:$B$401,MATCH(A2364,Sesiones!$A$2:$A$401,0)),"Sesión no existe"))</f>
        <v/>
      </c>
      <c r="E2364" s="41" t="str">
        <f aca="false">IF(A2364="","",IFERROR(INDEX(Sesiones!$C$2:$C$401,MATCH(A2364,Sesiones!$A$2:$A$401,0)),""))</f>
        <v/>
      </c>
      <c r="F2364" s="0" t="str">
        <f aca="false">IF(A2364="","",IF(D2364="Sesión no existe","Sesión no existe",IF(COUNTIFS(Matrículas!$A$2:$A$201,B2364,Matrículas!$B$2:$B$201,D2364)=0,"No está matriculado en ese grupo",IF(COUNTIFS($A$2:$A$3001,A2364,$B$2:$B$3001,B2364)&gt;1,"Registro repetido",""))))</f>
        <v/>
      </c>
    </row>
    <row r="2365" customFormat="false" ht="15" hidden="false" customHeight="false" outlineLevel="0" collapsed="false">
      <c r="D2365" s="0" t="str">
        <f aca="false">IF(A2365="","",IFERROR(INDEX(Sesiones!$B$2:$B$401,MATCH(A2365,Sesiones!$A$2:$A$401,0)),"Sesión no existe"))</f>
        <v/>
      </c>
      <c r="E2365" s="41" t="str">
        <f aca="false">IF(A2365="","",IFERROR(INDEX(Sesiones!$C$2:$C$401,MATCH(A2365,Sesiones!$A$2:$A$401,0)),""))</f>
        <v/>
      </c>
      <c r="F2365" s="0" t="str">
        <f aca="false">IF(A2365="","",IF(D2365="Sesión no existe","Sesión no existe",IF(COUNTIFS(Matrículas!$A$2:$A$201,B2365,Matrículas!$B$2:$B$201,D2365)=0,"No está matriculado en ese grupo",IF(COUNTIFS($A$2:$A$3001,A2365,$B$2:$B$3001,B2365)&gt;1,"Registro repetido",""))))</f>
        <v/>
      </c>
    </row>
    <row r="2366" customFormat="false" ht="15" hidden="false" customHeight="false" outlineLevel="0" collapsed="false">
      <c r="D2366" s="0" t="str">
        <f aca="false">IF(A2366="","",IFERROR(INDEX(Sesiones!$B$2:$B$401,MATCH(A2366,Sesiones!$A$2:$A$401,0)),"Sesión no existe"))</f>
        <v/>
      </c>
      <c r="E2366" s="41" t="str">
        <f aca="false">IF(A2366="","",IFERROR(INDEX(Sesiones!$C$2:$C$401,MATCH(A2366,Sesiones!$A$2:$A$401,0)),""))</f>
        <v/>
      </c>
      <c r="F2366" s="0" t="str">
        <f aca="false">IF(A2366="","",IF(D2366="Sesión no existe","Sesión no existe",IF(COUNTIFS(Matrículas!$A$2:$A$201,B2366,Matrículas!$B$2:$B$201,D2366)=0,"No está matriculado en ese grupo",IF(COUNTIFS($A$2:$A$3001,A2366,$B$2:$B$3001,B2366)&gt;1,"Registro repetido",""))))</f>
        <v/>
      </c>
    </row>
    <row r="2367" customFormat="false" ht="15" hidden="false" customHeight="false" outlineLevel="0" collapsed="false">
      <c r="D2367" s="0" t="str">
        <f aca="false">IF(A2367="","",IFERROR(INDEX(Sesiones!$B$2:$B$401,MATCH(A2367,Sesiones!$A$2:$A$401,0)),"Sesión no existe"))</f>
        <v/>
      </c>
      <c r="E2367" s="41" t="str">
        <f aca="false">IF(A2367="","",IFERROR(INDEX(Sesiones!$C$2:$C$401,MATCH(A2367,Sesiones!$A$2:$A$401,0)),""))</f>
        <v/>
      </c>
      <c r="F2367" s="0" t="str">
        <f aca="false">IF(A2367="","",IF(D2367="Sesión no existe","Sesión no existe",IF(COUNTIFS(Matrículas!$A$2:$A$201,B2367,Matrículas!$B$2:$B$201,D2367)=0,"No está matriculado en ese grupo",IF(COUNTIFS($A$2:$A$3001,A2367,$B$2:$B$3001,B2367)&gt;1,"Registro repetido",""))))</f>
        <v/>
      </c>
    </row>
    <row r="2368" customFormat="false" ht="15" hidden="false" customHeight="false" outlineLevel="0" collapsed="false">
      <c r="D2368" s="0" t="str">
        <f aca="false">IF(A2368="","",IFERROR(INDEX(Sesiones!$B$2:$B$401,MATCH(A2368,Sesiones!$A$2:$A$401,0)),"Sesión no existe"))</f>
        <v/>
      </c>
      <c r="E2368" s="41" t="str">
        <f aca="false">IF(A2368="","",IFERROR(INDEX(Sesiones!$C$2:$C$401,MATCH(A2368,Sesiones!$A$2:$A$401,0)),""))</f>
        <v/>
      </c>
      <c r="F2368" s="0" t="str">
        <f aca="false">IF(A2368="","",IF(D2368="Sesión no existe","Sesión no existe",IF(COUNTIFS(Matrículas!$A$2:$A$201,B2368,Matrículas!$B$2:$B$201,D2368)=0,"No está matriculado en ese grupo",IF(COUNTIFS($A$2:$A$3001,A2368,$B$2:$B$3001,B2368)&gt;1,"Registro repetido",""))))</f>
        <v/>
      </c>
    </row>
    <row r="2369" customFormat="false" ht="15" hidden="false" customHeight="false" outlineLevel="0" collapsed="false">
      <c r="D2369" s="0" t="str">
        <f aca="false">IF(A2369="","",IFERROR(INDEX(Sesiones!$B$2:$B$401,MATCH(A2369,Sesiones!$A$2:$A$401,0)),"Sesión no existe"))</f>
        <v/>
      </c>
      <c r="E2369" s="41" t="str">
        <f aca="false">IF(A2369="","",IFERROR(INDEX(Sesiones!$C$2:$C$401,MATCH(A2369,Sesiones!$A$2:$A$401,0)),""))</f>
        <v/>
      </c>
      <c r="F2369" s="0" t="str">
        <f aca="false">IF(A2369="","",IF(D2369="Sesión no existe","Sesión no existe",IF(COUNTIFS(Matrículas!$A$2:$A$201,B2369,Matrículas!$B$2:$B$201,D2369)=0,"No está matriculado en ese grupo",IF(COUNTIFS($A$2:$A$3001,A2369,$B$2:$B$3001,B2369)&gt;1,"Registro repetido",""))))</f>
        <v/>
      </c>
    </row>
    <row r="2370" customFormat="false" ht="15" hidden="false" customHeight="false" outlineLevel="0" collapsed="false">
      <c r="D2370" s="0" t="str">
        <f aca="false">IF(A2370="","",IFERROR(INDEX(Sesiones!$B$2:$B$401,MATCH(A2370,Sesiones!$A$2:$A$401,0)),"Sesión no existe"))</f>
        <v/>
      </c>
      <c r="E2370" s="41" t="str">
        <f aca="false">IF(A2370="","",IFERROR(INDEX(Sesiones!$C$2:$C$401,MATCH(A2370,Sesiones!$A$2:$A$401,0)),""))</f>
        <v/>
      </c>
      <c r="F2370" s="0" t="str">
        <f aca="false">IF(A2370="","",IF(D2370="Sesión no existe","Sesión no existe",IF(COUNTIFS(Matrículas!$A$2:$A$201,B2370,Matrículas!$B$2:$B$201,D2370)=0,"No está matriculado en ese grupo",IF(COUNTIFS($A$2:$A$3001,A2370,$B$2:$B$3001,B2370)&gt;1,"Registro repetido",""))))</f>
        <v/>
      </c>
    </row>
    <row r="2371" customFormat="false" ht="15" hidden="false" customHeight="false" outlineLevel="0" collapsed="false">
      <c r="D2371" s="0" t="str">
        <f aca="false">IF(A2371="","",IFERROR(INDEX(Sesiones!$B$2:$B$401,MATCH(A2371,Sesiones!$A$2:$A$401,0)),"Sesión no existe"))</f>
        <v/>
      </c>
      <c r="E2371" s="41" t="str">
        <f aca="false">IF(A2371="","",IFERROR(INDEX(Sesiones!$C$2:$C$401,MATCH(A2371,Sesiones!$A$2:$A$401,0)),""))</f>
        <v/>
      </c>
      <c r="F2371" s="0" t="str">
        <f aca="false">IF(A2371="","",IF(D2371="Sesión no existe","Sesión no existe",IF(COUNTIFS(Matrículas!$A$2:$A$201,B2371,Matrículas!$B$2:$B$201,D2371)=0,"No está matriculado en ese grupo",IF(COUNTIFS($A$2:$A$3001,A2371,$B$2:$B$3001,B2371)&gt;1,"Registro repetido",""))))</f>
        <v/>
      </c>
    </row>
    <row r="2372" customFormat="false" ht="15" hidden="false" customHeight="false" outlineLevel="0" collapsed="false">
      <c r="D2372" s="0" t="str">
        <f aca="false">IF(A2372="","",IFERROR(INDEX(Sesiones!$B$2:$B$401,MATCH(A2372,Sesiones!$A$2:$A$401,0)),"Sesión no existe"))</f>
        <v/>
      </c>
      <c r="E2372" s="41" t="str">
        <f aca="false">IF(A2372="","",IFERROR(INDEX(Sesiones!$C$2:$C$401,MATCH(A2372,Sesiones!$A$2:$A$401,0)),""))</f>
        <v/>
      </c>
      <c r="F2372" s="0" t="str">
        <f aca="false">IF(A2372="","",IF(D2372="Sesión no existe","Sesión no existe",IF(COUNTIFS(Matrículas!$A$2:$A$201,B2372,Matrículas!$B$2:$B$201,D2372)=0,"No está matriculado en ese grupo",IF(COUNTIFS($A$2:$A$3001,A2372,$B$2:$B$3001,B2372)&gt;1,"Registro repetido",""))))</f>
        <v/>
      </c>
    </row>
    <row r="2373" customFormat="false" ht="15" hidden="false" customHeight="false" outlineLevel="0" collapsed="false">
      <c r="D2373" s="0" t="str">
        <f aca="false">IF(A2373="","",IFERROR(INDEX(Sesiones!$B$2:$B$401,MATCH(A2373,Sesiones!$A$2:$A$401,0)),"Sesión no existe"))</f>
        <v/>
      </c>
      <c r="E2373" s="41" t="str">
        <f aca="false">IF(A2373="","",IFERROR(INDEX(Sesiones!$C$2:$C$401,MATCH(A2373,Sesiones!$A$2:$A$401,0)),""))</f>
        <v/>
      </c>
      <c r="F2373" s="0" t="str">
        <f aca="false">IF(A2373="","",IF(D2373="Sesión no existe","Sesión no existe",IF(COUNTIFS(Matrículas!$A$2:$A$201,B2373,Matrículas!$B$2:$B$201,D2373)=0,"No está matriculado en ese grupo",IF(COUNTIFS($A$2:$A$3001,A2373,$B$2:$B$3001,B2373)&gt;1,"Registro repetido",""))))</f>
        <v/>
      </c>
    </row>
    <row r="2374" customFormat="false" ht="15" hidden="false" customHeight="false" outlineLevel="0" collapsed="false">
      <c r="D2374" s="0" t="str">
        <f aca="false">IF(A2374="","",IFERROR(INDEX(Sesiones!$B$2:$B$401,MATCH(A2374,Sesiones!$A$2:$A$401,0)),"Sesión no existe"))</f>
        <v/>
      </c>
      <c r="E2374" s="41" t="str">
        <f aca="false">IF(A2374="","",IFERROR(INDEX(Sesiones!$C$2:$C$401,MATCH(A2374,Sesiones!$A$2:$A$401,0)),""))</f>
        <v/>
      </c>
      <c r="F2374" s="0" t="str">
        <f aca="false">IF(A2374="","",IF(D2374="Sesión no existe","Sesión no existe",IF(COUNTIFS(Matrículas!$A$2:$A$201,B2374,Matrículas!$B$2:$B$201,D2374)=0,"No está matriculado en ese grupo",IF(COUNTIFS($A$2:$A$3001,A2374,$B$2:$B$3001,B2374)&gt;1,"Registro repetido",""))))</f>
        <v/>
      </c>
    </row>
    <row r="2375" customFormat="false" ht="15" hidden="false" customHeight="false" outlineLevel="0" collapsed="false">
      <c r="D2375" s="0" t="str">
        <f aca="false">IF(A2375="","",IFERROR(INDEX(Sesiones!$B$2:$B$401,MATCH(A2375,Sesiones!$A$2:$A$401,0)),"Sesión no existe"))</f>
        <v/>
      </c>
      <c r="E2375" s="41" t="str">
        <f aca="false">IF(A2375="","",IFERROR(INDEX(Sesiones!$C$2:$C$401,MATCH(A2375,Sesiones!$A$2:$A$401,0)),""))</f>
        <v/>
      </c>
      <c r="F2375" s="0" t="str">
        <f aca="false">IF(A2375="","",IF(D2375="Sesión no existe","Sesión no existe",IF(COUNTIFS(Matrículas!$A$2:$A$201,B2375,Matrículas!$B$2:$B$201,D2375)=0,"No está matriculado en ese grupo",IF(COUNTIFS($A$2:$A$3001,A2375,$B$2:$B$3001,B2375)&gt;1,"Registro repetido",""))))</f>
        <v/>
      </c>
    </row>
    <row r="2376" customFormat="false" ht="15" hidden="false" customHeight="false" outlineLevel="0" collapsed="false">
      <c r="D2376" s="0" t="str">
        <f aca="false">IF(A2376="","",IFERROR(INDEX(Sesiones!$B$2:$B$401,MATCH(A2376,Sesiones!$A$2:$A$401,0)),"Sesión no existe"))</f>
        <v/>
      </c>
      <c r="E2376" s="41" t="str">
        <f aca="false">IF(A2376="","",IFERROR(INDEX(Sesiones!$C$2:$C$401,MATCH(A2376,Sesiones!$A$2:$A$401,0)),""))</f>
        <v/>
      </c>
      <c r="F2376" s="0" t="str">
        <f aca="false">IF(A2376="","",IF(D2376="Sesión no existe","Sesión no existe",IF(COUNTIFS(Matrículas!$A$2:$A$201,B2376,Matrículas!$B$2:$B$201,D2376)=0,"No está matriculado en ese grupo",IF(COUNTIFS($A$2:$A$3001,A2376,$B$2:$B$3001,B2376)&gt;1,"Registro repetido",""))))</f>
        <v/>
      </c>
    </row>
    <row r="2377" customFormat="false" ht="15" hidden="false" customHeight="false" outlineLevel="0" collapsed="false">
      <c r="D2377" s="0" t="str">
        <f aca="false">IF(A2377="","",IFERROR(INDEX(Sesiones!$B$2:$B$401,MATCH(A2377,Sesiones!$A$2:$A$401,0)),"Sesión no existe"))</f>
        <v/>
      </c>
      <c r="E2377" s="41" t="str">
        <f aca="false">IF(A2377="","",IFERROR(INDEX(Sesiones!$C$2:$C$401,MATCH(A2377,Sesiones!$A$2:$A$401,0)),""))</f>
        <v/>
      </c>
      <c r="F2377" s="0" t="str">
        <f aca="false">IF(A2377="","",IF(D2377="Sesión no existe","Sesión no existe",IF(COUNTIFS(Matrículas!$A$2:$A$201,B2377,Matrículas!$B$2:$B$201,D2377)=0,"No está matriculado en ese grupo",IF(COUNTIFS($A$2:$A$3001,A2377,$B$2:$B$3001,B2377)&gt;1,"Registro repetido",""))))</f>
        <v/>
      </c>
    </row>
    <row r="2378" customFormat="false" ht="15" hidden="false" customHeight="false" outlineLevel="0" collapsed="false">
      <c r="D2378" s="0" t="str">
        <f aca="false">IF(A2378="","",IFERROR(INDEX(Sesiones!$B$2:$B$401,MATCH(A2378,Sesiones!$A$2:$A$401,0)),"Sesión no existe"))</f>
        <v/>
      </c>
      <c r="E2378" s="41" t="str">
        <f aca="false">IF(A2378="","",IFERROR(INDEX(Sesiones!$C$2:$C$401,MATCH(A2378,Sesiones!$A$2:$A$401,0)),""))</f>
        <v/>
      </c>
      <c r="F2378" s="0" t="str">
        <f aca="false">IF(A2378="","",IF(D2378="Sesión no existe","Sesión no existe",IF(COUNTIFS(Matrículas!$A$2:$A$201,B2378,Matrículas!$B$2:$B$201,D2378)=0,"No está matriculado en ese grupo",IF(COUNTIFS($A$2:$A$3001,A2378,$B$2:$B$3001,B2378)&gt;1,"Registro repetido",""))))</f>
        <v/>
      </c>
    </row>
    <row r="2379" customFormat="false" ht="15" hidden="false" customHeight="false" outlineLevel="0" collapsed="false">
      <c r="D2379" s="0" t="str">
        <f aca="false">IF(A2379="","",IFERROR(INDEX(Sesiones!$B$2:$B$401,MATCH(A2379,Sesiones!$A$2:$A$401,0)),"Sesión no existe"))</f>
        <v/>
      </c>
      <c r="E2379" s="41" t="str">
        <f aca="false">IF(A2379="","",IFERROR(INDEX(Sesiones!$C$2:$C$401,MATCH(A2379,Sesiones!$A$2:$A$401,0)),""))</f>
        <v/>
      </c>
      <c r="F2379" s="0" t="str">
        <f aca="false">IF(A2379="","",IF(D2379="Sesión no existe","Sesión no existe",IF(COUNTIFS(Matrículas!$A$2:$A$201,B2379,Matrículas!$B$2:$B$201,D2379)=0,"No está matriculado en ese grupo",IF(COUNTIFS($A$2:$A$3001,A2379,$B$2:$B$3001,B2379)&gt;1,"Registro repetido",""))))</f>
        <v/>
      </c>
    </row>
    <row r="2380" customFormat="false" ht="15" hidden="false" customHeight="false" outlineLevel="0" collapsed="false">
      <c r="D2380" s="0" t="str">
        <f aca="false">IF(A2380="","",IFERROR(INDEX(Sesiones!$B$2:$B$401,MATCH(A2380,Sesiones!$A$2:$A$401,0)),"Sesión no existe"))</f>
        <v/>
      </c>
      <c r="E2380" s="41" t="str">
        <f aca="false">IF(A2380="","",IFERROR(INDEX(Sesiones!$C$2:$C$401,MATCH(A2380,Sesiones!$A$2:$A$401,0)),""))</f>
        <v/>
      </c>
      <c r="F2380" s="0" t="str">
        <f aca="false">IF(A2380="","",IF(D2380="Sesión no existe","Sesión no existe",IF(COUNTIFS(Matrículas!$A$2:$A$201,B2380,Matrículas!$B$2:$B$201,D2380)=0,"No está matriculado en ese grupo",IF(COUNTIFS($A$2:$A$3001,A2380,$B$2:$B$3001,B2380)&gt;1,"Registro repetido",""))))</f>
        <v/>
      </c>
    </row>
    <row r="2381" customFormat="false" ht="15" hidden="false" customHeight="false" outlineLevel="0" collapsed="false">
      <c r="D2381" s="0" t="str">
        <f aca="false">IF(A2381="","",IFERROR(INDEX(Sesiones!$B$2:$B$401,MATCH(A2381,Sesiones!$A$2:$A$401,0)),"Sesión no existe"))</f>
        <v/>
      </c>
      <c r="E2381" s="41" t="str">
        <f aca="false">IF(A2381="","",IFERROR(INDEX(Sesiones!$C$2:$C$401,MATCH(A2381,Sesiones!$A$2:$A$401,0)),""))</f>
        <v/>
      </c>
      <c r="F2381" s="0" t="str">
        <f aca="false">IF(A2381="","",IF(D2381="Sesión no existe","Sesión no existe",IF(COUNTIFS(Matrículas!$A$2:$A$201,B2381,Matrículas!$B$2:$B$201,D2381)=0,"No está matriculado en ese grupo",IF(COUNTIFS($A$2:$A$3001,A2381,$B$2:$B$3001,B2381)&gt;1,"Registro repetido",""))))</f>
        <v/>
      </c>
    </row>
    <row r="2382" customFormat="false" ht="15" hidden="false" customHeight="false" outlineLevel="0" collapsed="false">
      <c r="D2382" s="0" t="str">
        <f aca="false">IF(A2382="","",IFERROR(INDEX(Sesiones!$B$2:$B$401,MATCH(A2382,Sesiones!$A$2:$A$401,0)),"Sesión no existe"))</f>
        <v/>
      </c>
      <c r="E2382" s="41" t="str">
        <f aca="false">IF(A2382="","",IFERROR(INDEX(Sesiones!$C$2:$C$401,MATCH(A2382,Sesiones!$A$2:$A$401,0)),""))</f>
        <v/>
      </c>
      <c r="F2382" s="0" t="str">
        <f aca="false">IF(A2382="","",IF(D2382="Sesión no existe","Sesión no existe",IF(COUNTIFS(Matrículas!$A$2:$A$201,B2382,Matrículas!$B$2:$B$201,D2382)=0,"No está matriculado en ese grupo",IF(COUNTIFS($A$2:$A$3001,A2382,$B$2:$B$3001,B2382)&gt;1,"Registro repetido",""))))</f>
        <v/>
      </c>
    </row>
    <row r="2383" customFormat="false" ht="15" hidden="false" customHeight="false" outlineLevel="0" collapsed="false">
      <c r="D2383" s="0" t="str">
        <f aca="false">IF(A2383="","",IFERROR(INDEX(Sesiones!$B$2:$B$401,MATCH(A2383,Sesiones!$A$2:$A$401,0)),"Sesión no existe"))</f>
        <v/>
      </c>
      <c r="E2383" s="41" t="str">
        <f aca="false">IF(A2383="","",IFERROR(INDEX(Sesiones!$C$2:$C$401,MATCH(A2383,Sesiones!$A$2:$A$401,0)),""))</f>
        <v/>
      </c>
      <c r="F2383" s="0" t="str">
        <f aca="false">IF(A2383="","",IF(D2383="Sesión no existe","Sesión no existe",IF(COUNTIFS(Matrículas!$A$2:$A$201,B2383,Matrículas!$B$2:$B$201,D2383)=0,"No está matriculado en ese grupo",IF(COUNTIFS($A$2:$A$3001,A2383,$B$2:$B$3001,B2383)&gt;1,"Registro repetido",""))))</f>
        <v/>
      </c>
    </row>
    <row r="2384" customFormat="false" ht="15" hidden="false" customHeight="false" outlineLevel="0" collapsed="false">
      <c r="D2384" s="0" t="str">
        <f aca="false">IF(A2384="","",IFERROR(INDEX(Sesiones!$B$2:$B$401,MATCH(A2384,Sesiones!$A$2:$A$401,0)),"Sesión no existe"))</f>
        <v/>
      </c>
      <c r="E2384" s="41" t="str">
        <f aca="false">IF(A2384="","",IFERROR(INDEX(Sesiones!$C$2:$C$401,MATCH(A2384,Sesiones!$A$2:$A$401,0)),""))</f>
        <v/>
      </c>
      <c r="F2384" s="0" t="str">
        <f aca="false">IF(A2384="","",IF(D2384="Sesión no existe","Sesión no existe",IF(COUNTIFS(Matrículas!$A$2:$A$201,B2384,Matrículas!$B$2:$B$201,D2384)=0,"No está matriculado en ese grupo",IF(COUNTIFS($A$2:$A$3001,A2384,$B$2:$B$3001,B2384)&gt;1,"Registro repetido",""))))</f>
        <v/>
      </c>
    </row>
    <row r="2385" customFormat="false" ht="15" hidden="false" customHeight="false" outlineLevel="0" collapsed="false">
      <c r="D2385" s="0" t="str">
        <f aca="false">IF(A2385="","",IFERROR(INDEX(Sesiones!$B$2:$B$401,MATCH(A2385,Sesiones!$A$2:$A$401,0)),"Sesión no existe"))</f>
        <v/>
      </c>
      <c r="E2385" s="41" t="str">
        <f aca="false">IF(A2385="","",IFERROR(INDEX(Sesiones!$C$2:$C$401,MATCH(A2385,Sesiones!$A$2:$A$401,0)),""))</f>
        <v/>
      </c>
      <c r="F2385" s="0" t="str">
        <f aca="false">IF(A2385="","",IF(D2385="Sesión no existe","Sesión no existe",IF(COUNTIFS(Matrículas!$A$2:$A$201,B2385,Matrículas!$B$2:$B$201,D2385)=0,"No está matriculado en ese grupo",IF(COUNTIFS($A$2:$A$3001,A2385,$B$2:$B$3001,B2385)&gt;1,"Registro repetido",""))))</f>
        <v/>
      </c>
    </row>
    <row r="2386" customFormat="false" ht="15" hidden="false" customHeight="false" outlineLevel="0" collapsed="false">
      <c r="D2386" s="0" t="str">
        <f aca="false">IF(A2386="","",IFERROR(INDEX(Sesiones!$B$2:$B$401,MATCH(A2386,Sesiones!$A$2:$A$401,0)),"Sesión no existe"))</f>
        <v/>
      </c>
      <c r="E2386" s="41" t="str">
        <f aca="false">IF(A2386="","",IFERROR(INDEX(Sesiones!$C$2:$C$401,MATCH(A2386,Sesiones!$A$2:$A$401,0)),""))</f>
        <v/>
      </c>
      <c r="F2386" s="0" t="str">
        <f aca="false">IF(A2386="","",IF(D2386="Sesión no existe","Sesión no existe",IF(COUNTIFS(Matrículas!$A$2:$A$201,B2386,Matrículas!$B$2:$B$201,D2386)=0,"No está matriculado en ese grupo",IF(COUNTIFS($A$2:$A$3001,A2386,$B$2:$B$3001,B2386)&gt;1,"Registro repetido",""))))</f>
        <v/>
      </c>
    </row>
    <row r="2387" customFormat="false" ht="15" hidden="false" customHeight="false" outlineLevel="0" collapsed="false">
      <c r="D2387" s="0" t="str">
        <f aca="false">IF(A2387="","",IFERROR(INDEX(Sesiones!$B$2:$B$401,MATCH(A2387,Sesiones!$A$2:$A$401,0)),"Sesión no existe"))</f>
        <v/>
      </c>
      <c r="E2387" s="41" t="str">
        <f aca="false">IF(A2387="","",IFERROR(INDEX(Sesiones!$C$2:$C$401,MATCH(A2387,Sesiones!$A$2:$A$401,0)),""))</f>
        <v/>
      </c>
      <c r="F2387" s="0" t="str">
        <f aca="false">IF(A2387="","",IF(D2387="Sesión no existe","Sesión no existe",IF(COUNTIFS(Matrículas!$A$2:$A$201,B2387,Matrículas!$B$2:$B$201,D2387)=0,"No está matriculado en ese grupo",IF(COUNTIFS($A$2:$A$3001,A2387,$B$2:$B$3001,B2387)&gt;1,"Registro repetido",""))))</f>
        <v/>
      </c>
    </row>
    <row r="2388" customFormat="false" ht="15" hidden="false" customHeight="false" outlineLevel="0" collapsed="false">
      <c r="D2388" s="0" t="str">
        <f aca="false">IF(A2388="","",IFERROR(INDEX(Sesiones!$B$2:$B$401,MATCH(A2388,Sesiones!$A$2:$A$401,0)),"Sesión no existe"))</f>
        <v/>
      </c>
      <c r="E2388" s="41" t="str">
        <f aca="false">IF(A2388="","",IFERROR(INDEX(Sesiones!$C$2:$C$401,MATCH(A2388,Sesiones!$A$2:$A$401,0)),""))</f>
        <v/>
      </c>
      <c r="F2388" s="0" t="str">
        <f aca="false">IF(A2388="","",IF(D2388="Sesión no existe","Sesión no existe",IF(COUNTIFS(Matrículas!$A$2:$A$201,B2388,Matrículas!$B$2:$B$201,D2388)=0,"No está matriculado en ese grupo",IF(COUNTIFS($A$2:$A$3001,A2388,$B$2:$B$3001,B2388)&gt;1,"Registro repetido",""))))</f>
        <v/>
      </c>
    </row>
    <row r="2389" customFormat="false" ht="15" hidden="false" customHeight="false" outlineLevel="0" collapsed="false">
      <c r="D2389" s="0" t="str">
        <f aca="false">IF(A2389="","",IFERROR(INDEX(Sesiones!$B$2:$B$401,MATCH(A2389,Sesiones!$A$2:$A$401,0)),"Sesión no existe"))</f>
        <v/>
      </c>
      <c r="E2389" s="41" t="str">
        <f aca="false">IF(A2389="","",IFERROR(INDEX(Sesiones!$C$2:$C$401,MATCH(A2389,Sesiones!$A$2:$A$401,0)),""))</f>
        <v/>
      </c>
      <c r="F2389" s="0" t="str">
        <f aca="false">IF(A2389="","",IF(D2389="Sesión no existe","Sesión no existe",IF(COUNTIFS(Matrículas!$A$2:$A$201,B2389,Matrículas!$B$2:$B$201,D2389)=0,"No está matriculado en ese grupo",IF(COUNTIFS($A$2:$A$3001,A2389,$B$2:$B$3001,B2389)&gt;1,"Registro repetido",""))))</f>
        <v/>
      </c>
    </row>
    <row r="2390" customFormat="false" ht="15" hidden="false" customHeight="false" outlineLevel="0" collapsed="false">
      <c r="D2390" s="0" t="str">
        <f aca="false">IF(A2390="","",IFERROR(INDEX(Sesiones!$B$2:$B$401,MATCH(A2390,Sesiones!$A$2:$A$401,0)),"Sesión no existe"))</f>
        <v/>
      </c>
      <c r="E2390" s="41" t="str">
        <f aca="false">IF(A2390="","",IFERROR(INDEX(Sesiones!$C$2:$C$401,MATCH(A2390,Sesiones!$A$2:$A$401,0)),""))</f>
        <v/>
      </c>
      <c r="F2390" s="0" t="str">
        <f aca="false">IF(A2390="","",IF(D2390="Sesión no existe","Sesión no existe",IF(COUNTIFS(Matrículas!$A$2:$A$201,B2390,Matrículas!$B$2:$B$201,D2390)=0,"No está matriculado en ese grupo",IF(COUNTIFS($A$2:$A$3001,A2390,$B$2:$B$3001,B2390)&gt;1,"Registro repetido",""))))</f>
        <v/>
      </c>
    </row>
    <row r="2391" customFormat="false" ht="15" hidden="false" customHeight="false" outlineLevel="0" collapsed="false">
      <c r="D2391" s="0" t="str">
        <f aca="false">IF(A2391="","",IFERROR(INDEX(Sesiones!$B$2:$B$401,MATCH(A2391,Sesiones!$A$2:$A$401,0)),"Sesión no existe"))</f>
        <v/>
      </c>
      <c r="E2391" s="41" t="str">
        <f aca="false">IF(A2391="","",IFERROR(INDEX(Sesiones!$C$2:$C$401,MATCH(A2391,Sesiones!$A$2:$A$401,0)),""))</f>
        <v/>
      </c>
      <c r="F2391" s="0" t="str">
        <f aca="false">IF(A2391="","",IF(D2391="Sesión no existe","Sesión no existe",IF(COUNTIFS(Matrículas!$A$2:$A$201,B2391,Matrículas!$B$2:$B$201,D2391)=0,"No está matriculado en ese grupo",IF(COUNTIFS($A$2:$A$3001,A2391,$B$2:$B$3001,B2391)&gt;1,"Registro repetido",""))))</f>
        <v/>
      </c>
    </row>
    <row r="2392" customFormat="false" ht="15" hidden="false" customHeight="false" outlineLevel="0" collapsed="false">
      <c r="D2392" s="0" t="str">
        <f aca="false">IF(A2392="","",IFERROR(INDEX(Sesiones!$B$2:$B$401,MATCH(A2392,Sesiones!$A$2:$A$401,0)),"Sesión no existe"))</f>
        <v/>
      </c>
      <c r="E2392" s="41" t="str">
        <f aca="false">IF(A2392="","",IFERROR(INDEX(Sesiones!$C$2:$C$401,MATCH(A2392,Sesiones!$A$2:$A$401,0)),""))</f>
        <v/>
      </c>
      <c r="F2392" s="0" t="str">
        <f aca="false">IF(A2392="","",IF(D2392="Sesión no existe","Sesión no existe",IF(COUNTIFS(Matrículas!$A$2:$A$201,B2392,Matrículas!$B$2:$B$201,D2392)=0,"No está matriculado en ese grupo",IF(COUNTIFS($A$2:$A$3001,A2392,$B$2:$B$3001,B2392)&gt;1,"Registro repetido",""))))</f>
        <v/>
      </c>
    </row>
    <row r="2393" customFormat="false" ht="15" hidden="false" customHeight="false" outlineLevel="0" collapsed="false">
      <c r="D2393" s="0" t="str">
        <f aca="false">IF(A2393="","",IFERROR(INDEX(Sesiones!$B$2:$B$401,MATCH(A2393,Sesiones!$A$2:$A$401,0)),"Sesión no existe"))</f>
        <v/>
      </c>
      <c r="E2393" s="41" t="str">
        <f aca="false">IF(A2393="","",IFERROR(INDEX(Sesiones!$C$2:$C$401,MATCH(A2393,Sesiones!$A$2:$A$401,0)),""))</f>
        <v/>
      </c>
      <c r="F2393" s="0" t="str">
        <f aca="false">IF(A2393="","",IF(D2393="Sesión no existe","Sesión no existe",IF(COUNTIFS(Matrículas!$A$2:$A$201,B2393,Matrículas!$B$2:$B$201,D2393)=0,"No está matriculado en ese grupo",IF(COUNTIFS($A$2:$A$3001,A2393,$B$2:$B$3001,B2393)&gt;1,"Registro repetido",""))))</f>
        <v/>
      </c>
    </row>
    <row r="2394" customFormat="false" ht="15" hidden="false" customHeight="false" outlineLevel="0" collapsed="false">
      <c r="D2394" s="0" t="str">
        <f aca="false">IF(A2394="","",IFERROR(INDEX(Sesiones!$B$2:$B$401,MATCH(A2394,Sesiones!$A$2:$A$401,0)),"Sesión no existe"))</f>
        <v/>
      </c>
      <c r="E2394" s="41" t="str">
        <f aca="false">IF(A2394="","",IFERROR(INDEX(Sesiones!$C$2:$C$401,MATCH(A2394,Sesiones!$A$2:$A$401,0)),""))</f>
        <v/>
      </c>
      <c r="F2394" s="0" t="str">
        <f aca="false">IF(A2394="","",IF(D2394="Sesión no existe","Sesión no existe",IF(COUNTIFS(Matrículas!$A$2:$A$201,B2394,Matrículas!$B$2:$B$201,D2394)=0,"No está matriculado en ese grupo",IF(COUNTIFS($A$2:$A$3001,A2394,$B$2:$B$3001,B2394)&gt;1,"Registro repetido",""))))</f>
        <v/>
      </c>
    </row>
    <row r="2395" customFormat="false" ht="15" hidden="false" customHeight="false" outlineLevel="0" collapsed="false">
      <c r="D2395" s="0" t="str">
        <f aca="false">IF(A2395="","",IFERROR(INDEX(Sesiones!$B$2:$B$401,MATCH(A2395,Sesiones!$A$2:$A$401,0)),"Sesión no existe"))</f>
        <v/>
      </c>
      <c r="E2395" s="41" t="str">
        <f aca="false">IF(A2395="","",IFERROR(INDEX(Sesiones!$C$2:$C$401,MATCH(A2395,Sesiones!$A$2:$A$401,0)),""))</f>
        <v/>
      </c>
      <c r="F2395" s="0" t="str">
        <f aca="false">IF(A2395="","",IF(D2395="Sesión no existe","Sesión no existe",IF(COUNTIFS(Matrículas!$A$2:$A$201,B2395,Matrículas!$B$2:$B$201,D2395)=0,"No está matriculado en ese grupo",IF(COUNTIFS($A$2:$A$3001,A2395,$B$2:$B$3001,B2395)&gt;1,"Registro repetido",""))))</f>
        <v/>
      </c>
    </row>
    <row r="2396" customFormat="false" ht="15" hidden="false" customHeight="false" outlineLevel="0" collapsed="false">
      <c r="D2396" s="0" t="str">
        <f aca="false">IF(A2396="","",IFERROR(INDEX(Sesiones!$B$2:$B$401,MATCH(A2396,Sesiones!$A$2:$A$401,0)),"Sesión no existe"))</f>
        <v/>
      </c>
      <c r="E2396" s="41" t="str">
        <f aca="false">IF(A2396="","",IFERROR(INDEX(Sesiones!$C$2:$C$401,MATCH(A2396,Sesiones!$A$2:$A$401,0)),""))</f>
        <v/>
      </c>
      <c r="F2396" s="0" t="str">
        <f aca="false">IF(A2396="","",IF(D2396="Sesión no existe","Sesión no existe",IF(COUNTIFS(Matrículas!$A$2:$A$201,B2396,Matrículas!$B$2:$B$201,D2396)=0,"No está matriculado en ese grupo",IF(COUNTIFS($A$2:$A$3001,A2396,$B$2:$B$3001,B2396)&gt;1,"Registro repetido",""))))</f>
        <v/>
      </c>
    </row>
    <row r="2397" customFormat="false" ht="15" hidden="false" customHeight="false" outlineLevel="0" collapsed="false">
      <c r="D2397" s="0" t="str">
        <f aca="false">IF(A2397="","",IFERROR(INDEX(Sesiones!$B$2:$B$401,MATCH(A2397,Sesiones!$A$2:$A$401,0)),"Sesión no existe"))</f>
        <v/>
      </c>
      <c r="E2397" s="41" t="str">
        <f aca="false">IF(A2397="","",IFERROR(INDEX(Sesiones!$C$2:$C$401,MATCH(A2397,Sesiones!$A$2:$A$401,0)),""))</f>
        <v/>
      </c>
      <c r="F2397" s="0" t="str">
        <f aca="false">IF(A2397="","",IF(D2397="Sesión no existe","Sesión no existe",IF(COUNTIFS(Matrículas!$A$2:$A$201,B2397,Matrículas!$B$2:$B$201,D2397)=0,"No está matriculado en ese grupo",IF(COUNTIFS($A$2:$A$3001,A2397,$B$2:$B$3001,B2397)&gt;1,"Registro repetido",""))))</f>
        <v/>
      </c>
    </row>
    <row r="2398" customFormat="false" ht="15" hidden="false" customHeight="false" outlineLevel="0" collapsed="false">
      <c r="D2398" s="0" t="str">
        <f aca="false">IF(A2398="","",IFERROR(INDEX(Sesiones!$B$2:$B$401,MATCH(A2398,Sesiones!$A$2:$A$401,0)),"Sesión no existe"))</f>
        <v/>
      </c>
      <c r="E2398" s="41" t="str">
        <f aca="false">IF(A2398="","",IFERROR(INDEX(Sesiones!$C$2:$C$401,MATCH(A2398,Sesiones!$A$2:$A$401,0)),""))</f>
        <v/>
      </c>
      <c r="F2398" s="0" t="str">
        <f aca="false">IF(A2398="","",IF(D2398="Sesión no existe","Sesión no existe",IF(COUNTIFS(Matrículas!$A$2:$A$201,B2398,Matrículas!$B$2:$B$201,D2398)=0,"No está matriculado en ese grupo",IF(COUNTIFS($A$2:$A$3001,A2398,$B$2:$B$3001,B2398)&gt;1,"Registro repetido",""))))</f>
        <v/>
      </c>
    </row>
    <row r="2399" customFormat="false" ht="15" hidden="false" customHeight="false" outlineLevel="0" collapsed="false">
      <c r="D2399" s="0" t="str">
        <f aca="false">IF(A2399="","",IFERROR(INDEX(Sesiones!$B$2:$B$401,MATCH(A2399,Sesiones!$A$2:$A$401,0)),"Sesión no existe"))</f>
        <v/>
      </c>
      <c r="E2399" s="41" t="str">
        <f aca="false">IF(A2399="","",IFERROR(INDEX(Sesiones!$C$2:$C$401,MATCH(A2399,Sesiones!$A$2:$A$401,0)),""))</f>
        <v/>
      </c>
      <c r="F2399" s="0" t="str">
        <f aca="false">IF(A2399="","",IF(D2399="Sesión no existe","Sesión no existe",IF(COUNTIFS(Matrículas!$A$2:$A$201,B2399,Matrículas!$B$2:$B$201,D2399)=0,"No está matriculado en ese grupo",IF(COUNTIFS($A$2:$A$3001,A2399,$B$2:$B$3001,B2399)&gt;1,"Registro repetido",""))))</f>
        <v/>
      </c>
    </row>
    <row r="2400" customFormat="false" ht="15" hidden="false" customHeight="false" outlineLevel="0" collapsed="false">
      <c r="D2400" s="0" t="str">
        <f aca="false">IF(A2400="","",IFERROR(INDEX(Sesiones!$B$2:$B$401,MATCH(A2400,Sesiones!$A$2:$A$401,0)),"Sesión no existe"))</f>
        <v/>
      </c>
      <c r="E2400" s="41" t="str">
        <f aca="false">IF(A2400="","",IFERROR(INDEX(Sesiones!$C$2:$C$401,MATCH(A2400,Sesiones!$A$2:$A$401,0)),""))</f>
        <v/>
      </c>
      <c r="F2400" s="0" t="str">
        <f aca="false">IF(A2400="","",IF(D2400="Sesión no existe","Sesión no existe",IF(COUNTIFS(Matrículas!$A$2:$A$201,B2400,Matrículas!$B$2:$B$201,D2400)=0,"No está matriculado en ese grupo",IF(COUNTIFS($A$2:$A$3001,A2400,$B$2:$B$3001,B2400)&gt;1,"Registro repetido",""))))</f>
        <v/>
      </c>
    </row>
    <row r="2401" customFormat="false" ht="15" hidden="false" customHeight="false" outlineLevel="0" collapsed="false">
      <c r="D2401" s="0" t="str">
        <f aca="false">IF(A2401="","",IFERROR(INDEX(Sesiones!$B$2:$B$401,MATCH(A2401,Sesiones!$A$2:$A$401,0)),"Sesión no existe"))</f>
        <v/>
      </c>
      <c r="E2401" s="41" t="str">
        <f aca="false">IF(A2401="","",IFERROR(INDEX(Sesiones!$C$2:$C$401,MATCH(A2401,Sesiones!$A$2:$A$401,0)),""))</f>
        <v/>
      </c>
      <c r="F2401" s="0" t="str">
        <f aca="false">IF(A2401="","",IF(D2401="Sesión no existe","Sesión no existe",IF(COUNTIFS(Matrículas!$A$2:$A$201,B2401,Matrículas!$B$2:$B$201,D2401)=0,"No está matriculado en ese grupo",IF(COUNTIFS($A$2:$A$3001,A2401,$B$2:$B$3001,B2401)&gt;1,"Registro repetido",""))))</f>
        <v/>
      </c>
    </row>
    <row r="2402" customFormat="false" ht="15" hidden="false" customHeight="false" outlineLevel="0" collapsed="false">
      <c r="D2402" s="0" t="str">
        <f aca="false">IF(A2402="","",IFERROR(INDEX(Sesiones!$B$2:$B$401,MATCH(A2402,Sesiones!$A$2:$A$401,0)),"Sesión no existe"))</f>
        <v/>
      </c>
      <c r="E2402" s="41" t="str">
        <f aca="false">IF(A2402="","",IFERROR(INDEX(Sesiones!$C$2:$C$401,MATCH(A2402,Sesiones!$A$2:$A$401,0)),""))</f>
        <v/>
      </c>
      <c r="F2402" s="0" t="str">
        <f aca="false">IF(A2402="","",IF(D2402="Sesión no existe","Sesión no existe",IF(COUNTIFS(Matrículas!$A$2:$A$201,B2402,Matrículas!$B$2:$B$201,D2402)=0,"No está matriculado en ese grupo",IF(COUNTIFS($A$2:$A$3001,A2402,$B$2:$B$3001,B2402)&gt;1,"Registro repetido",""))))</f>
        <v/>
      </c>
    </row>
    <row r="2403" customFormat="false" ht="15" hidden="false" customHeight="false" outlineLevel="0" collapsed="false">
      <c r="D2403" s="0" t="str">
        <f aca="false">IF(A2403="","",IFERROR(INDEX(Sesiones!$B$2:$B$401,MATCH(A2403,Sesiones!$A$2:$A$401,0)),"Sesión no existe"))</f>
        <v/>
      </c>
      <c r="E2403" s="41" t="str">
        <f aca="false">IF(A2403="","",IFERROR(INDEX(Sesiones!$C$2:$C$401,MATCH(A2403,Sesiones!$A$2:$A$401,0)),""))</f>
        <v/>
      </c>
      <c r="F2403" s="0" t="str">
        <f aca="false">IF(A2403="","",IF(D2403="Sesión no existe","Sesión no existe",IF(COUNTIFS(Matrículas!$A$2:$A$201,B2403,Matrículas!$B$2:$B$201,D2403)=0,"No está matriculado en ese grupo",IF(COUNTIFS($A$2:$A$3001,A2403,$B$2:$B$3001,B2403)&gt;1,"Registro repetido",""))))</f>
        <v/>
      </c>
    </row>
    <row r="2404" customFormat="false" ht="15" hidden="false" customHeight="false" outlineLevel="0" collapsed="false">
      <c r="D2404" s="0" t="str">
        <f aca="false">IF(A2404="","",IFERROR(INDEX(Sesiones!$B$2:$B$401,MATCH(A2404,Sesiones!$A$2:$A$401,0)),"Sesión no existe"))</f>
        <v/>
      </c>
      <c r="E2404" s="41" t="str">
        <f aca="false">IF(A2404="","",IFERROR(INDEX(Sesiones!$C$2:$C$401,MATCH(A2404,Sesiones!$A$2:$A$401,0)),""))</f>
        <v/>
      </c>
      <c r="F2404" s="0" t="str">
        <f aca="false">IF(A2404="","",IF(D2404="Sesión no existe","Sesión no existe",IF(COUNTIFS(Matrículas!$A$2:$A$201,B2404,Matrículas!$B$2:$B$201,D2404)=0,"No está matriculado en ese grupo",IF(COUNTIFS($A$2:$A$3001,A2404,$B$2:$B$3001,B2404)&gt;1,"Registro repetido",""))))</f>
        <v/>
      </c>
    </row>
    <row r="2405" customFormat="false" ht="15" hidden="false" customHeight="false" outlineLevel="0" collapsed="false">
      <c r="D2405" s="0" t="str">
        <f aca="false">IF(A2405="","",IFERROR(INDEX(Sesiones!$B$2:$B$401,MATCH(A2405,Sesiones!$A$2:$A$401,0)),"Sesión no existe"))</f>
        <v/>
      </c>
      <c r="E2405" s="41" t="str">
        <f aca="false">IF(A2405="","",IFERROR(INDEX(Sesiones!$C$2:$C$401,MATCH(A2405,Sesiones!$A$2:$A$401,0)),""))</f>
        <v/>
      </c>
      <c r="F2405" s="0" t="str">
        <f aca="false">IF(A2405="","",IF(D2405="Sesión no existe","Sesión no existe",IF(COUNTIFS(Matrículas!$A$2:$A$201,B2405,Matrículas!$B$2:$B$201,D2405)=0,"No está matriculado en ese grupo",IF(COUNTIFS($A$2:$A$3001,A2405,$B$2:$B$3001,B2405)&gt;1,"Registro repetido",""))))</f>
        <v/>
      </c>
    </row>
    <row r="2406" customFormat="false" ht="15" hidden="false" customHeight="false" outlineLevel="0" collapsed="false">
      <c r="D2406" s="0" t="str">
        <f aca="false">IF(A2406="","",IFERROR(INDEX(Sesiones!$B$2:$B$401,MATCH(A2406,Sesiones!$A$2:$A$401,0)),"Sesión no existe"))</f>
        <v/>
      </c>
      <c r="E2406" s="41" t="str">
        <f aca="false">IF(A2406="","",IFERROR(INDEX(Sesiones!$C$2:$C$401,MATCH(A2406,Sesiones!$A$2:$A$401,0)),""))</f>
        <v/>
      </c>
      <c r="F2406" s="0" t="str">
        <f aca="false">IF(A2406="","",IF(D2406="Sesión no existe","Sesión no existe",IF(COUNTIFS(Matrículas!$A$2:$A$201,B2406,Matrículas!$B$2:$B$201,D2406)=0,"No está matriculado en ese grupo",IF(COUNTIFS($A$2:$A$3001,A2406,$B$2:$B$3001,B2406)&gt;1,"Registro repetido",""))))</f>
        <v/>
      </c>
    </row>
    <row r="2407" customFormat="false" ht="15" hidden="false" customHeight="false" outlineLevel="0" collapsed="false">
      <c r="D2407" s="0" t="str">
        <f aca="false">IF(A2407="","",IFERROR(INDEX(Sesiones!$B$2:$B$401,MATCH(A2407,Sesiones!$A$2:$A$401,0)),"Sesión no existe"))</f>
        <v/>
      </c>
      <c r="E2407" s="41" t="str">
        <f aca="false">IF(A2407="","",IFERROR(INDEX(Sesiones!$C$2:$C$401,MATCH(A2407,Sesiones!$A$2:$A$401,0)),""))</f>
        <v/>
      </c>
      <c r="F2407" s="0" t="str">
        <f aca="false">IF(A2407="","",IF(D2407="Sesión no existe","Sesión no existe",IF(COUNTIFS(Matrículas!$A$2:$A$201,B2407,Matrículas!$B$2:$B$201,D2407)=0,"No está matriculado en ese grupo",IF(COUNTIFS($A$2:$A$3001,A2407,$B$2:$B$3001,B2407)&gt;1,"Registro repetido",""))))</f>
        <v/>
      </c>
    </row>
    <row r="2408" customFormat="false" ht="15" hidden="false" customHeight="false" outlineLevel="0" collapsed="false">
      <c r="D2408" s="0" t="str">
        <f aca="false">IF(A2408="","",IFERROR(INDEX(Sesiones!$B$2:$B$401,MATCH(A2408,Sesiones!$A$2:$A$401,0)),"Sesión no existe"))</f>
        <v/>
      </c>
      <c r="E2408" s="41" t="str">
        <f aca="false">IF(A2408="","",IFERROR(INDEX(Sesiones!$C$2:$C$401,MATCH(A2408,Sesiones!$A$2:$A$401,0)),""))</f>
        <v/>
      </c>
      <c r="F2408" s="0" t="str">
        <f aca="false">IF(A2408="","",IF(D2408="Sesión no existe","Sesión no existe",IF(COUNTIFS(Matrículas!$A$2:$A$201,B2408,Matrículas!$B$2:$B$201,D2408)=0,"No está matriculado en ese grupo",IF(COUNTIFS($A$2:$A$3001,A2408,$B$2:$B$3001,B2408)&gt;1,"Registro repetido",""))))</f>
        <v/>
      </c>
    </row>
    <row r="2409" customFormat="false" ht="15" hidden="false" customHeight="false" outlineLevel="0" collapsed="false">
      <c r="D2409" s="0" t="str">
        <f aca="false">IF(A2409="","",IFERROR(INDEX(Sesiones!$B$2:$B$401,MATCH(A2409,Sesiones!$A$2:$A$401,0)),"Sesión no existe"))</f>
        <v/>
      </c>
      <c r="E2409" s="41" t="str">
        <f aca="false">IF(A2409="","",IFERROR(INDEX(Sesiones!$C$2:$C$401,MATCH(A2409,Sesiones!$A$2:$A$401,0)),""))</f>
        <v/>
      </c>
      <c r="F2409" s="0" t="str">
        <f aca="false">IF(A2409="","",IF(D2409="Sesión no existe","Sesión no existe",IF(COUNTIFS(Matrículas!$A$2:$A$201,B2409,Matrículas!$B$2:$B$201,D2409)=0,"No está matriculado en ese grupo",IF(COUNTIFS($A$2:$A$3001,A2409,$B$2:$B$3001,B2409)&gt;1,"Registro repetido",""))))</f>
        <v/>
      </c>
    </row>
    <row r="2410" customFormat="false" ht="15" hidden="false" customHeight="false" outlineLevel="0" collapsed="false">
      <c r="D2410" s="0" t="str">
        <f aca="false">IF(A2410="","",IFERROR(INDEX(Sesiones!$B$2:$B$401,MATCH(A2410,Sesiones!$A$2:$A$401,0)),"Sesión no existe"))</f>
        <v/>
      </c>
      <c r="E2410" s="41" t="str">
        <f aca="false">IF(A2410="","",IFERROR(INDEX(Sesiones!$C$2:$C$401,MATCH(A2410,Sesiones!$A$2:$A$401,0)),""))</f>
        <v/>
      </c>
      <c r="F2410" s="0" t="str">
        <f aca="false">IF(A2410="","",IF(D2410="Sesión no existe","Sesión no existe",IF(COUNTIFS(Matrículas!$A$2:$A$201,B2410,Matrículas!$B$2:$B$201,D2410)=0,"No está matriculado en ese grupo",IF(COUNTIFS($A$2:$A$3001,A2410,$B$2:$B$3001,B2410)&gt;1,"Registro repetido",""))))</f>
        <v/>
      </c>
    </row>
    <row r="2411" customFormat="false" ht="15" hidden="false" customHeight="false" outlineLevel="0" collapsed="false">
      <c r="D2411" s="0" t="str">
        <f aca="false">IF(A2411="","",IFERROR(INDEX(Sesiones!$B$2:$B$401,MATCH(A2411,Sesiones!$A$2:$A$401,0)),"Sesión no existe"))</f>
        <v/>
      </c>
      <c r="E2411" s="41" t="str">
        <f aca="false">IF(A2411="","",IFERROR(INDEX(Sesiones!$C$2:$C$401,MATCH(A2411,Sesiones!$A$2:$A$401,0)),""))</f>
        <v/>
      </c>
      <c r="F2411" s="0" t="str">
        <f aca="false">IF(A2411="","",IF(D2411="Sesión no existe","Sesión no existe",IF(COUNTIFS(Matrículas!$A$2:$A$201,B2411,Matrículas!$B$2:$B$201,D2411)=0,"No está matriculado en ese grupo",IF(COUNTIFS($A$2:$A$3001,A2411,$B$2:$B$3001,B2411)&gt;1,"Registro repetido",""))))</f>
        <v/>
      </c>
    </row>
    <row r="2412" customFormat="false" ht="15" hidden="false" customHeight="false" outlineLevel="0" collapsed="false">
      <c r="D2412" s="0" t="str">
        <f aca="false">IF(A2412="","",IFERROR(INDEX(Sesiones!$B$2:$B$401,MATCH(A2412,Sesiones!$A$2:$A$401,0)),"Sesión no existe"))</f>
        <v/>
      </c>
      <c r="E2412" s="41" t="str">
        <f aca="false">IF(A2412="","",IFERROR(INDEX(Sesiones!$C$2:$C$401,MATCH(A2412,Sesiones!$A$2:$A$401,0)),""))</f>
        <v/>
      </c>
      <c r="F2412" s="0" t="str">
        <f aca="false">IF(A2412="","",IF(D2412="Sesión no existe","Sesión no existe",IF(COUNTIFS(Matrículas!$A$2:$A$201,B2412,Matrículas!$B$2:$B$201,D2412)=0,"No está matriculado en ese grupo",IF(COUNTIFS($A$2:$A$3001,A2412,$B$2:$B$3001,B2412)&gt;1,"Registro repetido",""))))</f>
        <v/>
      </c>
    </row>
    <row r="2413" customFormat="false" ht="15" hidden="false" customHeight="false" outlineLevel="0" collapsed="false">
      <c r="D2413" s="0" t="str">
        <f aca="false">IF(A2413="","",IFERROR(INDEX(Sesiones!$B$2:$B$401,MATCH(A2413,Sesiones!$A$2:$A$401,0)),"Sesión no existe"))</f>
        <v/>
      </c>
      <c r="E2413" s="41" t="str">
        <f aca="false">IF(A2413="","",IFERROR(INDEX(Sesiones!$C$2:$C$401,MATCH(A2413,Sesiones!$A$2:$A$401,0)),""))</f>
        <v/>
      </c>
      <c r="F2413" s="0" t="str">
        <f aca="false">IF(A2413="","",IF(D2413="Sesión no existe","Sesión no existe",IF(COUNTIFS(Matrículas!$A$2:$A$201,B2413,Matrículas!$B$2:$B$201,D2413)=0,"No está matriculado en ese grupo",IF(COUNTIFS($A$2:$A$3001,A2413,$B$2:$B$3001,B2413)&gt;1,"Registro repetido",""))))</f>
        <v/>
      </c>
    </row>
    <row r="2414" customFormat="false" ht="15" hidden="false" customHeight="false" outlineLevel="0" collapsed="false">
      <c r="D2414" s="0" t="str">
        <f aca="false">IF(A2414="","",IFERROR(INDEX(Sesiones!$B$2:$B$401,MATCH(A2414,Sesiones!$A$2:$A$401,0)),"Sesión no existe"))</f>
        <v/>
      </c>
      <c r="E2414" s="41" t="str">
        <f aca="false">IF(A2414="","",IFERROR(INDEX(Sesiones!$C$2:$C$401,MATCH(A2414,Sesiones!$A$2:$A$401,0)),""))</f>
        <v/>
      </c>
      <c r="F2414" s="0" t="str">
        <f aca="false">IF(A2414="","",IF(D2414="Sesión no existe","Sesión no existe",IF(COUNTIFS(Matrículas!$A$2:$A$201,B2414,Matrículas!$B$2:$B$201,D2414)=0,"No está matriculado en ese grupo",IF(COUNTIFS($A$2:$A$3001,A2414,$B$2:$B$3001,B2414)&gt;1,"Registro repetido",""))))</f>
        <v/>
      </c>
    </row>
    <row r="2415" customFormat="false" ht="15" hidden="false" customHeight="false" outlineLevel="0" collapsed="false">
      <c r="D2415" s="0" t="str">
        <f aca="false">IF(A2415="","",IFERROR(INDEX(Sesiones!$B$2:$B$401,MATCH(A2415,Sesiones!$A$2:$A$401,0)),"Sesión no existe"))</f>
        <v/>
      </c>
      <c r="E2415" s="41" t="str">
        <f aca="false">IF(A2415="","",IFERROR(INDEX(Sesiones!$C$2:$C$401,MATCH(A2415,Sesiones!$A$2:$A$401,0)),""))</f>
        <v/>
      </c>
      <c r="F2415" s="0" t="str">
        <f aca="false">IF(A2415="","",IF(D2415="Sesión no existe","Sesión no existe",IF(COUNTIFS(Matrículas!$A$2:$A$201,B2415,Matrículas!$B$2:$B$201,D2415)=0,"No está matriculado en ese grupo",IF(COUNTIFS($A$2:$A$3001,A2415,$B$2:$B$3001,B2415)&gt;1,"Registro repetido",""))))</f>
        <v/>
      </c>
    </row>
    <row r="2416" customFormat="false" ht="15" hidden="false" customHeight="false" outlineLevel="0" collapsed="false">
      <c r="D2416" s="0" t="str">
        <f aca="false">IF(A2416="","",IFERROR(INDEX(Sesiones!$B$2:$B$401,MATCH(A2416,Sesiones!$A$2:$A$401,0)),"Sesión no existe"))</f>
        <v/>
      </c>
      <c r="E2416" s="41" t="str">
        <f aca="false">IF(A2416="","",IFERROR(INDEX(Sesiones!$C$2:$C$401,MATCH(A2416,Sesiones!$A$2:$A$401,0)),""))</f>
        <v/>
      </c>
      <c r="F2416" s="0" t="str">
        <f aca="false">IF(A2416="","",IF(D2416="Sesión no existe","Sesión no existe",IF(COUNTIFS(Matrículas!$A$2:$A$201,B2416,Matrículas!$B$2:$B$201,D2416)=0,"No está matriculado en ese grupo",IF(COUNTIFS($A$2:$A$3001,A2416,$B$2:$B$3001,B2416)&gt;1,"Registro repetido",""))))</f>
        <v/>
      </c>
    </row>
    <row r="2417" customFormat="false" ht="15" hidden="false" customHeight="false" outlineLevel="0" collapsed="false">
      <c r="D2417" s="0" t="str">
        <f aca="false">IF(A2417="","",IFERROR(INDEX(Sesiones!$B$2:$B$401,MATCH(A2417,Sesiones!$A$2:$A$401,0)),"Sesión no existe"))</f>
        <v/>
      </c>
      <c r="E2417" s="41" t="str">
        <f aca="false">IF(A2417="","",IFERROR(INDEX(Sesiones!$C$2:$C$401,MATCH(A2417,Sesiones!$A$2:$A$401,0)),""))</f>
        <v/>
      </c>
      <c r="F2417" s="0" t="str">
        <f aca="false">IF(A2417="","",IF(D2417="Sesión no existe","Sesión no existe",IF(COUNTIFS(Matrículas!$A$2:$A$201,B2417,Matrículas!$B$2:$B$201,D2417)=0,"No está matriculado en ese grupo",IF(COUNTIFS($A$2:$A$3001,A2417,$B$2:$B$3001,B2417)&gt;1,"Registro repetido",""))))</f>
        <v/>
      </c>
    </row>
    <row r="2418" customFormat="false" ht="15" hidden="false" customHeight="false" outlineLevel="0" collapsed="false">
      <c r="D2418" s="0" t="str">
        <f aca="false">IF(A2418="","",IFERROR(INDEX(Sesiones!$B$2:$B$401,MATCH(A2418,Sesiones!$A$2:$A$401,0)),"Sesión no existe"))</f>
        <v/>
      </c>
      <c r="E2418" s="41" t="str">
        <f aca="false">IF(A2418="","",IFERROR(INDEX(Sesiones!$C$2:$C$401,MATCH(A2418,Sesiones!$A$2:$A$401,0)),""))</f>
        <v/>
      </c>
      <c r="F2418" s="0" t="str">
        <f aca="false">IF(A2418="","",IF(D2418="Sesión no existe","Sesión no existe",IF(COUNTIFS(Matrículas!$A$2:$A$201,B2418,Matrículas!$B$2:$B$201,D2418)=0,"No está matriculado en ese grupo",IF(COUNTIFS($A$2:$A$3001,A2418,$B$2:$B$3001,B2418)&gt;1,"Registro repetido",""))))</f>
        <v/>
      </c>
    </row>
    <row r="2419" customFormat="false" ht="15" hidden="false" customHeight="false" outlineLevel="0" collapsed="false">
      <c r="D2419" s="0" t="str">
        <f aca="false">IF(A2419="","",IFERROR(INDEX(Sesiones!$B$2:$B$401,MATCH(A2419,Sesiones!$A$2:$A$401,0)),"Sesión no existe"))</f>
        <v/>
      </c>
      <c r="E2419" s="41" t="str">
        <f aca="false">IF(A2419="","",IFERROR(INDEX(Sesiones!$C$2:$C$401,MATCH(A2419,Sesiones!$A$2:$A$401,0)),""))</f>
        <v/>
      </c>
      <c r="F2419" s="0" t="str">
        <f aca="false">IF(A2419="","",IF(D2419="Sesión no existe","Sesión no existe",IF(COUNTIFS(Matrículas!$A$2:$A$201,B2419,Matrículas!$B$2:$B$201,D2419)=0,"No está matriculado en ese grupo",IF(COUNTIFS($A$2:$A$3001,A2419,$B$2:$B$3001,B2419)&gt;1,"Registro repetido",""))))</f>
        <v/>
      </c>
    </row>
    <row r="2420" customFormat="false" ht="15" hidden="false" customHeight="false" outlineLevel="0" collapsed="false">
      <c r="D2420" s="0" t="str">
        <f aca="false">IF(A2420="","",IFERROR(INDEX(Sesiones!$B$2:$B$401,MATCH(A2420,Sesiones!$A$2:$A$401,0)),"Sesión no existe"))</f>
        <v/>
      </c>
      <c r="E2420" s="41" t="str">
        <f aca="false">IF(A2420="","",IFERROR(INDEX(Sesiones!$C$2:$C$401,MATCH(A2420,Sesiones!$A$2:$A$401,0)),""))</f>
        <v/>
      </c>
      <c r="F2420" s="0" t="str">
        <f aca="false">IF(A2420="","",IF(D2420="Sesión no existe","Sesión no existe",IF(COUNTIFS(Matrículas!$A$2:$A$201,B2420,Matrículas!$B$2:$B$201,D2420)=0,"No está matriculado en ese grupo",IF(COUNTIFS($A$2:$A$3001,A2420,$B$2:$B$3001,B2420)&gt;1,"Registro repetido",""))))</f>
        <v/>
      </c>
    </row>
    <row r="2421" customFormat="false" ht="15" hidden="false" customHeight="false" outlineLevel="0" collapsed="false">
      <c r="D2421" s="0" t="str">
        <f aca="false">IF(A2421="","",IFERROR(INDEX(Sesiones!$B$2:$B$401,MATCH(A2421,Sesiones!$A$2:$A$401,0)),"Sesión no existe"))</f>
        <v/>
      </c>
      <c r="E2421" s="41" t="str">
        <f aca="false">IF(A2421="","",IFERROR(INDEX(Sesiones!$C$2:$C$401,MATCH(A2421,Sesiones!$A$2:$A$401,0)),""))</f>
        <v/>
      </c>
      <c r="F2421" s="0" t="str">
        <f aca="false">IF(A2421="","",IF(D2421="Sesión no existe","Sesión no existe",IF(COUNTIFS(Matrículas!$A$2:$A$201,B2421,Matrículas!$B$2:$B$201,D2421)=0,"No está matriculado en ese grupo",IF(COUNTIFS($A$2:$A$3001,A2421,$B$2:$B$3001,B2421)&gt;1,"Registro repetido",""))))</f>
        <v/>
      </c>
    </row>
    <row r="2422" customFormat="false" ht="15" hidden="false" customHeight="false" outlineLevel="0" collapsed="false">
      <c r="D2422" s="0" t="str">
        <f aca="false">IF(A2422="","",IFERROR(INDEX(Sesiones!$B$2:$B$401,MATCH(A2422,Sesiones!$A$2:$A$401,0)),"Sesión no existe"))</f>
        <v/>
      </c>
      <c r="E2422" s="41" t="str">
        <f aca="false">IF(A2422="","",IFERROR(INDEX(Sesiones!$C$2:$C$401,MATCH(A2422,Sesiones!$A$2:$A$401,0)),""))</f>
        <v/>
      </c>
      <c r="F2422" s="0" t="str">
        <f aca="false">IF(A2422="","",IF(D2422="Sesión no existe","Sesión no existe",IF(COUNTIFS(Matrículas!$A$2:$A$201,B2422,Matrículas!$B$2:$B$201,D2422)=0,"No está matriculado en ese grupo",IF(COUNTIFS($A$2:$A$3001,A2422,$B$2:$B$3001,B2422)&gt;1,"Registro repetido",""))))</f>
        <v/>
      </c>
    </row>
    <row r="2423" customFormat="false" ht="15" hidden="false" customHeight="false" outlineLevel="0" collapsed="false">
      <c r="D2423" s="0" t="str">
        <f aca="false">IF(A2423="","",IFERROR(INDEX(Sesiones!$B$2:$B$401,MATCH(A2423,Sesiones!$A$2:$A$401,0)),"Sesión no existe"))</f>
        <v/>
      </c>
      <c r="E2423" s="41" t="str">
        <f aca="false">IF(A2423="","",IFERROR(INDEX(Sesiones!$C$2:$C$401,MATCH(A2423,Sesiones!$A$2:$A$401,0)),""))</f>
        <v/>
      </c>
      <c r="F2423" s="0" t="str">
        <f aca="false">IF(A2423="","",IF(D2423="Sesión no existe","Sesión no existe",IF(COUNTIFS(Matrículas!$A$2:$A$201,B2423,Matrículas!$B$2:$B$201,D2423)=0,"No está matriculado en ese grupo",IF(COUNTIFS($A$2:$A$3001,A2423,$B$2:$B$3001,B2423)&gt;1,"Registro repetido",""))))</f>
        <v/>
      </c>
    </row>
    <row r="2424" customFormat="false" ht="15" hidden="false" customHeight="false" outlineLevel="0" collapsed="false">
      <c r="D2424" s="0" t="str">
        <f aca="false">IF(A2424="","",IFERROR(INDEX(Sesiones!$B$2:$B$401,MATCH(A2424,Sesiones!$A$2:$A$401,0)),"Sesión no existe"))</f>
        <v/>
      </c>
      <c r="E2424" s="41" t="str">
        <f aca="false">IF(A2424="","",IFERROR(INDEX(Sesiones!$C$2:$C$401,MATCH(A2424,Sesiones!$A$2:$A$401,0)),""))</f>
        <v/>
      </c>
      <c r="F2424" s="0" t="str">
        <f aca="false">IF(A2424="","",IF(D2424="Sesión no existe","Sesión no existe",IF(COUNTIFS(Matrículas!$A$2:$A$201,B2424,Matrículas!$B$2:$B$201,D2424)=0,"No está matriculado en ese grupo",IF(COUNTIFS($A$2:$A$3001,A2424,$B$2:$B$3001,B2424)&gt;1,"Registro repetido",""))))</f>
        <v/>
      </c>
    </row>
    <row r="2425" customFormat="false" ht="15" hidden="false" customHeight="false" outlineLevel="0" collapsed="false">
      <c r="D2425" s="0" t="str">
        <f aca="false">IF(A2425="","",IFERROR(INDEX(Sesiones!$B$2:$B$401,MATCH(A2425,Sesiones!$A$2:$A$401,0)),"Sesión no existe"))</f>
        <v/>
      </c>
      <c r="E2425" s="41" t="str">
        <f aca="false">IF(A2425="","",IFERROR(INDEX(Sesiones!$C$2:$C$401,MATCH(A2425,Sesiones!$A$2:$A$401,0)),""))</f>
        <v/>
      </c>
      <c r="F2425" s="0" t="str">
        <f aca="false">IF(A2425="","",IF(D2425="Sesión no existe","Sesión no existe",IF(COUNTIFS(Matrículas!$A$2:$A$201,B2425,Matrículas!$B$2:$B$201,D2425)=0,"No está matriculado en ese grupo",IF(COUNTIFS($A$2:$A$3001,A2425,$B$2:$B$3001,B2425)&gt;1,"Registro repetido",""))))</f>
        <v/>
      </c>
    </row>
    <row r="2426" customFormat="false" ht="15" hidden="false" customHeight="false" outlineLevel="0" collapsed="false">
      <c r="D2426" s="0" t="str">
        <f aca="false">IF(A2426="","",IFERROR(INDEX(Sesiones!$B$2:$B$401,MATCH(A2426,Sesiones!$A$2:$A$401,0)),"Sesión no existe"))</f>
        <v/>
      </c>
      <c r="E2426" s="41" t="str">
        <f aca="false">IF(A2426="","",IFERROR(INDEX(Sesiones!$C$2:$C$401,MATCH(A2426,Sesiones!$A$2:$A$401,0)),""))</f>
        <v/>
      </c>
      <c r="F2426" s="0" t="str">
        <f aca="false">IF(A2426="","",IF(D2426="Sesión no existe","Sesión no existe",IF(COUNTIFS(Matrículas!$A$2:$A$201,B2426,Matrículas!$B$2:$B$201,D2426)=0,"No está matriculado en ese grupo",IF(COUNTIFS($A$2:$A$3001,A2426,$B$2:$B$3001,B2426)&gt;1,"Registro repetido",""))))</f>
        <v/>
      </c>
    </row>
    <row r="2427" customFormat="false" ht="15" hidden="false" customHeight="false" outlineLevel="0" collapsed="false">
      <c r="D2427" s="0" t="str">
        <f aca="false">IF(A2427="","",IFERROR(INDEX(Sesiones!$B$2:$B$401,MATCH(A2427,Sesiones!$A$2:$A$401,0)),"Sesión no existe"))</f>
        <v/>
      </c>
      <c r="E2427" s="41" t="str">
        <f aca="false">IF(A2427="","",IFERROR(INDEX(Sesiones!$C$2:$C$401,MATCH(A2427,Sesiones!$A$2:$A$401,0)),""))</f>
        <v/>
      </c>
      <c r="F2427" s="0" t="str">
        <f aca="false">IF(A2427="","",IF(D2427="Sesión no existe","Sesión no existe",IF(COUNTIFS(Matrículas!$A$2:$A$201,B2427,Matrículas!$B$2:$B$201,D2427)=0,"No está matriculado en ese grupo",IF(COUNTIFS($A$2:$A$3001,A2427,$B$2:$B$3001,B2427)&gt;1,"Registro repetido",""))))</f>
        <v/>
      </c>
    </row>
    <row r="2428" customFormat="false" ht="15" hidden="false" customHeight="false" outlineLevel="0" collapsed="false">
      <c r="D2428" s="0" t="str">
        <f aca="false">IF(A2428="","",IFERROR(INDEX(Sesiones!$B$2:$B$401,MATCH(A2428,Sesiones!$A$2:$A$401,0)),"Sesión no existe"))</f>
        <v/>
      </c>
      <c r="E2428" s="41" t="str">
        <f aca="false">IF(A2428="","",IFERROR(INDEX(Sesiones!$C$2:$C$401,MATCH(A2428,Sesiones!$A$2:$A$401,0)),""))</f>
        <v/>
      </c>
      <c r="F2428" s="0" t="str">
        <f aca="false">IF(A2428="","",IF(D2428="Sesión no existe","Sesión no existe",IF(COUNTIFS(Matrículas!$A$2:$A$201,B2428,Matrículas!$B$2:$B$201,D2428)=0,"No está matriculado en ese grupo",IF(COUNTIFS($A$2:$A$3001,A2428,$B$2:$B$3001,B2428)&gt;1,"Registro repetido",""))))</f>
        <v/>
      </c>
    </row>
    <row r="2429" customFormat="false" ht="15" hidden="false" customHeight="false" outlineLevel="0" collapsed="false">
      <c r="D2429" s="0" t="str">
        <f aca="false">IF(A2429="","",IFERROR(INDEX(Sesiones!$B$2:$B$401,MATCH(A2429,Sesiones!$A$2:$A$401,0)),"Sesión no existe"))</f>
        <v/>
      </c>
      <c r="E2429" s="41" t="str">
        <f aca="false">IF(A2429="","",IFERROR(INDEX(Sesiones!$C$2:$C$401,MATCH(A2429,Sesiones!$A$2:$A$401,0)),""))</f>
        <v/>
      </c>
      <c r="F2429" s="0" t="str">
        <f aca="false">IF(A2429="","",IF(D2429="Sesión no existe","Sesión no existe",IF(COUNTIFS(Matrículas!$A$2:$A$201,B2429,Matrículas!$B$2:$B$201,D2429)=0,"No está matriculado en ese grupo",IF(COUNTIFS($A$2:$A$3001,A2429,$B$2:$B$3001,B2429)&gt;1,"Registro repetido",""))))</f>
        <v/>
      </c>
    </row>
    <row r="2430" customFormat="false" ht="15" hidden="false" customHeight="false" outlineLevel="0" collapsed="false">
      <c r="D2430" s="0" t="str">
        <f aca="false">IF(A2430="","",IFERROR(INDEX(Sesiones!$B$2:$B$401,MATCH(A2430,Sesiones!$A$2:$A$401,0)),"Sesión no existe"))</f>
        <v/>
      </c>
      <c r="E2430" s="41" t="str">
        <f aca="false">IF(A2430="","",IFERROR(INDEX(Sesiones!$C$2:$C$401,MATCH(A2430,Sesiones!$A$2:$A$401,0)),""))</f>
        <v/>
      </c>
      <c r="F2430" s="0" t="str">
        <f aca="false">IF(A2430="","",IF(D2430="Sesión no existe","Sesión no existe",IF(COUNTIFS(Matrículas!$A$2:$A$201,B2430,Matrículas!$B$2:$B$201,D2430)=0,"No está matriculado en ese grupo",IF(COUNTIFS($A$2:$A$3001,A2430,$B$2:$B$3001,B2430)&gt;1,"Registro repetido",""))))</f>
        <v/>
      </c>
    </row>
    <row r="2431" customFormat="false" ht="15" hidden="false" customHeight="false" outlineLevel="0" collapsed="false">
      <c r="D2431" s="0" t="str">
        <f aca="false">IF(A2431="","",IFERROR(INDEX(Sesiones!$B$2:$B$401,MATCH(A2431,Sesiones!$A$2:$A$401,0)),"Sesión no existe"))</f>
        <v/>
      </c>
      <c r="E2431" s="41" t="str">
        <f aca="false">IF(A2431="","",IFERROR(INDEX(Sesiones!$C$2:$C$401,MATCH(A2431,Sesiones!$A$2:$A$401,0)),""))</f>
        <v/>
      </c>
      <c r="F2431" s="0" t="str">
        <f aca="false">IF(A2431="","",IF(D2431="Sesión no existe","Sesión no existe",IF(COUNTIFS(Matrículas!$A$2:$A$201,B2431,Matrículas!$B$2:$B$201,D2431)=0,"No está matriculado en ese grupo",IF(COUNTIFS($A$2:$A$3001,A2431,$B$2:$B$3001,B2431)&gt;1,"Registro repetido",""))))</f>
        <v/>
      </c>
    </row>
    <row r="2432" customFormat="false" ht="15" hidden="false" customHeight="false" outlineLevel="0" collapsed="false">
      <c r="D2432" s="0" t="str">
        <f aca="false">IF(A2432="","",IFERROR(INDEX(Sesiones!$B$2:$B$401,MATCH(A2432,Sesiones!$A$2:$A$401,0)),"Sesión no existe"))</f>
        <v/>
      </c>
      <c r="E2432" s="41" t="str">
        <f aca="false">IF(A2432="","",IFERROR(INDEX(Sesiones!$C$2:$C$401,MATCH(A2432,Sesiones!$A$2:$A$401,0)),""))</f>
        <v/>
      </c>
      <c r="F2432" s="0" t="str">
        <f aca="false">IF(A2432="","",IF(D2432="Sesión no existe","Sesión no existe",IF(COUNTIFS(Matrículas!$A$2:$A$201,B2432,Matrículas!$B$2:$B$201,D2432)=0,"No está matriculado en ese grupo",IF(COUNTIFS($A$2:$A$3001,A2432,$B$2:$B$3001,B2432)&gt;1,"Registro repetido",""))))</f>
        <v/>
      </c>
    </row>
    <row r="2433" customFormat="false" ht="15" hidden="false" customHeight="false" outlineLevel="0" collapsed="false">
      <c r="D2433" s="0" t="str">
        <f aca="false">IF(A2433="","",IFERROR(INDEX(Sesiones!$B$2:$B$401,MATCH(A2433,Sesiones!$A$2:$A$401,0)),"Sesión no existe"))</f>
        <v/>
      </c>
      <c r="E2433" s="41" t="str">
        <f aca="false">IF(A2433="","",IFERROR(INDEX(Sesiones!$C$2:$C$401,MATCH(A2433,Sesiones!$A$2:$A$401,0)),""))</f>
        <v/>
      </c>
      <c r="F2433" s="0" t="str">
        <f aca="false">IF(A2433="","",IF(D2433="Sesión no existe","Sesión no existe",IF(COUNTIFS(Matrículas!$A$2:$A$201,B2433,Matrículas!$B$2:$B$201,D2433)=0,"No está matriculado en ese grupo",IF(COUNTIFS($A$2:$A$3001,A2433,$B$2:$B$3001,B2433)&gt;1,"Registro repetido",""))))</f>
        <v/>
      </c>
    </row>
    <row r="2434" customFormat="false" ht="15" hidden="false" customHeight="false" outlineLevel="0" collapsed="false">
      <c r="D2434" s="0" t="str">
        <f aca="false">IF(A2434="","",IFERROR(INDEX(Sesiones!$B$2:$B$401,MATCH(A2434,Sesiones!$A$2:$A$401,0)),"Sesión no existe"))</f>
        <v/>
      </c>
      <c r="E2434" s="41" t="str">
        <f aca="false">IF(A2434="","",IFERROR(INDEX(Sesiones!$C$2:$C$401,MATCH(A2434,Sesiones!$A$2:$A$401,0)),""))</f>
        <v/>
      </c>
      <c r="F2434" s="0" t="str">
        <f aca="false">IF(A2434="","",IF(D2434="Sesión no existe","Sesión no existe",IF(COUNTIFS(Matrículas!$A$2:$A$201,B2434,Matrículas!$B$2:$B$201,D2434)=0,"No está matriculado en ese grupo",IF(COUNTIFS($A$2:$A$3001,A2434,$B$2:$B$3001,B2434)&gt;1,"Registro repetido",""))))</f>
        <v/>
      </c>
    </row>
    <row r="2435" customFormat="false" ht="15" hidden="false" customHeight="false" outlineLevel="0" collapsed="false">
      <c r="D2435" s="0" t="str">
        <f aca="false">IF(A2435="","",IFERROR(INDEX(Sesiones!$B$2:$B$401,MATCH(A2435,Sesiones!$A$2:$A$401,0)),"Sesión no existe"))</f>
        <v/>
      </c>
      <c r="E2435" s="41" t="str">
        <f aca="false">IF(A2435="","",IFERROR(INDEX(Sesiones!$C$2:$C$401,MATCH(A2435,Sesiones!$A$2:$A$401,0)),""))</f>
        <v/>
      </c>
      <c r="F2435" s="0" t="str">
        <f aca="false">IF(A2435="","",IF(D2435="Sesión no existe","Sesión no existe",IF(COUNTIFS(Matrículas!$A$2:$A$201,B2435,Matrículas!$B$2:$B$201,D2435)=0,"No está matriculado en ese grupo",IF(COUNTIFS($A$2:$A$3001,A2435,$B$2:$B$3001,B2435)&gt;1,"Registro repetido",""))))</f>
        <v/>
      </c>
    </row>
    <row r="2436" customFormat="false" ht="15" hidden="false" customHeight="false" outlineLevel="0" collapsed="false">
      <c r="D2436" s="0" t="str">
        <f aca="false">IF(A2436="","",IFERROR(INDEX(Sesiones!$B$2:$B$401,MATCH(A2436,Sesiones!$A$2:$A$401,0)),"Sesión no existe"))</f>
        <v/>
      </c>
      <c r="E2436" s="41" t="str">
        <f aca="false">IF(A2436="","",IFERROR(INDEX(Sesiones!$C$2:$C$401,MATCH(A2436,Sesiones!$A$2:$A$401,0)),""))</f>
        <v/>
      </c>
      <c r="F2436" s="0" t="str">
        <f aca="false">IF(A2436="","",IF(D2436="Sesión no existe","Sesión no existe",IF(COUNTIFS(Matrículas!$A$2:$A$201,B2436,Matrículas!$B$2:$B$201,D2436)=0,"No está matriculado en ese grupo",IF(COUNTIFS($A$2:$A$3001,A2436,$B$2:$B$3001,B2436)&gt;1,"Registro repetido",""))))</f>
        <v/>
      </c>
    </row>
    <row r="2437" customFormat="false" ht="15" hidden="false" customHeight="false" outlineLevel="0" collapsed="false">
      <c r="D2437" s="0" t="str">
        <f aca="false">IF(A2437="","",IFERROR(INDEX(Sesiones!$B$2:$B$401,MATCH(A2437,Sesiones!$A$2:$A$401,0)),"Sesión no existe"))</f>
        <v/>
      </c>
      <c r="E2437" s="41" t="str">
        <f aca="false">IF(A2437="","",IFERROR(INDEX(Sesiones!$C$2:$C$401,MATCH(A2437,Sesiones!$A$2:$A$401,0)),""))</f>
        <v/>
      </c>
      <c r="F2437" s="0" t="str">
        <f aca="false">IF(A2437="","",IF(D2437="Sesión no existe","Sesión no existe",IF(COUNTIFS(Matrículas!$A$2:$A$201,B2437,Matrículas!$B$2:$B$201,D2437)=0,"No está matriculado en ese grupo",IF(COUNTIFS($A$2:$A$3001,A2437,$B$2:$B$3001,B2437)&gt;1,"Registro repetido",""))))</f>
        <v/>
      </c>
    </row>
    <row r="2438" customFormat="false" ht="15" hidden="false" customHeight="false" outlineLevel="0" collapsed="false">
      <c r="D2438" s="0" t="str">
        <f aca="false">IF(A2438="","",IFERROR(INDEX(Sesiones!$B$2:$B$401,MATCH(A2438,Sesiones!$A$2:$A$401,0)),"Sesión no existe"))</f>
        <v/>
      </c>
      <c r="E2438" s="41" t="str">
        <f aca="false">IF(A2438="","",IFERROR(INDEX(Sesiones!$C$2:$C$401,MATCH(A2438,Sesiones!$A$2:$A$401,0)),""))</f>
        <v/>
      </c>
      <c r="F2438" s="0" t="str">
        <f aca="false">IF(A2438="","",IF(D2438="Sesión no existe","Sesión no existe",IF(COUNTIFS(Matrículas!$A$2:$A$201,B2438,Matrículas!$B$2:$B$201,D2438)=0,"No está matriculado en ese grupo",IF(COUNTIFS($A$2:$A$3001,A2438,$B$2:$B$3001,B2438)&gt;1,"Registro repetido",""))))</f>
        <v/>
      </c>
    </row>
    <row r="2439" customFormat="false" ht="15" hidden="false" customHeight="false" outlineLevel="0" collapsed="false">
      <c r="D2439" s="0" t="str">
        <f aca="false">IF(A2439="","",IFERROR(INDEX(Sesiones!$B$2:$B$401,MATCH(A2439,Sesiones!$A$2:$A$401,0)),"Sesión no existe"))</f>
        <v/>
      </c>
      <c r="E2439" s="41" t="str">
        <f aca="false">IF(A2439="","",IFERROR(INDEX(Sesiones!$C$2:$C$401,MATCH(A2439,Sesiones!$A$2:$A$401,0)),""))</f>
        <v/>
      </c>
      <c r="F2439" s="0" t="str">
        <f aca="false">IF(A2439="","",IF(D2439="Sesión no existe","Sesión no existe",IF(COUNTIFS(Matrículas!$A$2:$A$201,B2439,Matrículas!$B$2:$B$201,D2439)=0,"No está matriculado en ese grupo",IF(COUNTIFS($A$2:$A$3001,A2439,$B$2:$B$3001,B2439)&gt;1,"Registro repetido",""))))</f>
        <v/>
      </c>
    </row>
    <row r="2440" customFormat="false" ht="15" hidden="false" customHeight="false" outlineLevel="0" collapsed="false">
      <c r="D2440" s="0" t="str">
        <f aca="false">IF(A2440="","",IFERROR(INDEX(Sesiones!$B$2:$B$401,MATCH(A2440,Sesiones!$A$2:$A$401,0)),"Sesión no existe"))</f>
        <v/>
      </c>
      <c r="E2440" s="41" t="str">
        <f aca="false">IF(A2440="","",IFERROR(INDEX(Sesiones!$C$2:$C$401,MATCH(A2440,Sesiones!$A$2:$A$401,0)),""))</f>
        <v/>
      </c>
      <c r="F2440" s="0" t="str">
        <f aca="false">IF(A2440="","",IF(D2440="Sesión no existe","Sesión no existe",IF(COUNTIFS(Matrículas!$A$2:$A$201,B2440,Matrículas!$B$2:$B$201,D2440)=0,"No está matriculado en ese grupo",IF(COUNTIFS($A$2:$A$3001,A2440,$B$2:$B$3001,B2440)&gt;1,"Registro repetido",""))))</f>
        <v/>
      </c>
    </row>
    <row r="2441" customFormat="false" ht="15" hidden="false" customHeight="false" outlineLevel="0" collapsed="false">
      <c r="D2441" s="0" t="str">
        <f aca="false">IF(A2441="","",IFERROR(INDEX(Sesiones!$B$2:$B$401,MATCH(A2441,Sesiones!$A$2:$A$401,0)),"Sesión no existe"))</f>
        <v/>
      </c>
      <c r="E2441" s="41" t="str">
        <f aca="false">IF(A2441="","",IFERROR(INDEX(Sesiones!$C$2:$C$401,MATCH(A2441,Sesiones!$A$2:$A$401,0)),""))</f>
        <v/>
      </c>
      <c r="F2441" s="0" t="str">
        <f aca="false">IF(A2441="","",IF(D2441="Sesión no existe","Sesión no existe",IF(COUNTIFS(Matrículas!$A$2:$A$201,B2441,Matrículas!$B$2:$B$201,D2441)=0,"No está matriculado en ese grupo",IF(COUNTIFS($A$2:$A$3001,A2441,$B$2:$B$3001,B2441)&gt;1,"Registro repetido",""))))</f>
        <v/>
      </c>
    </row>
    <row r="2442" customFormat="false" ht="15" hidden="false" customHeight="false" outlineLevel="0" collapsed="false">
      <c r="D2442" s="0" t="str">
        <f aca="false">IF(A2442="","",IFERROR(INDEX(Sesiones!$B$2:$B$401,MATCH(A2442,Sesiones!$A$2:$A$401,0)),"Sesión no existe"))</f>
        <v/>
      </c>
      <c r="E2442" s="41" t="str">
        <f aca="false">IF(A2442="","",IFERROR(INDEX(Sesiones!$C$2:$C$401,MATCH(A2442,Sesiones!$A$2:$A$401,0)),""))</f>
        <v/>
      </c>
      <c r="F2442" s="0" t="str">
        <f aca="false">IF(A2442="","",IF(D2442="Sesión no existe","Sesión no existe",IF(COUNTIFS(Matrículas!$A$2:$A$201,B2442,Matrículas!$B$2:$B$201,D2442)=0,"No está matriculado en ese grupo",IF(COUNTIFS($A$2:$A$3001,A2442,$B$2:$B$3001,B2442)&gt;1,"Registro repetido",""))))</f>
        <v/>
      </c>
    </row>
    <row r="2443" customFormat="false" ht="15" hidden="false" customHeight="false" outlineLevel="0" collapsed="false">
      <c r="D2443" s="0" t="str">
        <f aca="false">IF(A2443="","",IFERROR(INDEX(Sesiones!$B$2:$B$401,MATCH(A2443,Sesiones!$A$2:$A$401,0)),"Sesión no existe"))</f>
        <v/>
      </c>
      <c r="E2443" s="41" t="str">
        <f aca="false">IF(A2443="","",IFERROR(INDEX(Sesiones!$C$2:$C$401,MATCH(A2443,Sesiones!$A$2:$A$401,0)),""))</f>
        <v/>
      </c>
      <c r="F2443" s="0" t="str">
        <f aca="false">IF(A2443="","",IF(D2443="Sesión no existe","Sesión no existe",IF(COUNTIFS(Matrículas!$A$2:$A$201,B2443,Matrículas!$B$2:$B$201,D2443)=0,"No está matriculado en ese grupo",IF(COUNTIFS($A$2:$A$3001,A2443,$B$2:$B$3001,B2443)&gt;1,"Registro repetido",""))))</f>
        <v/>
      </c>
    </row>
    <row r="2444" customFormat="false" ht="15" hidden="false" customHeight="false" outlineLevel="0" collapsed="false">
      <c r="D2444" s="0" t="str">
        <f aca="false">IF(A2444="","",IFERROR(INDEX(Sesiones!$B$2:$B$401,MATCH(A2444,Sesiones!$A$2:$A$401,0)),"Sesión no existe"))</f>
        <v/>
      </c>
      <c r="E2444" s="41" t="str">
        <f aca="false">IF(A2444="","",IFERROR(INDEX(Sesiones!$C$2:$C$401,MATCH(A2444,Sesiones!$A$2:$A$401,0)),""))</f>
        <v/>
      </c>
      <c r="F2444" s="0" t="str">
        <f aca="false">IF(A2444="","",IF(D2444="Sesión no existe","Sesión no existe",IF(COUNTIFS(Matrículas!$A$2:$A$201,B2444,Matrículas!$B$2:$B$201,D2444)=0,"No está matriculado en ese grupo",IF(COUNTIFS($A$2:$A$3001,A2444,$B$2:$B$3001,B2444)&gt;1,"Registro repetido",""))))</f>
        <v/>
      </c>
    </row>
    <row r="2445" customFormat="false" ht="15" hidden="false" customHeight="false" outlineLevel="0" collapsed="false">
      <c r="D2445" s="0" t="str">
        <f aca="false">IF(A2445="","",IFERROR(INDEX(Sesiones!$B$2:$B$401,MATCH(A2445,Sesiones!$A$2:$A$401,0)),"Sesión no existe"))</f>
        <v/>
      </c>
      <c r="E2445" s="41" t="str">
        <f aca="false">IF(A2445="","",IFERROR(INDEX(Sesiones!$C$2:$C$401,MATCH(A2445,Sesiones!$A$2:$A$401,0)),""))</f>
        <v/>
      </c>
      <c r="F2445" s="0" t="str">
        <f aca="false">IF(A2445="","",IF(D2445="Sesión no existe","Sesión no existe",IF(COUNTIFS(Matrículas!$A$2:$A$201,B2445,Matrículas!$B$2:$B$201,D2445)=0,"No está matriculado en ese grupo",IF(COUNTIFS($A$2:$A$3001,A2445,$B$2:$B$3001,B2445)&gt;1,"Registro repetido",""))))</f>
        <v/>
      </c>
    </row>
    <row r="2446" customFormat="false" ht="15" hidden="false" customHeight="false" outlineLevel="0" collapsed="false">
      <c r="D2446" s="0" t="str">
        <f aca="false">IF(A2446="","",IFERROR(INDEX(Sesiones!$B$2:$B$401,MATCH(A2446,Sesiones!$A$2:$A$401,0)),"Sesión no existe"))</f>
        <v/>
      </c>
      <c r="E2446" s="41" t="str">
        <f aca="false">IF(A2446="","",IFERROR(INDEX(Sesiones!$C$2:$C$401,MATCH(A2446,Sesiones!$A$2:$A$401,0)),""))</f>
        <v/>
      </c>
      <c r="F2446" s="0" t="str">
        <f aca="false">IF(A2446="","",IF(D2446="Sesión no existe","Sesión no existe",IF(COUNTIFS(Matrículas!$A$2:$A$201,B2446,Matrículas!$B$2:$B$201,D2446)=0,"No está matriculado en ese grupo",IF(COUNTIFS($A$2:$A$3001,A2446,$B$2:$B$3001,B2446)&gt;1,"Registro repetido",""))))</f>
        <v/>
      </c>
    </row>
    <row r="2447" customFormat="false" ht="15" hidden="false" customHeight="false" outlineLevel="0" collapsed="false">
      <c r="D2447" s="0" t="str">
        <f aca="false">IF(A2447="","",IFERROR(INDEX(Sesiones!$B$2:$B$401,MATCH(A2447,Sesiones!$A$2:$A$401,0)),"Sesión no existe"))</f>
        <v/>
      </c>
      <c r="E2447" s="41" t="str">
        <f aca="false">IF(A2447="","",IFERROR(INDEX(Sesiones!$C$2:$C$401,MATCH(A2447,Sesiones!$A$2:$A$401,0)),""))</f>
        <v/>
      </c>
      <c r="F2447" s="0" t="str">
        <f aca="false">IF(A2447="","",IF(D2447="Sesión no existe","Sesión no existe",IF(COUNTIFS(Matrículas!$A$2:$A$201,B2447,Matrículas!$B$2:$B$201,D2447)=0,"No está matriculado en ese grupo",IF(COUNTIFS($A$2:$A$3001,A2447,$B$2:$B$3001,B2447)&gt;1,"Registro repetido",""))))</f>
        <v/>
      </c>
    </row>
    <row r="2448" customFormat="false" ht="15" hidden="false" customHeight="false" outlineLevel="0" collapsed="false">
      <c r="D2448" s="0" t="str">
        <f aca="false">IF(A2448="","",IFERROR(INDEX(Sesiones!$B$2:$B$401,MATCH(A2448,Sesiones!$A$2:$A$401,0)),"Sesión no existe"))</f>
        <v/>
      </c>
      <c r="E2448" s="41" t="str">
        <f aca="false">IF(A2448="","",IFERROR(INDEX(Sesiones!$C$2:$C$401,MATCH(A2448,Sesiones!$A$2:$A$401,0)),""))</f>
        <v/>
      </c>
      <c r="F2448" s="0" t="str">
        <f aca="false">IF(A2448="","",IF(D2448="Sesión no existe","Sesión no existe",IF(COUNTIFS(Matrículas!$A$2:$A$201,B2448,Matrículas!$B$2:$B$201,D2448)=0,"No está matriculado en ese grupo",IF(COUNTIFS($A$2:$A$3001,A2448,$B$2:$B$3001,B2448)&gt;1,"Registro repetido",""))))</f>
        <v/>
      </c>
    </row>
    <row r="2449" customFormat="false" ht="15" hidden="false" customHeight="false" outlineLevel="0" collapsed="false">
      <c r="D2449" s="0" t="str">
        <f aca="false">IF(A2449="","",IFERROR(INDEX(Sesiones!$B$2:$B$401,MATCH(A2449,Sesiones!$A$2:$A$401,0)),"Sesión no existe"))</f>
        <v/>
      </c>
      <c r="E2449" s="41" t="str">
        <f aca="false">IF(A2449="","",IFERROR(INDEX(Sesiones!$C$2:$C$401,MATCH(A2449,Sesiones!$A$2:$A$401,0)),""))</f>
        <v/>
      </c>
      <c r="F2449" s="0" t="str">
        <f aca="false">IF(A2449="","",IF(D2449="Sesión no existe","Sesión no existe",IF(COUNTIFS(Matrículas!$A$2:$A$201,B2449,Matrículas!$B$2:$B$201,D2449)=0,"No está matriculado en ese grupo",IF(COUNTIFS($A$2:$A$3001,A2449,$B$2:$B$3001,B2449)&gt;1,"Registro repetido",""))))</f>
        <v/>
      </c>
    </row>
    <row r="2450" customFormat="false" ht="15" hidden="false" customHeight="false" outlineLevel="0" collapsed="false">
      <c r="D2450" s="0" t="str">
        <f aca="false">IF(A2450="","",IFERROR(INDEX(Sesiones!$B$2:$B$401,MATCH(A2450,Sesiones!$A$2:$A$401,0)),"Sesión no existe"))</f>
        <v/>
      </c>
      <c r="E2450" s="41" t="str">
        <f aca="false">IF(A2450="","",IFERROR(INDEX(Sesiones!$C$2:$C$401,MATCH(A2450,Sesiones!$A$2:$A$401,0)),""))</f>
        <v/>
      </c>
      <c r="F2450" s="0" t="str">
        <f aca="false">IF(A2450="","",IF(D2450="Sesión no existe","Sesión no existe",IF(COUNTIFS(Matrículas!$A$2:$A$201,B2450,Matrículas!$B$2:$B$201,D2450)=0,"No está matriculado en ese grupo",IF(COUNTIFS($A$2:$A$3001,A2450,$B$2:$B$3001,B2450)&gt;1,"Registro repetido",""))))</f>
        <v/>
      </c>
    </row>
    <row r="2451" customFormat="false" ht="15" hidden="false" customHeight="false" outlineLevel="0" collapsed="false">
      <c r="D2451" s="0" t="str">
        <f aca="false">IF(A2451="","",IFERROR(INDEX(Sesiones!$B$2:$B$401,MATCH(A2451,Sesiones!$A$2:$A$401,0)),"Sesión no existe"))</f>
        <v/>
      </c>
      <c r="E2451" s="41" t="str">
        <f aca="false">IF(A2451="","",IFERROR(INDEX(Sesiones!$C$2:$C$401,MATCH(A2451,Sesiones!$A$2:$A$401,0)),""))</f>
        <v/>
      </c>
      <c r="F2451" s="0" t="str">
        <f aca="false">IF(A2451="","",IF(D2451="Sesión no existe","Sesión no existe",IF(COUNTIFS(Matrículas!$A$2:$A$201,B2451,Matrículas!$B$2:$B$201,D2451)=0,"No está matriculado en ese grupo",IF(COUNTIFS($A$2:$A$3001,A2451,$B$2:$B$3001,B2451)&gt;1,"Registro repetido",""))))</f>
        <v/>
      </c>
    </row>
    <row r="2452" customFormat="false" ht="15" hidden="false" customHeight="false" outlineLevel="0" collapsed="false">
      <c r="D2452" s="0" t="str">
        <f aca="false">IF(A2452="","",IFERROR(INDEX(Sesiones!$B$2:$B$401,MATCH(A2452,Sesiones!$A$2:$A$401,0)),"Sesión no existe"))</f>
        <v/>
      </c>
      <c r="E2452" s="41" t="str">
        <f aca="false">IF(A2452="","",IFERROR(INDEX(Sesiones!$C$2:$C$401,MATCH(A2452,Sesiones!$A$2:$A$401,0)),""))</f>
        <v/>
      </c>
      <c r="F2452" s="0" t="str">
        <f aca="false">IF(A2452="","",IF(D2452="Sesión no existe","Sesión no existe",IF(COUNTIFS(Matrículas!$A$2:$A$201,B2452,Matrículas!$B$2:$B$201,D2452)=0,"No está matriculado en ese grupo",IF(COUNTIFS($A$2:$A$3001,A2452,$B$2:$B$3001,B2452)&gt;1,"Registro repetido",""))))</f>
        <v/>
      </c>
    </row>
    <row r="2453" customFormat="false" ht="15" hidden="false" customHeight="false" outlineLevel="0" collapsed="false">
      <c r="D2453" s="0" t="str">
        <f aca="false">IF(A2453="","",IFERROR(INDEX(Sesiones!$B$2:$B$401,MATCH(A2453,Sesiones!$A$2:$A$401,0)),"Sesión no existe"))</f>
        <v/>
      </c>
      <c r="E2453" s="41" t="str">
        <f aca="false">IF(A2453="","",IFERROR(INDEX(Sesiones!$C$2:$C$401,MATCH(A2453,Sesiones!$A$2:$A$401,0)),""))</f>
        <v/>
      </c>
      <c r="F2453" s="0" t="str">
        <f aca="false">IF(A2453="","",IF(D2453="Sesión no existe","Sesión no existe",IF(COUNTIFS(Matrículas!$A$2:$A$201,B2453,Matrículas!$B$2:$B$201,D2453)=0,"No está matriculado en ese grupo",IF(COUNTIFS($A$2:$A$3001,A2453,$B$2:$B$3001,B2453)&gt;1,"Registro repetido",""))))</f>
        <v/>
      </c>
    </row>
    <row r="2454" customFormat="false" ht="15" hidden="false" customHeight="false" outlineLevel="0" collapsed="false">
      <c r="D2454" s="0" t="str">
        <f aca="false">IF(A2454="","",IFERROR(INDEX(Sesiones!$B$2:$B$401,MATCH(A2454,Sesiones!$A$2:$A$401,0)),"Sesión no existe"))</f>
        <v/>
      </c>
      <c r="E2454" s="41" t="str">
        <f aca="false">IF(A2454="","",IFERROR(INDEX(Sesiones!$C$2:$C$401,MATCH(A2454,Sesiones!$A$2:$A$401,0)),""))</f>
        <v/>
      </c>
      <c r="F2454" s="0" t="str">
        <f aca="false">IF(A2454="","",IF(D2454="Sesión no existe","Sesión no existe",IF(COUNTIFS(Matrículas!$A$2:$A$201,B2454,Matrículas!$B$2:$B$201,D2454)=0,"No está matriculado en ese grupo",IF(COUNTIFS($A$2:$A$3001,A2454,$B$2:$B$3001,B2454)&gt;1,"Registro repetido",""))))</f>
        <v/>
      </c>
    </row>
    <row r="2455" customFormat="false" ht="15" hidden="false" customHeight="false" outlineLevel="0" collapsed="false">
      <c r="D2455" s="0" t="str">
        <f aca="false">IF(A2455="","",IFERROR(INDEX(Sesiones!$B$2:$B$401,MATCH(A2455,Sesiones!$A$2:$A$401,0)),"Sesión no existe"))</f>
        <v/>
      </c>
      <c r="E2455" s="41" t="str">
        <f aca="false">IF(A2455="","",IFERROR(INDEX(Sesiones!$C$2:$C$401,MATCH(A2455,Sesiones!$A$2:$A$401,0)),""))</f>
        <v/>
      </c>
      <c r="F2455" s="0" t="str">
        <f aca="false">IF(A2455="","",IF(D2455="Sesión no existe","Sesión no existe",IF(COUNTIFS(Matrículas!$A$2:$A$201,B2455,Matrículas!$B$2:$B$201,D2455)=0,"No está matriculado en ese grupo",IF(COUNTIFS($A$2:$A$3001,A2455,$B$2:$B$3001,B2455)&gt;1,"Registro repetido",""))))</f>
        <v/>
      </c>
    </row>
    <row r="2456" customFormat="false" ht="15" hidden="false" customHeight="false" outlineLevel="0" collapsed="false">
      <c r="D2456" s="0" t="str">
        <f aca="false">IF(A2456="","",IFERROR(INDEX(Sesiones!$B$2:$B$401,MATCH(A2456,Sesiones!$A$2:$A$401,0)),"Sesión no existe"))</f>
        <v/>
      </c>
      <c r="E2456" s="41" t="str">
        <f aca="false">IF(A2456="","",IFERROR(INDEX(Sesiones!$C$2:$C$401,MATCH(A2456,Sesiones!$A$2:$A$401,0)),""))</f>
        <v/>
      </c>
      <c r="F2456" s="0" t="str">
        <f aca="false">IF(A2456="","",IF(D2456="Sesión no existe","Sesión no existe",IF(COUNTIFS(Matrículas!$A$2:$A$201,B2456,Matrículas!$B$2:$B$201,D2456)=0,"No está matriculado en ese grupo",IF(COUNTIFS($A$2:$A$3001,A2456,$B$2:$B$3001,B2456)&gt;1,"Registro repetido",""))))</f>
        <v/>
      </c>
    </row>
    <row r="2457" customFormat="false" ht="15" hidden="false" customHeight="false" outlineLevel="0" collapsed="false">
      <c r="D2457" s="0" t="str">
        <f aca="false">IF(A2457="","",IFERROR(INDEX(Sesiones!$B$2:$B$401,MATCH(A2457,Sesiones!$A$2:$A$401,0)),"Sesión no existe"))</f>
        <v/>
      </c>
      <c r="E2457" s="41" t="str">
        <f aca="false">IF(A2457="","",IFERROR(INDEX(Sesiones!$C$2:$C$401,MATCH(A2457,Sesiones!$A$2:$A$401,0)),""))</f>
        <v/>
      </c>
      <c r="F2457" s="0" t="str">
        <f aca="false">IF(A2457="","",IF(D2457="Sesión no existe","Sesión no existe",IF(COUNTIFS(Matrículas!$A$2:$A$201,B2457,Matrículas!$B$2:$B$201,D2457)=0,"No está matriculado en ese grupo",IF(COUNTIFS($A$2:$A$3001,A2457,$B$2:$B$3001,B2457)&gt;1,"Registro repetido",""))))</f>
        <v/>
      </c>
    </row>
    <row r="2458" customFormat="false" ht="15" hidden="false" customHeight="false" outlineLevel="0" collapsed="false">
      <c r="D2458" s="0" t="str">
        <f aca="false">IF(A2458="","",IFERROR(INDEX(Sesiones!$B$2:$B$401,MATCH(A2458,Sesiones!$A$2:$A$401,0)),"Sesión no existe"))</f>
        <v/>
      </c>
      <c r="E2458" s="41" t="str">
        <f aca="false">IF(A2458="","",IFERROR(INDEX(Sesiones!$C$2:$C$401,MATCH(A2458,Sesiones!$A$2:$A$401,0)),""))</f>
        <v/>
      </c>
      <c r="F2458" s="0" t="str">
        <f aca="false">IF(A2458="","",IF(D2458="Sesión no existe","Sesión no existe",IF(COUNTIFS(Matrículas!$A$2:$A$201,B2458,Matrículas!$B$2:$B$201,D2458)=0,"No está matriculado en ese grupo",IF(COUNTIFS($A$2:$A$3001,A2458,$B$2:$B$3001,B2458)&gt;1,"Registro repetido",""))))</f>
        <v/>
      </c>
    </row>
    <row r="2459" customFormat="false" ht="15" hidden="false" customHeight="false" outlineLevel="0" collapsed="false">
      <c r="D2459" s="0" t="str">
        <f aca="false">IF(A2459="","",IFERROR(INDEX(Sesiones!$B$2:$B$401,MATCH(A2459,Sesiones!$A$2:$A$401,0)),"Sesión no existe"))</f>
        <v/>
      </c>
      <c r="E2459" s="41" t="str">
        <f aca="false">IF(A2459="","",IFERROR(INDEX(Sesiones!$C$2:$C$401,MATCH(A2459,Sesiones!$A$2:$A$401,0)),""))</f>
        <v/>
      </c>
      <c r="F2459" s="0" t="str">
        <f aca="false">IF(A2459="","",IF(D2459="Sesión no existe","Sesión no existe",IF(COUNTIFS(Matrículas!$A$2:$A$201,B2459,Matrículas!$B$2:$B$201,D2459)=0,"No está matriculado en ese grupo",IF(COUNTIFS($A$2:$A$3001,A2459,$B$2:$B$3001,B2459)&gt;1,"Registro repetido",""))))</f>
        <v/>
      </c>
    </row>
    <row r="2460" customFormat="false" ht="15" hidden="false" customHeight="false" outlineLevel="0" collapsed="false">
      <c r="D2460" s="0" t="str">
        <f aca="false">IF(A2460="","",IFERROR(INDEX(Sesiones!$B$2:$B$401,MATCH(A2460,Sesiones!$A$2:$A$401,0)),"Sesión no existe"))</f>
        <v/>
      </c>
      <c r="E2460" s="41" t="str">
        <f aca="false">IF(A2460="","",IFERROR(INDEX(Sesiones!$C$2:$C$401,MATCH(A2460,Sesiones!$A$2:$A$401,0)),""))</f>
        <v/>
      </c>
      <c r="F2460" s="0" t="str">
        <f aca="false">IF(A2460="","",IF(D2460="Sesión no existe","Sesión no existe",IF(COUNTIFS(Matrículas!$A$2:$A$201,B2460,Matrículas!$B$2:$B$201,D2460)=0,"No está matriculado en ese grupo",IF(COUNTIFS($A$2:$A$3001,A2460,$B$2:$B$3001,B2460)&gt;1,"Registro repetido",""))))</f>
        <v/>
      </c>
    </row>
    <row r="2461" customFormat="false" ht="15" hidden="false" customHeight="false" outlineLevel="0" collapsed="false">
      <c r="D2461" s="0" t="str">
        <f aca="false">IF(A2461="","",IFERROR(INDEX(Sesiones!$B$2:$B$401,MATCH(A2461,Sesiones!$A$2:$A$401,0)),"Sesión no existe"))</f>
        <v/>
      </c>
      <c r="E2461" s="41" t="str">
        <f aca="false">IF(A2461="","",IFERROR(INDEX(Sesiones!$C$2:$C$401,MATCH(A2461,Sesiones!$A$2:$A$401,0)),""))</f>
        <v/>
      </c>
      <c r="F2461" s="0" t="str">
        <f aca="false">IF(A2461="","",IF(D2461="Sesión no existe","Sesión no existe",IF(COUNTIFS(Matrículas!$A$2:$A$201,B2461,Matrículas!$B$2:$B$201,D2461)=0,"No está matriculado en ese grupo",IF(COUNTIFS($A$2:$A$3001,A2461,$B$2:$B$3001,B2461)&gt;1,"Registro repetido",""))))</f>
        <v/>
      </c>
    </row>
    <row r="2462" customFormat="false" ht="15" hidden="false" customHeight="false" outlineLevel="0" collapsed="false">
      <c r="D2462" s="0" t="str">
        <f aca="false">IF(A2462="","",IFERROR(INDEX(Sesiones!$B$2:$B$401,MATCH(A2462,Sesiones!$A$2:$A$401,0)),"Sesión no existe"))</f>
        <v/>
      </c>
      <c r="E2462" s="41" t="str">
        <f aca="false">IF(A2462="","",IFERROR(INDEX(Sesiones!$C$2:$C$401,MATCH(A2462,Sesiones!$A$2:$A$401,0)),""))</f>
        <v/>
      </c>
      <c r="F2462" s="0" t="str">
        <f aca="false">IF(A2462="","",IF(D2462="Sesión no existe","Sesión no existe",IF(COUNTIFS(Matrículas!$A$2:$A$201,B2462,Matrículas!$B$2:$B$201,D2462)=0,"No está matriculado en ese grupo",IF(COUNTIFS($A$2:$A$3001,A2462,$B$2:$B$3001,B2462)&gt;1,"Registro repetido",""))))</f>
        <v/>
      </c>
    </row>
    <row r="2463" customFormat="false" ht="15" hidden="false" customHeight="false" outlineLevel="0" collapsed="false">
      <c r="D2463" s="0" t="str">
        <f aca="false">IF(A2463="","",IFERROR(INDEX(Sesiones!$B$2:$B$401,MATCH(A2463,Sesiones!$A$2:$A$401,0)),"Sesión no existe"))</f>
        <v/>
      </c>
      <c r="E2463" s="41" t="str">
        <f aca="false">IF(A2463="","",IFERROR(INDEX(Sesiones!$C$2:$C$401,MATCH(A2463,Sesiones!$A$2:$A$401,0)),""))</f>
        <v/>
      </c>
      <c r="F2463" s="0" t="str">
        <f aca="false">IF(A2463="","",IF(D2463="Sesión no existe","Sesión no existe",IF(COUNTIFS(Matrículas!$A$2:$A$201,B2463,Matrículas!$B$2:$B$201,D2463)=0,"No está matriculado en ese grupo",IF(COUNTIFS($A$2:$A$3001,A2463,$B$2:$B$3001,B2463)&gt;1,"Registro repetido",""))))</f>
        <v/>
      </c>
    </row>
    <row r="2464" customFormat="false" ht="15" hidden="false" customHeight="false" outlineLevel="0" collapsed="false">
      <c r="D2464" s="0" t="str">
        <f aca="false">IF(A2464="","",IFERROR(INDEX(Sesiones!$B$2:$B$401,MATCH(A2464,Sesiones!$A$2:$A$401,0)),"Sesión no existe"))</f>
        <v/>
      </c>
      <c r="E2464" s="41" t="str">
        <f aca="false">IF(A2464="","",IFERROR(INDEX(Sesiones!$C$2:$C$401,MATCH(A2464,Sesiones!$A$2:$A$401,0)),""))</f>
        <v/>
      </c>
      <c r="F2464" s="0" t="str">
        <f aca="false">IF(A2464="","",IF(D2464="Sesión no existe","Sesión no existe",IF(COUNTIFS(Matrículas!$A$2:$A$201,B2464,Matrículas!$B$2:$B$201,D2464)=0,"No está matriculado en ese grupo",IF(COUNTIFS($A$2:$A$3001,A2464,$B$2:$B$3001,B2464)&gt;1,"Registro repetido",""))))</f>
        <v/>
      </c>
    </row>
    <row r="2465" customFormat="false" ht="15" hidden="false" customHeight="false" outlineLevel="0" collapsed="false">
      <c r="D2465" s="0" t="str">
        <f aca="false">IF(A2465="","",IFERROR(INDEX(Sesiones!$B$2:$B$401,MATCH(A2465,Sesiones!$A$2:$A$401,0)),"Sesión no existe"))</f>
        <v/>
      </c>
      <c r="E2465" s="41" t="str">
        <f aca="false">IF(A2465="","",IFERROR(INDEX(Sesiones!$C$2:$C$401,MATCH(A2465,Sesiones!$A$2:$A$401,0)),""))</f>
        <v/>
      </c>
      <c r="F2465" s="0" t="str">
        <f aca="false">IF(A2465="","",IF(D2465="Sesión no existe","Sesión no existe",IF(COUNTIFS(Matrículas!$A$2:$A$201,B2465,Matrículas!$B$2:$B$201,D2465)=0,"No está matriculado en ese grupo",IF(COUNTIFS($A$2:$A$3001,A2465,$B$2:$B$3001,B2465)&gt;1,"Registro repetido",""))))</f>
        <v/>
      </c>
    </row>
    <row r="2466" customFormat="false" ht="15" hidden="false" customHeight="false" outlineLevel="0" collapsed="false">
      <c r="D2466" s="0" t="str">
        <f aca="false">IF(A2466="","",IFERROR(INDEX(Sesiones!$B$2:$B$401,MATCH(A2466,Sesiones!$A$2:$A$401,0)),"Sesión no existe"))</f>
        <v/>
      </c>
      <c r="E2466" s="41" t="str">
        <f aca="false">IF(A2466="","",IFERROR(INDEX(Sesiones!$C$2:$C$401,MATCH(A2466,Sesiones!$A$2:$A$401,0)),""))</f>
        <v/>
      </c>
      <c r="F2466" s="0" t="str">
        <f aca="false">IF(A2466="","",IF(D2466="Sesión no existe","Sesión no existe",IF(COUNTIFS(Matrículas!$A$2:$A$201,B2466,Matrículas!$B$2:$B$201,D2466)=0,"No está matriculado en ese grupo",IF(COUNTIFS($A$2:$A$3001,A2466,$B$2:$B$3001,B2466)&gt;1,"Registro repetido",""))))</f>
        <v/>
      </c>
    </row>
    <row r="2467" customFormat="false" ht="15" hidden="false" customHeight="false" outlineLevel="0" collapsed="false">
      <c r="D2467" s="0" t="str">
        <f aca="false">IF(A2467="","",IFERROR(INDEX(Sesiones!$B$2:$B$401,MATCH(A2467,Sesiones!$A$2:$A$401,0)),"Sesión no existe"))</f>
        <v/>
      </c>
      <c r="E2467" s="41" t="str">
        <f aca="false">IF(A2467="","",IFERROR(INDEX(Sesiones!$C$2:$C$401,MATCH(A2467,Sesiones!$A$2:$A$401,0)),""))</f>
        <v/>
      </c>
      <c r="F2467" s="0" t="str">
        <f aca="false">IF(A2467="","",IF(D2467="Sesión no existe","Sesión no existe",IF(COUNTIFS(Matrículas!$A$2:$A$201,B2467,Matrículas!$B$2:$B$201,D2467)=0,"No está matriculado en ese grupo",IF(COUNTIFS($A$2:$A$3001,A2467,$B$2:$B$3001,B2467)&gt;1,"Registro repetido",""))))</f>
        <v/>
      </c>
    </row>
    <row r="2468" customFormat="false" ht="15" hidden="false" customHeight="false" outlineLevel="0" collapsed="false">
      <c r="D2468" s="0" t="str">
        <f aca="false">IF(A2468="","",IFERROR(INDEX(Sesiones!$B$2:$B$401,MATCH(A2468,Sesiones!$A$2:$A$401,0)),"Sesión no existe"))</f>
        <v/>
      </c>
      <c r="E2468" s="41" t="str">
        <f aca="false">IF(A2468="","",IFERROR(INDEX(Sesiones!$C$2:$C$401,MATCH(A2468,Sesiones!$A$2:$A$401,0)),""))</f>
        <v/>
      </c>
      <c r="F2468" s="0" t="str">
        <f aca="false">IF(A2468="","",IF(D2468="Sesión no existe","Sesión no existe",IF(COUNTIFS(Matrículas!$A$2:$A$201,B2468,Matrículas!$B$2:$B$201,D2468)=0,"No está matriculado en ese grupo",IF(COUNTIFS($A$2:$A$3001,A2468,$B$2:$B$3001,B2468)&gt;1,"Registro repetido",""))))</f>
        <v/>
      </c>
    </row>
    <row r="2469" customFormat="false" ht="15" hidden="false" customHeight="false" outlineLevel="0" collapsed="false">
      <c r="D2469" s="0" t="str">
        <f aca="false">IF(A2469="","",IFERROR(INDEX(Sesiones!$B$2:$B$401,MATCH(A2469,Sesiones!$A$2:$A$401,0)),"Sesión no existe"))</f>
        <v/>
      </c>
      <c r="E2469" s="41" t="str">
        <f aca="false">IF(A2469="","",IFERROR(INDEX(Sesiones!$C$2:$C$401,MATCH(A2469,Sesiones!$A$2:$A$401,0)),""))</f>
        <v/>
      </c>
      <c r="F2469" s="0" t="str">
        <f aca="false">IF(A2469="","",IF(D2469="Sesión no existe","Sesión no existe",IF(COUNTIFS(Matrículas!$A$2:$A$201,B2469,Matrículas!$B$2:$B$201,D2469)=0,"No está matriculado en ese grupo",IF(COUNTIFS($A$2:$A$3001,A2469,$B$2:$B$3001,B2469)&gt;1,"Registro repetido",""))))</f>
        <v/>
      </c>
    </row>
    <row r="2470" customFormat="false" ht="15" hidden="false" customHeight="false" outlineLevel="0" collapsed="false">
      <c r="D2470" s="0" t="str">
        <f aca="false">IF(A2470="","",IFERROR(INDEX(Sesiones!$B$2:$B$401,MATCH(A2470,Sesiones!$A$2:$A$401,0)),"Sesión no existe"))</f>
        <v/>
      </c>
      <c r="E2470" s="41" t="str">
        <f aca="false">IF(A2470="","",IFERROR(INDEX(Sesiones!$C$2:$C$401,MATCH(A2470,Sesiones!$A$2:$A$401,0)),""))</f>
        <v/>
      </c>
      <c r="F2470" s="0" t="str">
        <f aca="false">IF(A2470="","",IF(D2470="Sesión no existe","Sesión no existe",IF(COUNTIFS(Matrículas!$A$2:$A$201,B2470,Matrículas!$B$2:$B$201,D2470)=0,"No está matriculado en ese grupo",IF(COUNTIFS($A$2:$A$3001,A2470,$B$2:$B$3001,B2470)&gt;1,"Registro repetido",""))))</f>
        <v/>
      </c>
    </row>
    <row r="2471" customFormat="false" ht="15" hidden="false" customHeight="false" outlineLevel="0" collapsed="false">
      <c r="D2471" s="0" t="str">
        <f aca="false">IF(A2471="","",IFERROR(INDEX(Sesiones!$B$2:$B$401,MATCH(A2471,Sesiones!$A$2:$A$401,0)),"Sesión no existe"))</f>
        <v/>
      </c>
      <c r="E2471" s="41" t="str">
        <f aca="false">IF(A2471="","",IFERROR(INDEX(Sesiones!$C$2:$C$401,MATCH(A2471,Sesiones!$A$2:$A$401,0)),""))</f>
        <v/>
      </c>
      <c r="F2471" s="0" t="str">
        <f aca="false">IF(A2471="","",IF(D2471="Sesión no existe","Sesión no existe",IF(COUNTIFS(Matrículas!$A$2:$A$201,B2471,Matrículas!$B$2:$B$201,D2471)=0,"No está matriculado en ese grupo",IF(COUNTIFS($A$2:$A$3001,A2471,$B$2:$B$3001,B2471)&gt;1,"Registro repetido",""))))</f>
        <v/>
      </c>
    </row>
    <row r="2472" customFormat="false" ht="15" hidden="false" customHeight="false" outlineLevel="0" collapsed="false">
      <c r="D2472" s="0" t="str">
        <f aca="false">IF(A2472="","",IFERROR(INDEX(Sesiones!$B$2:$B$401,MATCH(A2472,Sesiones!$A$2:$A$401,0)),"Sesión no existe"))</f>
        <v/>
      </c>
      <c r="E2472" s="41" t="str">
        <f aca="false">IF(A2472="","",IFERROR(INDEX(Sesiones!$C$2:$C$401,MATCH(A2472,Sesiones!$A$2:$A$401,0)),""))</f>
        <v/>
      </c>
      <c r="F2472" s="0" t="str">
        <f aca="false">IF(A2472="","",IF(D2472="Sesión no existe","Sesión no existe",IF(COUNTIFS(Matrículas!$A$2:$A$201,B2472,Matrículas!$B$2:$B$201,D2472)=0,"No está matriculado en ese grupo",IF(COUNTIFS($A$2:$A$3001,A2472,$B$2:$B$3001,B2472)&gt;1,"Registro repetido",""))))</f>
        <v/>
      </c>
    </row>
    <row r="2473" customFormat="false" ht="15" hidden="false" customHeight="false" outlineLevel="0" collapsed="false">
      <c r="D2473" s="0" t="str">
        <f aca="false">IF(A2473="","",IFERROR(INDEX(Sesiones!$B$2:$B$401,MATCH(A2473,Sesiones!$A$2:$A$401,0)),"Sesión no existe"))</f>
        <v/>
      </c>
      <c r="E2473" s="41" t="str">
        <f aca="false">IF(A2473="","",IFERROR(INDEX(Sesiones!$C$2:$C$401,MATCH(A2473,Sesiones!$A$2:$A$401,0)),""))</f>
        <v/>
      </c>
      <c r="F2473" s="0" t="str">
        <f aca="false">IF(A2473="","",IF(D2473="Sesión no existe","Sesión no existe",IF(COUNTIFS(Matrículas!$A$2:$A$201,B2473,Matrículas!$B$2:$B$201,D2473)=0,"No está matriculado en ese grupo",IF(COUNTIFS($A$2:$A$3001,A2473,$B$2:$B$3001,B2473)&gt;1,"Registro repetido",""))))</f>
        <v/>
      </c>
    </row>
    <row r="2474" customFormat="false" ht="15" hidden="false" customHeight="false" outlineLevel="0" collapsed="false">
      <c r="D2474" s="0" t="str">
        <f aca="false">IF(A2474="","",IFERROR(INDEX(Sesiones!$B$2:$B$401,MATCH(A2474,Sesiones!$A$2:$A$401,0)),"Sesión no existe"))</f>
        <v/>
      </c>
      <c r="E2474" s="41" t="str">
        <f aca="false">IF(A2474="","",IFERROR(INDEX(Sesiones!$C$2:$C$401,MATCH(A2474,Sesiones!$A$2:$A$401,0)),""))</f>
        <v/>
      </c>
      <c r="F2474" s="0" t="str">
        <f aca="false">IF(A2474="","",IF(D2474="Sesión no existe","Sesión no existe",IF(COUNTIFS(Matrículas!$A$2:$A$201,B2474,Matrículas!$B$2:$B$201,D2474)=0,"No está matriculado en ese grupo",IF(COUNTIFS($A$2:$A$3001,A2474,$B$2:$B$3001,B2474)&gt;1,"Registro repetido",""))))</f>
        <v/>
      </c>
    </row>
    <row r="2475" customFormat="false" ht="15" hidden="false" customHeight="false" outlineLevel="0" collapsed="false">
      <c r="D2475" s="0" t="str">
        <f aca="false">IF(A2475="","",IFERROR(INDEX(Sesiones!$B$2:$B$401,MATCH(A2475,Sesiones!$A$2:$A$401,0)),"Sesión no existe"))</f>
        <v/>
      </c>
      <c r="E2475" s="41" t="str">
        <f aca="false">IF(A2475="","",IFERROR(INDEX(Sesiones!$C$2:$C$401,MATCH(A2475,Sesiones!$A$2:$A$401,0)),""))</f>
        <v/>
      </c>
      <c r="F2475" s="0" t="str">
        <f aca="false">IF(A2475="","",IF(D2475="Sesión no existe","Sesión no existe",IF(COUNTIFS(Matrículas!$A$2:$A$201,B2475,Matrículas!$B$2:$B$201,D2475)=0,"No está matriculado en ese grupo",IF(COUNTIFS($A$2:$A$3001,A2475,$B$2:$B$3001,B2475)&gt;1,"Registro repetido",""))))</f>
        <v/>
      </c>
    </row>
    <row r="2476" customFormat="false" ht="15" hidden="false" customHeight="false" outlineLevel="0" collapsed="false">
      <c r="D2476" s="0" t="str">
        <f aca="false">IF(A2476="","",IFERROR(INDEX(Sesiones!$B$2:$B$401,MATCH(A2476,Sesiones!$A$2:$A$401,0)),"Sesión no existe"))</f>
        <v/>
      </c>
      <c r="E2476" s="41" t="str">
        <f aca="false">IF(A2476="","",IFERROR(INDEX(Sesiones!$C$2:$C$401,MATCH(A2476,Sesiones!$A$2:$A$401,0)),""))</f>
        <v/>
      </c>
      <c r="F2476" s="0" t="str">
        <f aca="false">IF(A2476="","",IF(D2476="Sesión no existe","Sesión no existe",IF(COUNTIFS(Matrículas!$A$2:$A$201,B2476,Matrículas!$B$2:$B$201,D2476)=0,"No está matriculado en ese grupo",IF(COUNTIFS($A$2:$A$3001,A2476,$B$2:$B$3001,B2476)&gt;1,"Registro repetido",""))))</f>
        <v/>
      </c>
    </row>
    <row r="2477" customFormat="false" ht="15" hidden="false" customHeight="false" outlineLevel="0" collapsed="false">
      <c r="D2477" s="0" t="str">
        <f aca="false">IF(A2477="","",IFERROR(INDEX(Sesiones!$B$2:$B$401,MATCH(A2477,Sesiones!$A$2:$A$401,0)),"Sesión no existe"))</f>
        <v/>
      </c>
      <c r="E2477" s="41" t="str">
        <f aca="false">IF(A2477="","",IFERROR(INDEX(Sesiones!$C$2:$C$401,MATCH(A2477,Sesiones!$A$2:$A$401,0)),""))</f>
        <v/>
      </c>
      <c r="F2477" s="0" t="str">
        <f aca="false">IF(A2477="","",IF(D2477="Sesión no existe","Sesión no existe",IF(COUNTIFS(Matrículas!$A$2:$A$201,B2477,Matrículas!$B$2:$B$201,D2477)=0,"No está matriculado en ese grupo",IF(COUNTIFS($A$2:$A$3001,A2477,$B$2:$B$3001,B2477)&gt;1,"Registro repetido",""))))</f>
        <v/>
      </c>
    </row>
    <row r="2478" customFormat="false" ht="15" hidden="false" customHeight="false" outlineLevel="0" collapsed="false">
      <c r="D2478" s="0" t="str">
        <f aca="false">IF(A2478="","",IFERROR(INDEX(Sesiones!$B$2:$B$401,MATCH(A2478,Sesiones!$A$2:$A$401,0)),"Sesión no existe"))</f>
        <v/>
      </c>
      <c r="E2478" s="41" t="str">
        <f aca="false">IF(A2478="","",IFERROR(INDEX(Sesiones!$C$2:$C$401,MATCH(A2478,Sesiones!$A$2:$A$401,0)),""))</f>
        <v/>
      </c>
      <c r="F2478" s="0" t="str">
        <f aca="false">IF(A2478="","",IF(D2478="Sesión no existe","Sesión no existe",IF(COUNTIFS(Matrículas!$A$2:$A$201,B2478,Matrículas!$B$2:$B$201,D2478)=0,"No está matriculado en ese grupo",IF(COUNTIFS($A$2:$A$3001,A2478,$B$2:$B$3001,B2478)&gt;1,"Registro repetido",""))))</f>
        <v/>
      </c>
    </row>
    <row r="2479" customFormat="false" ht="15" hidden="false" customHeight="false" outlineLevel="0" collapsed="false">
      <c r="D2479" s="0" t="str">
        <f aca="false">IF(A2479="","",IFERROR(INDEX(Sesiones!$B$2:$B$401,MATCH(A2479,Sesiones!$A$2:$A$401,0)),"Sesión no existe"))</f>
        <v/>
      </c>
      <c r="E2479" s="41" t="str">
        <f aca="false">IF(A2479="","",IFERROR(INDEX(Sesiones!$C$2:$C$401,MATCH(A2479,Sesiones!$A$2:$A$401,0)),""))</f>
        <v/>
      </c>
      <c r="F2479" s="0" t="str">
        <f aca="false">IF(A2479="","",IF(D2479="Sesión no existe","Sesión no existe",IF(COUNTIFS(Matrículas!$A$2:$A$201,B2479,Matrículas!$B$2:$B$201,D2479)=0,"No está matriculado en ese grupo",IF(COUNTIFS($A$2:$A$3001,A2479,$B$2:$B$3001,B2479)&gt;1,"Registro repetido",""))))</f>
        <v/>
      </c>
    </row>
    <row r="2480" customFormat="false" ht="15" hidden="false" customHeight="false" outlineLevel="0" collapsed="false">
      <c r="D2480" s="0" t="str">
        <f aca="false">IF(A2480="","",IFERROR(INDEX(Sesiones!$B$2:$B$401,MATCH(A2480,Sesiones!$A$2:$A$401,0)),"Sesión no existe"))</f>
        <v/>
      </c>
      <c r="E2480" s="41" t="str">
        <f aca="false">IF(A2480="","",IFERROR(INDEX(Sesiones!$C$2:$C$401,MATCH(A2480,Sesiones!$A$2:$A$401,0)),""))</f>
        <v/>
      </c>
      <c r="F2480" s="0" t="str">
        <f aca="false">IF(A2480="","",IF(D2480="Sesión no existe","Sesión no existe",IF(COUNTIFS(Matrículas!$A$2:$A$201,B2480,Matrículas!$B$2:$B$201,D2480)=0,"No está matriculado en ese grupo",IF(COUNTIFS($A$2:$A$3001,A2480,$B$2:$B$3001,B2480)&gt;1,"Registro repetido",""))))</f>
        <v/>
      </c>
    </row>
    <row r="2481" customFormat="false" ht="15" hidden="false" customHeight="false" outlineLevel="0" collapsed="false">
      <c r="D2481" s="0" t="str">
        <f aca="false">IF(A2481="","",IFERROR(INDEX(Sesiones!$B$2:$B$401,MATCH(A2481,Sesiones!$A$2:$A$401,0)),"Sesión no existe"))</f>
        <v/>
      </c>
      <c r="E2481" s="41" t="str">
        <f aca="false">IF(A2481="","",IFERROR(INDEX(Sesiones!$C$2:$C$401,MATCH(A2481,Sesiones!$A$2:$A$401,0)),""))</f>
        <v/>
      </c>
      <c r="F2481" s="0" t="str">
        <f aca="false">IF(A2481="","",IF(D2481="Sesión no existe","Sesión no existe",IF(COUNTIFS(Matrículas!$A$2:$A$201,B2481,Matrículas!$B$2:$B$201,D2481)=0,"No está matriculado en ese grupo",IF(COUNTIFS($A$2:$A$3001,A2481,$B$2:$B$3001,B2481)&gt;1,"Registro repetido",""))))</f>
        <v/>
      </c>
    </row>
    <row r="2482" customFormat="false" ht="15" hidden="false" customHeight="false" outlineLevel="0" collapsed="false">
      <c r="D2482" s="0" t="str">
        <f aca="false">IF(A2482="","",IFERROR(INDEX(Sesiones!$B$2:$B$401,MATCH(A2482,Sesiones!$A$2:$A$401,0)),"Sesión no existe"))</f>
        <v/>
      </c>
      <c r="E2482" s="41" t="str">
        <f aca="false">IF(A2482="","",IFERROR(INDEX(Sesiones!$C$2:$C$401,MATCH(A2482,Sesiones!$A$2:$A$401,0)),""))</f>
        <v/>
      </c>
      <c r="F2482" s="0" t="str">
        <f aca="false">IF(A2482="","",IF(D2482="Sesión no existe","Sesión no existe",IF(COUNTIFS(Matrículas!$A$2:$A$201,B2482,Matrículas!$B$2:$B$201,D2482)=0,"No está matriculado en ese grupo",IF(COUNTIFS($A$2:$A$3001,A2482,$B$2:$B$3001,B2482)&gt;1,"Registro repetido",""))))</f>
        <v/>
      </c>
    </row>
    <row r="2483" customFormat="false" ht="15" hidden="false" customHeight="false" outlineLevel="0" collapsed="false">
      <c r="D2483" s="0" t="str">
        <f aca="false">IF(A2483="","",IFERROR(INDEX(Sesiones!$B$2:$B$401,MATCH(A2483,Sesiones!$A$2:$A$401,0)),"Sesión no existe"))</f>
        <v/>
      </c>
      <c r="E2483" s="41" t="str">
        <f aca="false">IF(A2483="","",IFERROR(INDEX(Sesiones!$C$2:$C$401,MATCH(A2483,Sesiones!$A$2:$A$401,0)),""))</f>
        <v/>
      </c>
      <c r="F2483" s="0" t="str">
        <f aca="false">IF(A2483="","",IF(D2483="Sesión no existe","Sesión no existe",IF(COUNTIFS(Matrículas!$A$2:$A$201,B2483,Matrículas!$B$2:$B$201,D2483)=0,"No está matriculado en ese grupo",IF(COUNTIFS($A$2:$A$3001,A2483,$B$2:$B$3001,B2483)&gt;1,"Registro repetido",""))))</f>
        <v/>
      </c>
    </row>
    <row r="2484" customFormat="false" ht="15" hidden="false" customHeight="false" outlineLevel="0" collapsed="false">
      <c r="D2484" s="0" t="str">
        <f aca="false">IF(A2484="","",IFERROR(INDEX(Sesiones!$B$2:$B$401,MATCH(A2484,Sesiones!$A$2:$A$401,0)),"Sesión no existe"))</f>
        <v/>
      </c>
      <c r="E2484" s="41" t="str">
        <f aca="false">IF(A2484="","",IFERROR(INDEX(Sesiones!$C$2:$C$401,MATCH(A2484,Sesiones!$A$2:$A$401,0)),""))</f>
        <v/>
      </c>
      <c r="F2484" s="0" t="str">
        <f aca="false">IF(A2484="","",IF(D2484="Sesión no existe","Sesión no existe",IF(COUNTIFS(Matrículas!$A$2:$A$201,B2484,Matrículas!$B$2:$B$201,D2484)=0,"No está matriculado en ese grupo",IF(COUNTIFS($A$2:$A$3001,A2484,$B$2:$B$3001,B2484)&gt;1,"Registro repetido",""))))</f>
        <v/>
      </c>
    </row>
    <row r="2485" customFormat="false" ht="15" hidden="false" customHeight="false" outlineLevel="0" collapsed="false">
      <c r="D2485" s="0" t="str">
        <f aca="false">IF(A2485="","",IFERROR(INDEX(Sesiones!$B$2:$B$401,MATCH(A2485,Sesiones!$A$2:$A$401,0)),"Sesión no existe"))</f>
        <v/>
      </c>
      <c r="E2485" s="41" t="str">
        <f aca="false">IF(A2485="","",IFERROR(INDEX(Sesiones!$C$2:$C$401,MATCH(A2485,Sesiones!$A$2:$A$401,0)),""))</f>
        <v/>
      </c>
      <c r="F2485" s="0" t="str">
        <f aca="false">IF(A2485="","",IF(D2485="Sesión no existe","Sesión no existe",IF(COUNTIFS(Matrículas!$A$2:$A$201,B2485,Matrículas!$B$2:$B$201,D2485)=0,"No está matriculado en ese grupo",IF(COUNTIFS($A$2:$A$3001,A2485,$B$2:$B$3001,B2485)&gt;1,"Registro repetido",""))))</f>
        <v/>
      </c>
    </row>
    <row r="2486" customFormat="false" ht="15" hidden="false" customHeight="false" outlineLevel="0" collapsed="false">
      <c r="D2486" s="0" t="str">
        <f aca="false">IF(A2486="","",IFERROR(INDEX(Sesiones!$B$2:$B$401,MATCH(A2486,Sesiones!$A$2:$A$401,0)),"Sesión no existe"))</f>
        <v/>
      </c>
      <c r="E2486" s="41" t="str">
        <f aca="false">IF(A2486="","",IFERROR(INDEX(Sesiones!$C$2:$C$401,MATCH(A2486,Sesiones!$A$2:$A$401,0)),""))</f>
        <v/>
      </c>
      <c r="F2486" s="0" t="str">
        <f aca="false">IF(A2486="","",IF(D2486="Sesión no existe","Sesión no existe",IF(COUNTIFS(Matrículas!$A$2:$A$201,B2486,Matrículas!$B$2:$B$201,D2486)=0,"No está matriculado en ese grupo",IF(COUNTIFS($A$2:$A$3001,A2486,$B$2:$B$3001,B2486)&gt;1,"Registro repetido",""))))</f>
        <v/>
      </c>
    </row>
    <row r="2487" customFormat="false" ht="15" hidden="false" customHeight="false" outlineLevel="0" collapsed="false">
      <c r="D2487" s="0" t="str">
        <f aca="false">IF(A2487="","",IFERROR(INDEX(Sesiones!$B$2:$B$401,MATCH(A2487,Sesiones!$A$2:$A$401,0)),"Sesión no existe"))</f>
        <v/>
      </c>
      <c r="E2487" s="41" t="str">
        <f aca="false">IF(A2487="","",IFERROR(INDEX(Sesiones!$C$2:$C$401,MATCH(A2487,Sesiones!$A$2:$A$401,0)),""))</f>
        <v/>
      </c>
      <c r="F2487" s="0" t="str">
        <f aca="false">IF(A2487="","",IF(D2487="Sesión no existe","Sesión no existe",IF(COUNTIFS(Matrículas!$A$2:$A$201,B2487,Matrículas!$B$2:$B$201,D2487)=0,"No está matriculado en ese grupo",IF(COUNTIFS($A$2:$A$3001,A2487,$B$2:$B$3001,B2487)&gt;1,"Registro repetido",""))))</f>
        <v/>
      </c>
    </row>
    <row r="2488" customFormat="false" ht="15" hidden="false" customHeight="false" outlineLevel="0" collapsed="false">
      <c r="D2488" s="0" t="str">
        <f aca="false">IF(A2488="","",IFERROR(INDEX(Sesiones!$B$2:$B$401,MATCH(A2488,Sesiones!$A$2:$A$401,0)),"Sesión no existe"))</f>
        <v/>
      </c>
      <c r="E2488" s="41" t="str">
        <f aca="false">IF(A2488="","",IFERROR(INDEX(Sesiones!$C$2:$C$401,MATCH(A2488,Sesiones!$A$2:$A$401,0)),""))</f>
        <v/>
      </c>
      <c r="F2488" s="0" t="str">
        <f aca="false">IF(A2488="","",IF(D2488="Sesión no existe","Sesión no existe",IF(COUNTIFS(Matrículas!$A$2:$A$201,B2488,Matrículas!$B$2:$B$201,D2488)=0,"No está matriculado en ese grupo",IF(COUNTIFS($A$2:$A$3001,A2488,$B$2:$B$3001,B2488)&gt;1,"Registro repetido",""))))</f>
        <v/>
      </c>
    </row>
    <row r="2489" customFormat="false" ht="15" hidden="false" customHeight="false" outlineLevel="0" collapsed="false">
      <c r="D2489" s="0" t="str">
        <f aca="false">IF(A2489="","",IFERROR(INDEX(Sesiones!$B$2:$B$401,MATCH(A2489,Sesiones!$A$2:$A$401,0)),"Sesión no existe"))</f>
        <v/>
      </c>
      <c r="E2489" s="41" t="str">
        <f aca="false">IF(A2489="","",IFERROR(INDEX(Sesiones!$C$2:$C$401,MATCH(A2489,Sesiones!$A$2:$A$401,0)),""))</f>
        <v/>
      </c>
      <c r="F2489" s="0" t="str">
        <f aca="false">IF(A2489="","",IF(D2489="Sesión no existe","Sesión no existe",IF(COUNTIFS(Matrículas!$A$2:$A$201,B2489,Matrículas!$B$2:$B$201,D2489)=0,"No está matriculado en ese grupo",IF(COUNTIFS($A$2:$A$3001,A2489,$B$2:$B$3001,B2489)&gt;1,"Registro repetido",""))))</f>
        <v/>
      </c>
    </row>
    <row r="2490" customFormat="false" ht="15" hidden="false" customHeight="false" outlineLevel="0" collapsed="false">
      <c r="D2490" s="0" t="str">
        <f aca="false">IF(A2490="","",IFERROR(INDEX(Sesiones!$B$2:$B$401,MATCH(A2490,Sesiones!$A$2:$A$401,0)),"Sesión no existe"))</f>
        <v/>
      </c>
      <c r="E2490" s="41" t="str">
        <f aca="false">IF(A2490="","",IFERROR(INDEX(Sesiones!$C$2:$C$401,MATCH(A2490,Sesiones!$A$2:$A$401,0)),""))</f>
        <v/>
      </c>
      <c r="F2490" s="0" t="str">
        <f aca="false">IF(A2490="","",IF(D2490="Sesión no existe","Sesión no existe",IF(COUNTIFS(Matrículas!$A$2:$A$201,B2490,Matrículas!$B$2:$B$201,D2490)=0,"No está matriculado en ese grupo",IF(COUNTIFS($A$2:$A$3001,A2490,$B$2:$B$3001,B2490)&gt;1,"Registro repetido",""))))</f>
        <v/>
      </c>
    </row>
    <row r="2491" customFormat="false" ht="15" hidden="false" customHeight="false" outlineLevel="0" collapsed="false">
      <c r="D2491" s="0" t="str">
        <f aca="false">IF(A2491="","",IFERROR(INDEX(Sesiones!$B$2:$B$401,MATCH(A2491,Sesiones!$A$2:$A$401,0)),"Sesión no existe"))</f>
        <v/>
      </c>
      <c r="E2491" s="41" t="str">
        <f aca="false">IF(A2491="","",IFERROR(INDEX(Sesiones!$C$2:$C$401,MATCH(A2491,Sesiones!$A$2:$A$401,0)),""))</f>
        <v/>
      </c>
      <c r="F2491" s="0" t="str">
        <f aca="false">IF(A2491="","",IF(D2491="Sesión no existe","Sesión no existe",IF(COUNTIFS(Matrículas!$A$2:$A$201,B2491,Matrículas!$B$2:$B$201,D2491)=0,"No está matriculado en ese grupo",IF(COUNTIFS($A$2:$A$3001,A2491,$B$2:$B$3001,B2491)&gt;1,"Registro repetido",""))))</f>
        <v/>
      </c>
    </row>
    <row r="2492" customFormat="false" ht="15" hidden="false" customHeight="false" outlineLevel="0" collapsed="false">
      <c r="D2492" s="0" t="str">
        <f aca="false">IF(A2492="","",IFERROR(INDEX(Sesiones!$B$2:$B$401,MATCH(A2492,Sesiones!$A$2:$A$401,0)),"Sesión no existe"))</f>
        <v/>
      </c>
      <c r="E2492" s="41" t="str">
        <f aca="false">IF(A2492="","",IFERROR(INDEX(Sesiones!$C$2:$C$401,MATCH(A2492,Sesiones!$A$2:$A$401,0)),""))</f>
        <v/>
      </c>
      <c r="F2492" s="0" t="str">
        <f aca="false">IF(A2492="","",IF(D2492="Sesión no existe","Sesión no existe",IF(COUNTIFS(Matrículas!$A$2:$A$201,B2492,Matrículas!$B$2:$B$201,D2492)=0,"No está matriculado en ese grupo",IF(COUNTIFS($A$2:$A$3001,A2492,$B$2:$B$3001,B2492)&gt;1,"Registro repetido",""))))</f>
        <v/>
      </c>
    </row>
    <row r="2493" customFormat="false" ht="15" hidden="false" customHeight="false" outlineLevel="0" collapsed="false">
      <c r="D2493" s="0" t="str">
        <f aca="false">IF(A2493="","",IFERROR(INDEX(Sesiones!$B$2:$B$401,MATCH(A2493,Sesiones!$A$2:$A$401,0)),"Sesión no existe"))</f>
        <v/>
      </c>
      <c r="E2493" s="41" t="str">
        <f aca="false">IF(A2493="","",IFERROR(INDEX(Sesiones!$C$2:$C$401,MATCH(A2493,Sesiones!$A$2:$A$401,0)),""))</f>
        <v/>
      </c>
      <c r="F2493" s="0" t="str">
        <f aca="false">IF(A2493="","",IF(D2493="Sesión no existe","Sesión no existe",IF(COUNTIFS(Matrículas!$A$2:$A$201,B2493,Matrículas!$B$2:$B$201,D2493)=0,"No está matriculado en ese grupo",IF(COUNTIFS($A$2:$A$3001,A2493,$B$2:$B$3001,B2493)&gt;1,"Registro repetido",""))))</f>
        <v/>
      </c>
    </row>
    <row r="2494" customFormat="false" ht="15" hidden="false" customHeight="false" outlineLevel="0" collapsed="false">
      <c r="D2494" s="0" t="str">
        <f aca="false">IF(A2494="","",IFERROR(INDEX(Sesiones!$B$2:$B$401,MATCH(A2494,Sesiones!$A$2:$A$401,0)),"Sesión no existe"))</f>
        <v/>
      </c>
      <c r="E2494" s="41" t="str">
        <f aca="false">IF(A2494="","",IFERROR(INDEX(Sesiones!$C$2:$C$401,MATCH(A2494,Sesiones!$A$2:$A$401,0)),""))</f>
        <v/>
      </c>
      <c r="F2494" s="0" t="str">
        <f aca="false">IF(A2494="","",IF(D2494="Sesión no existe","Sesión no existe",IF(COUNTIFS(Matrículas!$A$2:$A$201,B2494,Matrículas!$B$2:$B$201,D2494)=0,"No está matriculado en ese grupo",IF(COUNTIFS($A$2:$A$3001,A2494,$B$2:$B$3001,B2494)&gt;1,"Registro repetido",""))))</f>
        <v/>
      </c>
    </row>
    <row r="2495" customFormat="false" ht="15" hidden="false" customHeight="false" outlineLevel="0" collapsed="false">
      <c r="D2495" s="0" t="str">
        <f aca="false">IF(A2495="","",IFERROR(INDEX(Sesiones!$B$2:$B$401,MATCH(A2495,Sesiones!$A$2:$A$401,0)),"Sesión no existe"))</f>
        <v/>
      </c>
      <c r="E2495" s="41" t="str">
        <f aca="false">IF(A2495="","",IFERROR(INDEX(Sesiones!$C$2:$C$401,MATCH(A2495,Sesiones!$A$2:$A$401,0)),""))</f>
        <v/>
      </c>
      <c r="F2495" s="0" t="str">
        <f aca="false">IF(A2495="","",IF(D2495="Sesión no existe","Sesión no existe",IF(COUNTIFS(Matrículas!$A$2:$A$201,B2495,Matrículas!$B$2:$B$201,D2495)=0,"No está matriculado en ese grupo",IF(COUNTIFS($A$2:$A$3001,A2495,$B$2:$B$3001,B2495)&gt;1,"Registro repetido",""))))</f>
        <v/>
      </c>
    </row>
    <row r="2496" customFormat="false" ht="15" hidden="false" customHeight="false" outlineLevel="0" collapsed="false">
      <c r="D2496" s="0" t="str">
        <f aca="false">IF(A2496="","",IFERROR(INDEX(Sesiones!$B$2:$B$401,MATCH(A2496,Sesiones!$A$2:$A$401,0)),"Sesión no existe"))</f>
        <v/>
      </c>
      <c r="E2496" s="41" t="str">
        <f aca="false">IF(A2496="","",IFERROR(INDEX(Sesiones!$C$2:$C$401,MATCH(A2496,Sesiones!$A$2:$A$401,0)),""))</f>
        <v/>
      </c>
      <c r="F2496" s="0" t="str">
        <f aca="false">IF(A2496="","",IF(D2496="Sesión no existe","Sesión no existe",IF(COUNTIFS(Matrículas!$A$2:$A$201,B2496,Matrículas!$B$2:$B$201,D2496)=0,"No está matriculado en ese grupo",IF(COUNTIFS($A$2:$A$3001,A2496,$B$2:$B$3001,B2496)&gt;1,"Registro repetido",""))))</f>
        <v/>
      </c>
    </row>
    <row r="2497" customFormat="false" ht="15" hidden="false" customHeight="false" outlineLevel="0" collapsed="false">
      <c r="D2497" s="0" t="str">
        <f aca="false">IF(A2497="","",IFERROR(INDEX(Sesiones!$B$2:$B$401,MATCH(A2497,Sesiones!$A$2:$A$401,0)),"Sesión no existe"))</f>
        <v/>
      </c>
      <c r="E2497" s="41" t="str">
        <f aca="false">IF(A2497="","",IFERROR(INDEX(Sesiones!$C$2:$C$401,MATCH(A2497,Sesiones!$A$2:$A$401,0)),""))</f>
        <v/>
      </c>
      <c r="F2497" s="0" t="str">
        <f aca="false">IF(A2497="","",IF(D2497="Sesión no existe","Sesión no existe",IF(COUNTIFS(Matrículas!$A$2:$A$201,B2497,Matrículas!$B$2:$B$201,D2497)=0,"No está matriculado en ese grupo",IF(COUNTIFS($A$2:$A$3001,A2497,$B$2:$B$3001,B2497)&gt;1,"Registro repetido",""))))</f>
        <v/>
      </c>
    </row>
    <row r="2498" customFormat="false" ht="15" hidden="false" customHeight="false" outlineLevel="0" collapsed="false">
      <c r="D2498" s="0" t="str">
        <f aca="false">IF(A2498="","",IFERROR(INDEX(Sesiones!$B$2:$B$401,MATCH(A2498,Sesiones!$A$2:$A$401,0)),"Sesión no existe"))</f>
        <v/>
      </c>
      <c r="E2498" s="41" t="str">
        <f aca="false">IF(A2498="","",IFERROR(INDEX(Sesiones!$C$2:$C$401,MATCH(A2498,Sesiones!$A$2:$A$401,0)),""))</f>
        <v/>
      </c>
      <c r="F2498" s="0" t="str">
        <f aca="false">IF(A2498="","",IF(D2498="Sesión no existe","Sesión no existe",IF(COUNTIFS(Matrículas!$A$2:$A$201,B2498,Matrículas!$B$2:$B$201,D2498)=0,"No está matriculado en ese grupo",IF(COUNTIFS($A$2:$A$3001,A2498,$B$2:$B$3001,B2498)&gt;1,"Registro repetido",""))))</f>
        <v/>
      </c>
    </row>
    <row r="2499" customFormat="false" ht="15" hidden="false" customHeight="false" outlineLevel="0" collapsed="false">
      <c r="D2499" s="0" t="str">
        <f aca="false">IF(A2499="","",IFERROR(INDEX(Sesiones!$B$2:$B$401,MATCH(A2499,Sesiones!$A$2:$A$401,0)),"Sesión no existe"))</f>
        <v/>
      </c>
      <c r="E2499" s="41" t="str">
        <f aca="false">IF(A2499="","",IFERROR(INDEX(Sesiones!$C$2:$C$401,MATCH(A2499,Sesiones!$A$2:$A$401,0)),""))</f>
        <v/>
      </c>
      <c r="F2499" s="0" t="str">
        <f aca="false">IF(A2499="","",IF(D2499="Sesión no existe","Sesión no existe",IF(COUNTIFS(Matrículas!$A$2:$A$201,B2499,Matrículas!$B$2:$B$201,D2499)=0,"No está matriculado en ese grupo",IF(COUNTIFS($A$2:$A$3001,A2499,$B$2:$B$3001,B2499)&gt;1,"Registro repetido",""))))</f>
        <v/>
      </c>
    </row>
    <row r="2500" customFormat="false" ht="15" hidden="false" customHeight="false" outlineLevel="0" collapsed="false">
      <c r="D2500" s="0" t="str">
        <f aca="false">IF(A2500="","",IFERROR(INDEX(Sesiones!$B$2:$B$401,MATCH(A2500,Sesiones!$A$2:$A$401,0)),"Sesión no existe"))</f>
        <v/>
      </c>
      <c r="E2500" s="41" t="str">
        <f aca="false">IF(A2500="","",IFERROR(INDEX(Sesiones!$C$2:$C$401,MATCH(A2500,Sesiones!$A$2:$A$401,0)),""))</f>
        <v/>
      </c>
      <c r="F2500" s="0" t="str">
        <f aca="false">IF(A2500="","",IF(D2500="Sesión no existe","Sesión no existe",IF(COUNTIFS(Matrículas!$A$2:$A$201,B2500,Matrículas!$B$2:$B$201,D2500)=0,"No está matriculado en ese grupo",IF(COUNTIFS($A$2:$A$3001,A2500,$B$2:$B$3001,B2500)&gt;1,"Registro repetido",""))))</f>
        <v/>
      </c>
    </row>
    <row r="2501" customFormat="false" ht="15" hidden="false" customHeight="false" outlineLevel="0" collapsed="false">
      <c r="D2501" s="0" t="str">
        <f aca="false">IF(A2501="","",IFERROR(INDEX(Sesiones!$B$2:$B$401,MATCH(A2501,Sesiones!$A$2:$A$401,0)),"Sesión no existe"))</f>
        <v/>
      </c>
      <c r="E2501" s="41" t="str">
        <f aca="false">IF(A2501="","",IFERROR(INDEX(Sesiones!$C$2:$C$401,MATCH(A2501,Sesiones!$A$2:$A$401,0)),""))</f>
        <v/>
      </c>
      <c r="F2501" s="0" t="str">
        <f aca="false">IF(A2501="","",IF(D2501="Sesión no existe","Sesión no existe",IF(COUNTIFS(Matrículas!$A$2:$A$201,B2501,Matrículas!$B$2:$B$201,D2501)=0,"No está matriculado en ese grupo",IF(COUNTIFS($A$2:$A$3001,A2501,$B$2:$B$3001,B2501)&gt;1,"Registro repetido",""))))</f>
        <v/>
      </c>
    </row>
    <row r="2502" customFormat="false" ht="15" hidden="false" customHeight="false" outlineLevel="0" collapsed="false">
      <c r="D2502" s="0" t="str">
        <f aca="false">IF(A2502="","",IFERROR(INDEX(Sesiones!$B$2:$B$401,MATCH(A2502,Sesiones!$A$2:$A$401,0)),"Sesión no existe"))</f>
        <v/>
      </c>
      <c r="E2502" s="41" t="str">
        <f aca="false">IF(A2502="","",IFERROR(INDEX(Sesiones!$C$2:$C$401,MATCH(A2502,Sesiones!$A$2:$A$401,0)),""))</f>
        <v/>
      </c>
      <c r="F2502" s="0" t="str">
        <f aca="false">IF(A2502="","",IF(D2502="Sesión no existe","Sesión no existe",IF(COUNTIFS(Matrículas!$A$2:$A$201,B2502,Matrículas!$B$2:$B$201,D2502)=0,"No está matriculado en ese grupo",IF(COUNTIFS($A$2:$A$3001,A2502,$B$2:$B$3001,B2502)&gt;1,"Registro repetido",""))))</f>
        <v/>
      </c>
    </row>
    <row r="2503" customFormat="false" ht="15" hidden="false" customHeight="false" outlineLevel="0" collapsed="false">
      <c r="D2503" s="0" t="str">
        <f aca="false">IF(A2503="","",IFERROR(INDEX(Sesiones!$B$2:$B$401,MATCH(A2503,Sesiones!$A$2:$A$401,0)),"Sesión no existe"))</f>
        <v/>
      </c>
      <c r="E2503" s="41" t="str">
        <f aca="false">IF(A2503="","",IFERROR(INDEX(Sesiones!$C$2:$C$401,MATCH(A2503,Sesiones!$A$2:$A$401,0)),""))</f>
        <v/>
      </c>
      <c r="F2503" s="0" t="str">
        <f aca="false">IF(A2503="","",IF(D2503="Sesión no existe","Sesión no existe",IF(COUNTIFS(Matrículas!$A$2:$A$201,B2503,Matrículas!$B$2:$B$201,D2503)=0,"No está matriculado en ese grupo",IF(COUNTIFS($A$2:$A$3001,A2503,$B$2:$B$3001,B2503)&gt;1,"Registro repetido",""))))</f>
        <v/>
      </c>
    </row>
    <row r="2504" customFormat="false" ht="15" hidden="false" customHeight="false" outlineLevel="0" collapsed="false">
      <c r="D2504" s="0" t="str">
        <f aca="false">IF(A2504="","",IFERROR(INDEX(Sesiones!$B$2:$B$401,MATCH(A2504,Sesiones!$A$2:$A$401,0)),"Sesión no existe"))</f>
        <v/>
      </c>
      <c r="E2504" s="41" t="str">
        <f aca="false">IF(A2504="","",IFERROR(INDEX(Sesiones!$C$2:$C$401,MATCH(A2504,Sesiones!$A$2:$A$401,0)),""))</f>
        <v/>
      </c>
      <c r="F2504" s="0" t="str">
        <f aca="false">IF(A2504="","",IF(D2504="Sesión no existe","Sesión no existe",IF(COUNTIFS(Matrículas!$A$2:$A$201,B2504,Matrículas!$B$2:$B$201,D2504)=0,"No está matriculado en ese grupo",IF(COUNTIFS($A$2:$A$3001,A2504,$B$2:$B$3001,B2504)&gt;1,"Registro repetido",""))))</f>
        <v/>
      </c>
    </row>
    <row r="2505" customFormat="false" ht="15" hidden="false" customHeight="false" outlineLevel="0" collapsed="false">
      <c r="D2505" s="0" t="str">
        <f aca="false">IF(A2505="","",IFERROR(INDEX(Sesiones!$B$2:$B$401,MATCH(A2505,Sesiones!$A$2:$A$401,0)),"Sesión no existe"))</f>
        <v/>
      </c>
      <c r="E2505" s="41" t="str">
        <f aca="false">IF(A2505="","",IFERROR(INDEX(Sesiones!$C$2:$C$401,MATCH(A2505,Sesiones!$A$2:$A$401,0)),""))</f>
        <v/>
      </c>
      <c r="F2505" s="0" t="str">
        <f aca="false">IF(A2505="","",IF(D2505="Sesión no existe","Sesión no existe",IF(COUNTIFS(Matrículas!$A$2:$A$201,B2505,Matrículas!$B$2:$B$201,D2505)=0,"No está matriculado en ese grupo",IF(COUNTIFS($A$2:$A$3001,A2505,$B$2:$B$3001,B2505)&gt;1,"Registro repetido",""))))</f>
        <v/>
      </c>
    </row>
    <row r="2506" customFormat="false" ht="15" hidden="false" customHeight="false" outlineLevel="0" collapsed="false">
      <c r="D2506" s="0" t="str">
        <f aca="false">IF(A2506="","",IFERROR(INDEX(Sesiones!$B$2:$B$401,MATCH(A2506,Sesiones!$A$2:$A$401,0)),"Sesión no existe"))</f>
        <v/>
      </c>
      <c r="E2506" s="41" t="str">
        <f aca="false">IF(A2506="","",IFERROR(INDEX(Sesiones!$C$2:$C$401,MATCH(A2506,Sesiones!$A$2:$A$401,0)),""))</f>
        <v/>
      </c>
      <c r="F2506" s="0" t="str">
        <f aca="false">IF(A2506="","",IF(D2506="Sesión no existe","Sesión no existe",IF(COUNTIFS(Matrículas!$A$2:$A$201,B2506,Matrículas!$B$2:$B$201,D2506)=0,"No está matriculado en ese grupo",IF(COUNTIFS($A$2:$A$3001,A2506,$B$2:$B$3001,B2506)&gt;1,"Registro repetido",""))))</f>
        <v/>
      </c>
    </row>
    <row r="2507" customFormat="false" ht="15" hidden="false" customHeight="false" outlineLevel="0" collapsed="false">
      <c r="D2507" s="0" t="str">
        <f aca="false">IF(A2507="","",IFERROR(INDEX(Sesiones!$B$2:$B$401,MATCH(A2507,Sesiones!$A$2:$A$401,0)),"Sesión no existe"))</f>
        <v/>
      </c>
      <c r="E2507" s="41" t="str">
        <f aca="false">IF(A2507="","",IFERROR(INDEX(Sesiones!$C$2:$C$401,MATCH(A2507,Sesiones!$A$2:$A$401,0)),""))</f>
        <v/>
      </c>
      <c r="F2507" s="0" t="str">
        <f aca="false">IF(A2507="","",IF(D2507="Sesión no existe","Sesión no existe",IF(COUNTIFS(Matrículas!$A$2:$A$201,B2507,Matrículas!$B$2:$B$201,D2507)=0,"No está matriculado en ese grupo",IF(COUNTIFS($A$2:$A$3001,A2507,$B$2:$B$3001,B2507)&gt;1,"Registro repetido",""))))</f>
        <v/>
      </c>
    </row>
    <row r="2508" customFormat="false" ht="15" hidden="false" customHeight="false" outlineLevel="0" collapsed="false">
      <c r="D2508" s="0" t="str">
        <f aca="false">IF(A2508="","",IFERROR(INDEX(Sesiones!$B$2:$B$401,MATCH(A2508,Sesiones!$A$2:$A$401,0)),"Sesión no existe"))</f>
        <v/>
      </c>
      <c r="E2508" s="41" t="str">
        <f aca="false">IF(A2508="","",IFERROR(INDEX(Sesiones!$C$2:$C$401,MATCH(A2508,Sesiones!$A$2:$A$401,0)),""))</f>
        <v/>
      </c>
      <c r="F2508" s="0" t="str">
        <f aca="false">IF(A2508="","",IF(D2508="Sesión no existe","Sesión no existe",IF(COUNTIFS(Matrículas!$A$2:$A$201,B2508,Matrículas!$B$2:$B$201,D2508)=0,"No está matriculado en ese grupo",IF(COUNTIFS($A$2:$A$3001,A2508,$B$2:$B$3001,B2508)&gt;1,"Registro repetido",""))))</f>
        <v/>
      </c>
    </row>
    <row r="2509" customFormat="false" ht="15" hidden="false" customHeight="false" outlineLevel="0" collapsed="false">
      <c r="D2509" s="0" t="str">
        <f aca="false">IF(A2509="","",IFERROR(INDEX(Sesiones!$B$2:$B$401,MATCH(A2509,Sesiones!$A$2:$A$401,0)),"Sesión no existe"))</f>
        <v/>
      </c>
      <c r="E2509" s="41" t="str">
        <f aca="false">IF(A2509="","",IFERROR(INDEX(Sesiones!$C$2:$C$401,MATCH(A2509,Sesiones!$A$2:$A$401,0)),""))</f>
        <v/>
      </c>
      <c r="F2509" s="0" t="str">
        <f aca="false">IF(A2509="","",IF(D2509="Sesión no existe","Sesión no existe",IF(COUNTIFS(Matrículas!$A$2:$A$201,B2509,Matrículas!$B$2:$B$201,D2509)=0,"No está matriculado en ese grupo",IF(COUNTIFS($A$2:$A$3001,A2509,$B$2:$B$3001,B2509)&gt;1,"Registro repetido",""))))</f>
        <v/>
      </c>
    </row>
    <row r="2510" customFormat="false" ht="15" hidden="false" customHeight="false" outlineLevel="0" collapsed="false">
      <c r="D2510" s="0" t="str">
        <f aca="false">IF(A2510="","",IFERROR(INDEX(Sesiones!$B$2:$B$401,MATCH(A2510,Sesiones!$A$2:$A$401,0)),"Sesión no existe"))</f>
        <v/>
      </c>
      <c r="E2510" s="41" t="str">
        <f aca="false">IF(A2510="","",IFERROR(INDEX(Sesiones!$C$2:$C$401,MATCH(A2510,Sesiones!$A$2:$A$401,0)),""))</f>
        <v/>
      </c>
      <c r="F2510" s="0" t="str">
        <f aca="false">IF(A2510="","",IF(D2510="Sesión no existe","Sesión no existe",IF(COUNTIFS(Matrículas!$A$2:$A$201,B2510,Matrículas!$B$2:$B$201,D2510)=0,"No está matriculado en ese grupo",IF(COUNTIFS($A$2:$A$3001,A2510,$B$2:$B$3001,B2510)&gt;1,"Registro repetido",""))))</f>
        <v/>
      </c>
    </row>
    <row r="2511" customFormat="false" ht="15" hidden="false" customHeight="false" outlineLevel="0" collapsed="false">
      <c r="D2511" s="0" t="str">
        <f aca="false">IF(A2511="","",IFERROR(INDEX(Sesiones!$B$2:$B$401,MATCH(A2511,Sesiones!$A$2:$A$401,0)),"Sesión no existe"))</f>
        <v/>
      </c>
      <c r="E2511" s="41" t="str">
        <f aca="false">IF(A2511="","",IFERROR(INDEX(Sesiones!$C$2:$C$401,MATCH(A2511,Sesiones!$A$2:$A$401,0)),""))</f>
        <v/>
      </c>
      <c r="F2511" s="0" t="str">
        <f aca="false">IF(A2511="","",IF(D2511="Sesión no existe","Sesión no existe",IF(COUNTIFS(Matrículas!$A$2:$A$201,B2511,Matrículas!$B$2:$B$201,D2511)=0,"No está matriculado en ese grupo",IF(COUNTIFS($A$2:$A$3001,A2511,$B$2:$B$3001,B2511)&gt;1,"Registro repetido",""))))</f>
        <v/>
      </c>
    </row>
    <row r="2512" customFormat="false" ht="15" hidden="false" customHeight="false" outlineLevel="0" collapsed="false">
      <c r="D2512" s="0" t="str">
        <f aca="false">IF(A2512="","",IFERROR(INDEX(Sesiones!$B$2:$B$401,MATCH(A2512,Sesiones!$A$2:$A$401,0)),"Sesión no existe"))</f>
        <v/>
      </c>
      <c r="E2512" s="41" t="str">
        <f aca="false">IF(A2512="","",IFERROR(INDEX(Sesiones!$C$2:$C$401,MATCH(A2512,Sesiones!$A$2:$A$401,0)),""))</f>
        <v/>
      </c>
      <c r="F2512" s="0" t="str">
        <f aca="false">IF(A2512="","",IF(D2512="Sesión no existe","Sesión no existe",IF(COUNTIFS(Matrículas!$A$2:$A$201,B2512,Matrículas!$B$2:$B$201,D2512)=0,"No está matriculado en ese grupo",IF(COUNTIFS($A$2:$A$3001,A2512,$B$2:$B$3001,B2512)&gt;1,"Registro repetido",""))))</f>
        <v/>
      </c>
    </row>
    <row r="2513" customFormat="false" ht="15" hidden="false" customHeight="false" outlineLevel="0" collapsed="false">
      <c r="D2513" s="0" t="str">
        <f aca="false">IF(A2513="","",IFERROR(INDEX(Sesiones!$B$2:$B$401,MATCH(A2513,Sesiones!$A$2:$A$401,0)),"Sesión no existe"))</f>
        <v/>
      </c>
      <c r="E2513" s="41" t="str">
        <f aca="false">IF(A2513="","",IFERROR(INDEX(Sesiones!$C$2:$C$401,MATCH(A2513,Sesiones!$A$2:$A$401,0)),""))</f>
        <v/>
      </c>
      <c r="F2513" s="0" t="str">
        <f aca="false">IF(A2513="","",IF(D2513="Sesión no existe","Sesión no existe",IF(COUNTIFS(Matrículas!$A$2:$A$201,B2513,Matrículas!$B$2:$B$201,D2513)=0,"No está matriculado en ese grupo",IF(COUNTIFS($A$2:$A$3001,A2513,$B$2:$B$3001,B2513)&gt;1,"Registro repetido",""))))</f>
        <v/>
      </c>
    </row>
    <row r="2514" customFormat="false" ht="15" hidden="false" customHeight="false" outlineLevel="0" collapsed="false">
      <c r="D2514" s="0" t="str">
        <f aca="false">IF(A2514="","",IFERROR(INDEX(Sesiones!$B$2:$B$401,MATCH(A2514,Sesiones!$A$2:$A$401,0)),"Sesión no existe"))</f>
        <v/>
      </c>
      <c r="E2514" s="41" t="str">
        <f aca="false">IF(A2514="","",IFERROR(INDEX(Sesiones!$C$2:$C$401,MATCH(A2514,Sesiones!$A$2:$A$401,0)),""))</f>
        <v/>
      </c>
      <c r="F2514" s="0" t="str">
        <f aca="false">IF(A2514="","",IF(D2514="Sesión no existe","Sesión no existe",IF(COUNTIFS(Matrículas!$A$2:$A$201,B2514,Matrículas!$B$2:$B$201,D2514)=0,"No está matriculado en ese grupo",IF(COUNTIFS($A$2:$A$3001,A2514,$B$2:$B$3001,B2514)&gt;1,"Registro repetido",""))))</f>
        <v/>
      </c>
    </row>
    <row r="2515" customFormat="false" ht="15" hidden="false" customHeight="false" outlineLevel="0" collapsed="false">
      <c r="D2515" s="0" t="str">
        <f aca="false">IF(A2515="","",IFERROR(INDEX(Sesiones!$B$2:$B$401,MATCH(A2515,Sesiones!$A$2:$A$401,0)),"Sesión no existe"))</f>
        <v/>
      </c>
      <c r="E2515" s="41" t="str">
        <f aca="false">IF(A2515="","",IFERROR(INDEX(Sesiones!$C$2:$C$401,MATCH(A2515,Sesiones!$A$2:$A$401,0)),""))</f>
        <v/>
      </c>
      <c r="F2515" s="0" t="str">
        <f aca="false">IF(A2515="","",IF(D2515="Sesión no existe","Sesión no existe",IF(COUNTIFS(Matrículas!$A$2:$A$201,B2515,Matrículas!$B$2:$B$201,D2515)=0,"No está matriculado en ese grupo",IF(COUNTIFS($A$2:$A$3001,A2515,$B$2:$B$3001,B2515)&gt;1,"Registro repetido",""))))</f>
        <v/>
      </c>
    </row>
    <row r="2516" customFormat="false" ht="15" hidden="false" customHeight="false" outlineLevel="0" collapsed="false">
      <c r="D2516" s="0" t="str">
        <f aca="false">IF(A2516="","",IFERROR(INDEX(Sesiones!$B$2:$B$401,MATCH(A2516,Sesiones!$A$2:$A$401,0)),"Sesión no existe"))</f>
        <v/>
      </c>
      <c r="E2516" s="41" t="str">
        <f aca="false">IF(A2516="","",IFERROR(INDEX(Sesiones!$C$2:$C$401,MATCH(A2516,Sesiones!$A$2:$A$401,0)),""))</f>
        <v/>
      </c>
      <c r="F2516" s="0" t="str">
        <f aca="false">IF(A2516="","",IF(D2516="Sesión no existe","Sesión no existe",IF(COUNTIFS(Matrículas!$A$2:$A$201,B2516,Matrículas!$B$2:$B$201,D2516)=0,"No está matriculado en ese grupo",IF(COUNTIFS($A$2:$A$3001,A2516,$B$2:$B$3001,B2516)&gt;1,"Registro repetido",""))))</f>
        <v/>
      </c>
    </row>
    <row r="2517" customFormat="false" ht="15" hidden="false" customHeight="false" outlineLevel="0" collapsed="false">
      <c r="D2517" s="0" t="str">
        <f aca="false">IF(A2517="","",IFERROR(INDEX(Sesiones!$B$2:$B$401,MATCH(A2517,Sesiones!$A$2:$A$401,0)),"Sesión no existe"))</f>
        <v/>
      </c>
      <c r="E2517" s="41" t="str">
        <f aca="false">IF(A2517="","",IFERROR(INDEX(Sesiones!$C$2:$C$401,MATCH(A2517,Sesiones!$A$2:$A$401,0)),""))</f>
        <v/>
      </c>
      <c r="F2517" s="0" t="str">
        <f aca="false">IF(A2517="","",IF(D2517="Sesión no existe","Sesión no existe",IF(COUNTIFS(Matrículas!$A$2:$A$201,B2517,Matrículas!$B$2:$B$201,D2517)=0,"No está matriculado en ese grupo",IF(COUNTIFS($A$2:$A$3001,A2517,$B$2:$B$3001,B2517)&gt;1,"Registro repetido",""))))</f>
        <v/>
      </c>
    </row>
    <row r="2518" customFormat="false" ht="15" hidden="false" customHeight="false" outlineLevel="0" collapsed="false">
      <c r="D2518" s="0" t="str">
        <f aca="false">IF(A2518="","",IFERROR(INDEX(Sesiones!$B$2:$B$401,MATCH(A2518,Sesiones!$A$2:$A$401,0)),"Sesión no existe"))</f>
        <v/>
      </c>
      <c r="E2518" s="41" t="str">
        <f aca="false">IF(A2518="","",IFERROR(INDEX(Sesiones!$C$2:$C$401,MATCH(A2518,Sesiones!$A$2:$A$401,0)),""))</f>
        <v/>
      </c>
      <c r="F2518" s="0" t="str">
        <f aca="false">IF(A2518="","",IF(D2518="Sesión no existe","Sesión no existe",IF(COUNTIFS(Matrículas!$A$2:$A$201,B2518,Matrículas!$B$2:$B$201,D2518)=0,"No está matriculado en ese grupo",IF(COUNTIFS($A$2:$A$3001,A2518,$B$2:$B$3001,B2518)&gt;1,"Registro repetido",""))))</f>
        <v/>
      </c>
    </row>
    <row r="2519" customFormat="false" ht="15" hidden="false" customHeight="false" outlineLevel="0" collapsed="false">
      <c r="D2519" s="0" t="str">
        <f aca="false">IF(A2519="","",IFERROR(INDEX(Sesiones!$B$2:$B$401,MATCH(A2519,Sesiones!$A$2:$A$401,0)),"Sesión no existe"))</f>
        <v/>
      </c>
      <c r="E2519" s="41" t="str">
        <f aca="false">IF(A2519="","",IFERROR(INDEX(Sesiones!$C$2:$C$401,MATCH(A2519,Sesiones!$A$2:$A$401,0)),""))</f>
        <v/>
      </c>
      <c r="F2519" s="0" t="str">
        <f aca="false">IF(A2519="","",IF(D2519="Sesión no existe","Sesión no existe",IF(COUNTIFS(Matrículas!$A$2:$A$201,B2519,Matrículas!$B$2:$B$201,D2519)=0,"No está matriculado en ese grupo",IF(COUNTIFS($A$2:$A$3001,A2519,$B$2:$B$3001,B2519)&gt;1,"Registro repetido",""))))</f>
        <v/>
      </c>
    </row>
    <row r="2520" customFormat="false" ht="15" hidden="false" customHeight="false" outlineLevel="0" collapsed="false">
      <c r="D2520" s="0" t="str">
        <f aca="false">IF(A2520="","",IFERROR(INDEX(Sesiones!$B$2:$B$401,MATCH(A2520,Sesiones!$A$2:$A$401,0)),"Sesión no existe"))</f>
        <v/>
      </c>
      <c r="E2520" s="41" t="str">
        <f aca="false">IF(A2520="","",IFERROR(INDEX(Sesiones!$C$2:$C$401,MATCH(A2520,Sesiones!$A$2:$A$401,0)),""))</f>
        <v/>
      </c>
      <c r="F2520" s="0" t="str">
        <f aca="false">IF(A2520="","",IF(D2520="Sesión no existe","Sesión no existe",IF(COUNTIFS(Matrículas!$A$2:$A$201,B2520,Matrículas!$B$2:$B$201,D2520)=0,"No está matriculado en ese grupo",IF(COUNTIFS($A$2:$A$3001,A2520,$B$2:$B$3001,B2520)&gt;1,"Registro repetido",""))))</f>
        <v/>
      </c>
    </row>
    <row r="2521" customFormat="false" ht="15" hidden="false" customHeight="false" outlineLevel="0" collapsed="false">
      <c r="D2521" s="0" t="str">
        <f aca="false">IF(A2521="","",IFERROR(INDEX(Sesiones!$B$2:$B$401,MATCH(A2521,Sesiones!$A$2:$A$401,0)),"Sesión no existe"))</f>
        <v/>
      </c>
      <c r="E2521" s="41" t="str">
        <f aca="false">IF(A2521="","",IFERROR(INDEX(Sesiones!$C$2:$C$401,MATCH(A2521,Sesiones!$A$2:$A$401,0)),""))</f>
        <v/>
      </c>
      <c r="F2521" s="0" t="str">
        <f aca="false">IF(A2521="","",IF(D2521="Sesión no existe","Sesión no existe",IF(COUNTIFS(Matrículas!$A$2:$A$201,B2521,Matrículas!$B$2:$B$201,D2521)=0,"No está matriculado en ese grupo",IF(COUNTIFS($A$2:$A$3001,A2521,$B$2:$B$3001,B2521)&gt;1,"Registro repetido",""))))</f>
        <v/>
      </c>
    </row>
    <row r="2522" customFormat="false" ht="15" hidden="false" customHeight="false" outlineLevel="0" collapsed="false">
      <c r="D2522" s="0" t="str">
        <f aca="false">IF(A2522="","",IFERROR(INDEX(Sesiones!$B$2:$B$401,MATCH(A2522,Sesiones!$A$2:$A$401,0)),"Sesión no existe"))</f>
        <v/>
      </c>
      <c r="E2522" s="41" t="str">
        <f aca="false">IF(A2522="","",IFERROR(INDEX(Sesiones!$C$2:$C$401,MATCH(A2522,Sesiones!$A$2:$A$401,0)),""))</f>
        <v/>
      </c>
      <c r="F2522" s="0" t="str">
        <f aca="false">IF(A2522="","",IF(D2522="Sesión no existe","Sesión no existe",IF(COUNTIFS(Matrículas!$A$2:$A$201,B2522,Matrículas!$B$2:$B$201,D2522)=0,"No está matriculado en ese grupo",IF(COUNTIFS($A$2:$A$3001,A2522,$B$2:$B$3001,B2522)&gt;1,"Registro repetido",""))))</f>
        <v/>
      </c>
    </row>
    <row r="2523" customFormat="false" ht="15" hidden="false" customHeight="false" outlineLevel="0" collapsed="false">
      <c r="D2523" s="0" t="str">
        <f aca="false">IF(A2523="","",IFERROR(INDEX(Sesiones!$B$2:$B$401,MATCH(A2523,Sesiones!$A$2:$A$401,0)),"Sesión no existe"))</f>
        <v/>
      </c>
      <c r="E2523" s="41" t="str">
        <f aca="false">IF(A2523="","",IFERROR(INDEX(Sesiones!$C$2:$C$401,MATCH(A2523,Sesiones!$A$2:$A$401,0)),""))</f>
        <v/>
      </c>
      <c r="F2523" s="0" t="str">
        <f aca="false">IF(A2523="","",IF(D2523="Sesión no existe","Sesión no existe",IF(COUNTIFS(Matrículas!$A$2:$A$201,B2523,Matrículas!$B$2:$B$201,D2523)=0,"No está matriculado en ese grupo",IF(COUNTIFS($A$2:$A$3001,A2523,$B$2:$B$3001,B2523)&gt;1,"Registro repetido",""))))</f>
        <v/>
      </c>
    </row>
    <row r="2524" customFormat="false" ht="15" hidden="false" customHeight="false" outlineLevel="0" collapsed="false">
      <c r="D2524" s="0" t="str">
        <f aca="false">IF(A2524="","",IFERROR(INDEX(Sesiones!$B$2:$B$401,MATCH(A2524,Sesiones!$A$2:$A$401,0)),"Sesión no existe"))</f>
        <v/>
      </c>
      <c r="E2524" s="41" t="str">
        <f aca="false">IF(A2524="","",IFERROR(INDEX(Sesiones!$C$2:$C$401,MATCH(A2524,Sesiones!$A$2:$A$401,0)),""))</f>
        <v/>
      </c>
      <c r="F2524" s="0" t="str">
        <f aca="false">IF(A2524="","",IF(D2524="Sesión no existe","Sesión no existe",IF(COUNTIFS(Matrículas!$A$2:$A$201,B2524,Matrículas!$B$2:$B$201,D2524)=0,"No está matriculado en ese grupo",IF(COUNTIFS($A$2:$A$3001,A2524,$B$2:$B$3001,B2524)&gt;1,"Registro repetido",""))))</f>
        <v/>
      </c>
    </row>
    <row r="2525" customFormat="false" ht="15" hidden="false" customHeight="false" outlineLevel="0" collapsed="false">
      <c r="D2525" s="0" t="str">
        <f aca="false">IF(A2525="","",IFERROR(INDEX(Sesiones!$B$2:$B$401,MATCH(A2525,Sesiones!$A$2:$A$401,0)),"Sesión no existe"))</f>
        <v/>
      </c>
      <c r="E2525" s="41" t="str">
        <f aca="false">IF(A2525="","",IFERROR(INDEX(Sesiones!$C$2:$C$401,MATCH(A2525,Sesiones!$A$2:$A$401,0)),""))</f>
        <v/>
      </c>
      <c r="F2525" s="0" t="str">
        <f aca="false">IF(A2525="","",IF(D2525="Sesión no existe","Sesión no existe",IF(COUNTIFS(Matrículas!$A$2:$A$201,B2525,Matrículas!$B$2:$B$201,D2525)=0,"No está matriculado en ese grupo",IF(COUNTIFS($A$2:$A$3001,A2525,$B$2:$B$3001,B2525)&gt;1,"Registro repetido",""))))</f>
        <v/>
      </c>
    </row>
    <row r="2526" customFormat="false" ht="15" hidden="false" customHeight="false" outlineLevel="0" collapsed="false">
      <c r="D2526" s="0" t="str">
        <f aca="false">IF(A2526="","",IFERROR(INDEX(Sesiones!$B$2:$B$401,MATCH(A2526,Sesiones!$A$2:$A$401,0)),"Sesión no existe"))</f>
        <v/>
      </c>
      <c r="E2526" s="41" t="str">
        <f aca="false">IF(A2526="","",IFERROR(INDEX(Sesiones!$C$2:$C$401,MATCH(A2526,Sesiones!$A$2:$A$401,0)),""))</f>
        <v/>
      </c>
      <c r="F2526" s="0" t="str">
        <f aca="false">IF(A2526="","",IF(D2526="Sesión no existe","Sesión no existe",IF(COUNTIFS(Matrículas!$A$2:$A$201,B2526,Matrículas!$B$2:$B$201,D2526)=0,"No está matriculado en ese grupo",IF(COUNTIFS($A$2:$A$3001,A2526,$B$2:$B$3001,B2526)&gt;1,"Registro repetido",""))))</f>
        <v/>
      </c>
    </row>
    <row r="2527" customFormat="false" ht="15" hidden="false" customHeight="false" outlineLevel="0" collapsed="false">
      <c r="D2527" s="0" t="str">
        <f aca="false">IF(A2527="","",IFERROR(INDEX(Sesiones!$B$2:$B$401,MATCH(A2527,Sesiones!$A$2:$A$401,0)),"Sesión no existe"))</f>
        <v/>
      </c>
      <c r="E2527" s="41" t="str">
        <f aca="false">IF(A2527="","",IFERROR(INDEX(Sesiones!$C$2:$C$401,MATCH(A2527,Sesiones!$A$2:$A$401,0)),""))</f>
        <v/>
      </c>
      <c r="F2527" s="0" t="str">
        <f aca="false">IF(A2527="","",IF(D2527="Sesión no existe","Sesión no existe",IF(COUNTIFS(Matrículas!$A$2:$A$201,B2527,Matrículas!$B$2:$B$201,D2527)=0,"No está matriculado en ese grupo",IF(COUNTIFS($A$2:$A$3001,A2527,$B$2:$B$3001,B2527)&gt;1,"Registro repetido",""))))</f>
        <v/>
      </c>
    </row>
    <row r="2528" customFormat="false" ht="15" hidden="false" customHeight="false" outlineLevel="0" collapsed="false">
      <c r="D2528" s="0" t="str">
        <f aca="false">IF(A2528="","",IFERROR(INDEX(Sesiones!$B$2:$B$401,MATCH(A2528,Sesiones!$A$2:$A$401,0)),"Sesión no existe"))</f>
        <v/>
      </c>
      <c r="E2528" s="41" t="str">
        <f aca="false">IF(A2528="","",IFERROR(INDEX(Sesiones!$C$2:$C$401,MATCH(A2528,Sesiones!$A$2:$A$401,0)),""))</f>
        <v/>
      </c>
      <c r="F2528" s="0" t="str">
        <f aca="false">IF(A2528="","",IF(D2528="Sesión no existe","Sesión no existe",IF(COUNTIFS(Matrículas!$A$2:$A$201,B2528,Matrículas!$B$2:$B$201,D2528)=0,"No está matriculado en ese grupo",IF(COUNTIFS($A$2:$A$3001,A2528,$B$2:$B$3001,B2528)&gt;1,"Registro repetido",""))))</f>
        <v/>
      </c>
    </row>
    <row r="2529" customFormat="false" ht="15" hidden="false" customHeight="false" outlineLevel="0" collapsed="false">
      <c r="D2529" s="0" t="str">
        <f aca="false">IF(A2529="","",IFERROR(INDEX(Sesiones!$B$2:$B$401,MATCH(A2529,Sesiones!$A$2:$A$401,0)),"Sesión no existe"))</f>
        <v/>
      </c>
      <c r="E2529" s="41" t="str">
        <f aca="false">IF(A2529="","",IFERROR(INDEX(Sesiones!$C$2:$C$401,MATCH(A2529,Sesiones!$A$2:$A$401,0)),""))</f>
        <v/>
      </c>
      <c r="F2529" s="0" t="str">
        <f aca="false">IF(A2529="","",IF(D2529="Sesión no existe","Sesión no existe",IF(COUNTIFS(Matrículas!$A$2:$A$201,B2529,Matrículas!$B$2:$B$201,D2529)=0,"No está matriculado en ese grupo",IF(COUNTIFS($A$2:$A$3001,A2529,$B$2:$B$3001,B2529)&gt;1,"Registro repetido",""))))</f>
        <v/>
      </c>
    </row>
    <row r="2530" customFormat="false" ht="15" hidden="false" customHeight="false" outlineLevel="0" collapsed="false">
      <c r="D2530" s="0" t="str">
        <f aca="false">IF(A2530="","",IFERROR(INDEX(Sesiones!$B$2:$B$401,MATCH(A2530,Sesiones!$A$2:$A$401,0)),"Sesión no existe"))</f>
        <v/>
      </c>
      <c r="E2530" s="41" t="str">
        <f aca="false">IF(A2530="","",IFERROR(INDEX(Sesiones!$C$2:$C$401,MATCH(A2530,Sesiones!$A$2:$A$401,0)),""))</f>
        <v/>
      </c>
      <c r="F2530" s="0" t="str">
        <f aca="false">IF(A2530="","",IF(D2530="Sesión no existe","Sesión no existe",IF(COUNTIFS(Matrículas!$A$2:$A$201,B2530,Matrículas!$B$2:$B$201,D2530)=0,"No está matriculado en ese grupo",IF(COUNTIFS($A$2:$A$3001,A2530,$B$2:$B$3001,B2530)&gt;1,"Registro repetido",""))))</f>
        <v/>
      </c>
    </row>
    <row r="2531" customFormat="false" ht="15" hidden="false" customHeight="false" outlineLevel="0" collapsed="false">
      <c r="D2531" s="0" t="str">
        <f aca="false">IF(A2531="","",IFERROR(INDEX(Sesiones!$B$2:$B$401,MATCH(A2531,Sesiones!$A$2:$A$401,0)),"Sesión no existe"))</f>
        <v/>
      </c>
      <c r="E2531" s="41" t="str">
        <f aca="false">IF(A2531="","",IFERROR(INDEX(Sesiones!$C$2:$C$401,MATCH(A2531,Sesiones!$A$2:$A$401,0)),""))</f>
        <v/>
      </c>
      <c r="F2531" s="0" t="str">
        <f aca="false">IF(A2531="","",IF(D2531="Sesión no existe","Sesión no existe",IF(COUNTIFS(Matrículas!$A$2:$A$201,B2531,Matrículas!$B$2:$B$201,D2531)=0,"No está matriculado en ese grupo",IF(COUNTIFS($A$2:$A$3001,A2531,$B$2:$B$3001,B2531)&gt;1,"Registro repetido",""))))</f>
        <v/>
      </c>
    </row>
    <row r="2532" customFormat="false" ht="15" hidden="false" customHeight="false" outlineLevel="0" collapsed="false">
      <c r="D2532" s="0" t="str">
        <f aca="false">IF(A2532="","",IFERROR(INDEX(Sesiones!$B$2:$B$401,MATCH(A2532,Sesiones!$A$2:$A$401,0)),"Sesión no existe"))</f>
        <v/>
      </c>
      <c r="E2532" s="41" t="str">
        <f aca="false">IF(A2532="","",IFERROR(INDEX(Sesiones!$C$2:$C$401,MATCH(A2532,Sesiones!$A$2:$A$401,0)),""))</f>
        <v/>
      </c>
      <c r="F2532" s="0" t="str">
        <f aca="false">IF(A2532="","",IF(D2532="Sesión no existe","Sesión no existe",IF(COUNTIFS(Matrículas!$A$2:$A$201,B2532,Matrículas!$B$2:$B$201,D2532)=0,"No está matriculado en ese grupo",IF(COUNTIFS($A$2:$A$3001,A2532,$B$2:$B$3001,B2532)&gt;1,"Registro repetido",""))))</f>
        <v/>
      </c>
    </row>
    <row r="2533" customFormat="false" ht="15" hidden="false" customHeight="false" outlineLevel="0" collapsed="false">
      <c r="D2533" s="0" t="str">
        <f aca="false">IF(A2533="","",IFERROR(INDEX(Sesiones!$B$2:$B$401,MATCH(A2533,Sesiones!$A$2:$A$401,0)),"Sesión no existe"))</f>
        <v/>
      </c>
      <c r="E2533" s="41" t="str">
        <f aca="false">IF(A2533="","",IFERROR(INDEX(Sesiones!$C$2:$C$401,MATCH(A2533,Sesiones!$A$2:$A$401,0)),""))</f>
        <v/>
      </c>
      <c r="F2533" s="0" t="str">
        <f aca="false">IF(A2533="","",IF(D2533="Sesión no existe","Sesión no existe",IF(COUNTIFS(Matrículas!$A$2:$A$201,B2533,Matrículas!$B$2:$B$201,D2533)=0,"No está matriculado en ese grupo",IF(COUNTIFS($A$2:$A$3001,A2533,$B$2:$B$3001,B2533)&gt;1,"Registro repetido",""))))</f>
        <v/>
      </c>
    </row>
    <row r="2534" customFormat="false" ht="15" hidden="false" customHeight="false" outlineLevel="0" collapsed="false">
      <c r="D2534" s="0" t="str">
        <f aca="false">IF(A2534="","",IFERROR(INDEX(Sesiones!$B$2:$B$401,MATCH(A2534,Sesiones!$A$2:$A$401,0)),"Sesión no existe"))</f>
        <v/>
      </c>
      <c r="E2534" s="41" t="str">
        <f aca="false">IF(A2534="","",IFERROR(INDEX(Sesiones!$C$2:$C$401,MATCH(A2534,Sesiones!$A$2:$A$401,0)),""))</f>
        <v/>
      </c>
      <c r="F2534" s="0" t="str">
        <f aca="false">IF(A2534="","",IF(D2534="Sesión no existe","Sesión no existe",IF(COUNTIFS(Matrículas!$A$2:$A$201,B2534,Matrículas!$B$2:$B$201,D2534)=0,"No está matriculado en ese grupo",IF(COUNTIFS($A$2:$A$3001,A2534,$B$2:$B$3001,B2534)&gt;1,"Registro repetido",""))))</f>
        <v/>
      </c>
    </row>
    <row r="2535" customFormat="false" ht="15" hidden="false" customHeight="false" outlineLevel="0" collapsed="false">
      <c r="D2535" s="0" t="str">
        <f aca="false">IF(A2535="","",IFERROR(INDEX(Sesiones!$B$2:$B$401,MATCH(A2535,Sesiones!$A$2:$A$401,0)),"Sesión no existe"))</f>
        <v/>
      </c>
      <c r="E2535" s="41" t="str">
        <f aca="false">IF(A2535="","",IFERROR(INDEX(Sesiones!$C$2:$C$401,MATCH(A2535,Sesiones!$A$2:$A$401,0)),""))</f>
        <v/>
      </c>
      <c r="F2535" s="0" t="str">
        <f aca="false">IF(A2535="","",IF(D2535="Sesión no existe","Sesión no existe",IF(COUNTIFS(Matrículas!$A$2:$A$201,B2535,Matrículas!$B$2:$B$201,D2535)=0,"No está matriculado en ese grupo",IF(COUNTIFS($A$2:$A$3001,A2535,$B$2:$B$3001,B2535)&gt;1,"Registro repetido",""))))</f>
        <v/>
      </c>
    </row>
    <row r="2536" customFormat="false" ht="15" hidden="false" customHeight="false" outlineLevel="0" collapsed="false">
      <c r="D2536" s="0" t="str">
        <f aca="false">IF(A2536="","",IFERROR(INDEX(Sesiones!$B$2:$B$401,MATCH(A2536,Sesiones!$A$2:$A$401,0)),"Sesión no existe"))</f>
        <v/>
      </c>
      <c r="E2536" s="41" t="str">
        <f aca="false">IF(A2536="","",IFERROR(INDEX(Sesiones!$C$2:$C$401,MATCH(A2536,Sesiones!$A$2:$A$401,0)),""))</f>
        <v/>
      </c>
      <c r="F2536" s="0" t="str">
        <f aca="false">IF(A2536="","",IF(D2536="Sesión no existe","Sesión no existe",IF(COUNTIFS(Matrículas!$A$2:$A$201,B2536,Matrículas!$B$2:$B$201,D2536)=0,"No está matriculado en ese grupo",IF(COUNTIFS($A$2:$A$3001,A2536,$B$2:$B$3001,B2536)&gt;1,"Registro repetido",""))))</f>
        <v/>
      </c>
    </row>
    <row r="2537" customFormat="false" ht="15" hidden="false" customHeight="false" outlineLevel="0" collapsed="false">
      <c r="D2537" s="0" t="str">
        <f aca="false">IF(A2537="","",IFERROR(INDEX(Sesiones!$B$2:$B$401,MATCH(A2537,Sesiones!$A$2:$A$401,0)),"Sesión no existe"))</f>
        <v/>
      </c>
      <c r="E2537" s="41" t="str">
        <f aca="false">IF(A2537="","",IFERROR(INDEX(Sesiones!$C$2:$C$401,MATCH(A2537,Sesiones!$A$2:$A$401,0)),""))</f>
        <v/>
      </c>
      <c r="F2537" s="0" t="str">
        <f aca="false">IF(A2537="","",IF(D2537="Sesión no existe","Sesión no existe",IF(COUNTIFS(Matrículas!$A$2:$A$201,B2537,Matrículas!$B$2:$B$201,D2537)=0,"No está matriculado en ese grupo",IF(COUNTIFS($A$2:$A$3001,A2537,$B$2:$B$3001,B2537)&gt;1,"Registro repetido",""))))</f>
        <v/>
      </c>
    </row>
    <row r="2538" customFormat="false" ht="15" hidden="false" customHeight="false" outlineLevel="0" collapsed="false">
      <c r="D2538" s="0" t="str">
        <f aca="false">IF(A2538="","",IFERROR(INDEX(Sesiones!$B$2:$B$401,MATCH(A2538,Sesiones!$A$2:$A$401,0)),"Sesión no existe"))</f>
        <v/>
      </c>
      <c r="E2538" s="41" t="str">
        <f aca="false">IF(A2538="","",IFERROR(INDEX(Sesiones!$C$2:$C$401,MATCH(A2538,Sesiones!$A$2:$A$401,0)),""))</f>
        <v/>
      </c>
      <c r="F2538" s="0" t="str">
        <f aca="false">IF(A2538="","",IF(D2538="Sesión no existe","Sesión no existe",IF(COUNTIFS(Matrículas!$A$2:$A$201,B2538,Matrículas!$B$2:$B$201,D2538)=0,"No está matriculado en ese grupo",IF(COUNTIFS($A$2:$A$3001,A2538,$B$2:$B$3001,B2538)&gt;1,"Registro repetido",""))))</f>
        <v/>
      </c>
    </row>
    <row r="2539" customFormat="false" ht="15" hidden="false" customHeight="false" outlineLevel="0" collapsed="false">
      <c r="D2539" s="0" t="str">
        <f aca="false">IF(A2539="","",IFERROR(INDEX(Sesiones!$B$2:$B$401,MATCH(A2539,Sesiones!$A$2:$A$401,0)),"Sesión no existe"))</f>
        <v/>
      </c>
      <c r="E2539" s="41" t="str">
        <f aca="false">IF(A2539="","",IFERROR(INDEX(Sesiones!$C$2:$C$401,MATCH(A2539,Sesiones!$A$2:$A$401,0)),""))</f>
        <v/>
      </c>
      <c r="F2539" s="0" t="str">
        <f aca="false">IF(A2539="","",IF(D2539="Sesión no existe","Sesión no existe",IF(COUNTIFS(Matrículas!$A$2:$A$201,B2539,Matrículas!$B$2:$B$201,D2539)=0,"No está matriculado en ese grupo",IF(COUNTIFS($A$2:$A$3001,A2539,$B$2:$B$3001,B2539)&gt;1,"Registro repetido",""))))</f>
        <v/>
      </c>
    </row>
    <row r="2540" customFormat="false" ht="15" hidden="false" customHeight="false" outlineLevel="0" collapsed="false">
      <c r="D2540" s="0" t="str">
        <f aca="false">IF(A2540="","",IFERROR(INDEX(Sesiones!$B$2:$B$401,MATCH(A2540,Sesiones!$A$2:$A$401,0)),"Sesión no existe"))</f>
        <v/>
      </c>
      <c r="E2540" s="41" t="str">
        <f aca="false">IF(A2540="","",IFERROR(INDEX(Sesiones!$C$2:$C$401,MATCH(A2540,Sesiones!$A$2:$A$401,0)),""))</f>
        <v/>
      </c>
      <c r="F2540" s="0" t="str">
        <f aca="false">IF(A2540="","",IF(D2540="Sesión no existe","Sesión no existe",IF(COUNTIFS(Matrículas!$A$2:$A$201,B2540,Matrículas!$B$2:$B$201,D2540)=0,"No está matriculado en ese grupo",IF(COUNTIFS($A$2:$A$3001,A2540,$B$2:$B$3001,B2540)&gt;1,"Registro repetido",""))))</f>
        <v/>
      </c>
    </row>
    <row r="2541" customFormat="false" ht="15" hidden="false" customHeight="false" outlineLevel="0" collapsed="false">
      <c r="D2541" s="0" t="str">
        <f aca="false">IF(A2541="","",IFERROR(INDEX(Sesiones!$B$2:$B$401,MATCH(A2541,Sesiones!$A$2:$A$401,0)),"Sesión no existe"))</f>
        <v/>
      </c>
      <c r="E2541" s="41" t="str">
        <f aca="false">IF(A2541="","",IFERROR(INDEX(Sesiones!$C$2:$C$401,MATCH(A2541,Sesiones!$A$2:$A$401,0)),""))</f>
        <v/>
      </c>
      <c r="F2541" s="0" t="str">
        <f aca="false">IF(A2541="","",IF(D2541="Sesión no existe","Sesión no existe",IF(COUNTIFS(Matrículas!$A$2:$A$201,B2541,Matrículas!$B$2:$B$201,D2541)=0,"No está matriculado en ese grupo",IF(COUNTIFS($A$2:$A$3001,A2541,$B$2:$B$3001,B2541)&gt;1,"Registro repetido",""))))</f>
        <v/>
      </c>
    </row>
    <row r="2542" customFormat="false" ht="15" hidden="false" customHeight="false" outlineLevel="0" collapsed="false">
      <c r="D2542" s="0" t="str">
        <f aca="false">IF(A2542="","",IFERROR(INDEX(Sesiones!$B$2:$B$401,MATCH(A2542,Sesiones!$A$2:$A$401,0)),"Sesión no existe"))</f>
        <v/>
      </c>
      <c r="E2542" s="41" t="str">
        <f aca="false">IF(A2542="","",IFERROR(INDEX(Sesiones!$C$2:$C$401,MATCH(A2542,Sesiones!$A$2:$A$401,0)),""))</f>
        <v/>
      </c>
      <c r="F2542" s="0" t="str">
        <f aca="false">IF(A2542="","",IF(D2542="Sesión no existe","Sesión no existe",IF(COUNTIFS(Matrículas!$A$2:$A$201,B2542,Matrículas!$B$2:$B$201,D2542)=0,"No está matriculado en ese grupo",IF(COUNTIFS($A$2:$A$3001,A2542,$B$2:$B$3001,B2542)&gt;1,"Registro repetido",""))))</f>
        <v/>
      </c>
    </row>
    <row r="2543" customFormat="false" ht="15" hidden="false" customHeight="false" outlineLevel="0" collapsed="false">
      <c r="D2543" s="0" t="str">
        <f aca="false">IF(A2543="","",IFERROR(INDEX(Sesiones!$B$2:$B$401,MATCH(A2543,Sesiones!$A$2:$A$401,0)),"Sesión no existe"))</f>
        <v/>
      </c>
      <c r="E2543" s="41" t="str">
        <f aca="false">IF(A2543="","",IFERROR(INDEX(Sesiones!$C$2:$C$401,MATCH(A2543,Sesiones!$A$2:$A$401,0)),""))</f>
        <v/>
      </c>
      <c r="F2543" s="0" t="str">
        <f aca="false">IF(A2543="","",IF(D2543="Sesión no existe","Sesión no existe",IF(COUNTIFS(Matrículas!$A$2:$A$201,B2543,Matrículas!$B$2:$B$201,D2543)=0,"No está matriculado en ese grupo",IF(COUNTIFS($A$2:$A$3001,A2543,$B$2:$B$3001,B2543)&gt;1,"Registro repetido",""))))</f>
        <v/>
      </c>
    </row>
    <row r="2544" customFormat="false" ht="15" hidden="false" customHeight="false" outlineLevel="0" collapsed="false">
      <c r="D2544" s="0" t="str">
        <f aca="false">IF(A2544="","",IFERROR(INDEX(Sesiones!$B$2:$B$401,MATCH(A2544,Sesiones!$A$2:$A$401,0)),"Sesión no existe"))</f>
        <v/>
      </c>
      <c r="E2544" s="41" t="str">
        <f aca="false">IF(A2544="","",IFERROR(INDEX(Sesiones!$C$2:$C$401,MATCH(A2544,Sesiones!$A$2:$A$401,0)),""))</f>
        <v/>
      </c>
      <c r="F2544" s="0" t="str">
        <f aca="false">IF(A2544="","",IF(D2544="Sesión no existe","Sesión no existe",IF(COUNTIFS(Matrículas!$A$2:$A$201,B2544,Matrículas!$B$2:$B$201,D2544)=0,"No está matriculado en ese grupo",IF(COUNTIFS($A$2:$A$3001,A2544,$B$2:$B$3001,B2544)&gt;1,"Registro repetido",""))))</f>
        <v/>
      </c>
    </row>
    <row r="2545" customFormat="false" ht="15" hidden="false" customHeight="false" outlineLevel="0" collapsed="false">
      <c r="D2545" s="0" t="str">
        <f aca="false">IF(A2545="","",IFERROR(INDEX(Sesiones!$B$2:$B$401,MATCH(A2545,Sesiones!$A$2:$A$401,0)),"Sesión no existe"))</f>
        <v/>
      </c>
      <c r="E2545" s="41" t="str">
        <f aca="false">IF(A2545="","",IFERROR(INDEX(Sesiones!$C$2:$C$401,MATCH(A2545,Sesiones!$A$2:$A$401,0)),""))</f>
        <v/>
      </c>
      <c r="F2545" s="0" t="str">
        <f aca="false">IF(A2545="","",IF(D2545="Sesión no existe","Sesión no existe",IF(COUNTIFS(Matrículas!$A$2:$A$201,B2545,Matrículas!$B$2:$B$201,D2545)=0,"No está matriculado en ese grupo",IF(COUNTIFS($A$2:$A$3001,A2545,$B$2:$B$3001,B2545)&gt;1,"Registro repetido",""))))</f>
        <v/>
      </c>
    </row>
    <row r="2546" customFormat="false" ht="15" hidden="false" customHeight="false" outlineLevel="0" collapsed="false">
      <c r="D2546" s="0" t="str">
        <f aca="false">IF(A2546="","",IFERROR(INDEX(Sesiones!$B$2:$B$401,MATCH(A2546,Sesiones!$A$2:$A$401,0)),"Sesión no existe"))</f>
        <v/>
      </c>
      <c r="E2546" s="41" t="str">
        <f aca="false">IF(A2546="","",IFERROR(INDEX(Sesiones!$C$2:$C$401,MATCH(A2546,Sesiones!$A$2:$A$401,0)),""))</f>
        <v/>
      </c>
      <c r="F2546" s="0" t="str">
        <f aca="false">IF(A2546="","",IF(D2546="Sesión no existe","Sesión no existe",IF(COUNTIFS(Matrículas!$A$2:$A$201,B2546,Matrículas!$B$2:$B$201,D2546)=0,"No está matriculado en ese grupo",IF(COUNTIFS($A$2:$A$3001,A2546,$B$2:$B$3001,B2546)&gt;1,"Registro repetido",""))))</f>
        <v/>
      </c>
    </row>
    <row r="2547" customFormat="false" ht="15" hidden="false" customHeight="false" outlineLevel="0" collapsed="false">
      <c r="D2547" s="0" t="str">
        <f aca="false">IF(A2547="","",IFERROR(INDEX(Sesiones!$B$2:$B$401,MATCH(A2547,Sesiones!$A$2:$A$401,0)),"Sesión no existe"))</f>
        <v/>
      </c>
      <c r="E2547" s="41" t="str">
        <f aca="false">IF(A2547="","",IFERROR(INDEX(Sesiones!$C$2:$C$401,MATCH(A2547,Sesiones!$A$2:$A$401,0)),""))</f>
        <v/>
      </c>
      <c r="F2547" s="0" t="str">
        <f aca="false">IF(A2547="","",IF(D2547="Sesión no existe","Sesión no existe",IF(COUNTIFS(Matrículas!$A$2:$A$201,B2547,Matrículas!$B$2:$B$201,D2547)=0,"No está matriculado en ese grupo",IF(COUNTIFS($A$2:$A$3001,A2547,$B$2:$B$3001,B2547)&gt;1,"Registro repetido",""))))</f>
        <v/>
      </c>
    </row>
    <row r="2548" customFormat="false" ht="15" hidden="false" customHeight="false" outlineLevel="0" collapsed="false">
      <c r="D2548" s="0" t="str">
        <f aca="false">IF(A2548="","",IFERROR(INDEX(Sesiones!$B$2:$B$401,MATCH(A2548,Sesiones!$A$2:$A$401,0)),"Sesión no existe"))</f>
        <v/>
      </c>
      <c r="E2548" s="41" t="str">
        <f aca="false">IF(A2548="","",IFERROR(INDEX(Sesiones!$C$2:$C$401,MATCH(A2548,Sesiones!$A$2:$A$401,0)),""))</f>
        <v/>
      </c>
      <c r="F2548" s="0" t="str">
        <f aca="false">IF(A2548="","",IF(D2548="Sesión no existe","Sesión no existe",IF(COUNTIFS(Matrículas!$A$2:$A$201,B2548,Matrículas!$B$2:$B$201,D2548)=0,"No está matriculado en ese grupo",IF(COUNTIFS($A$2:$A$3001,A2548,$B$2:$B$3001,B2548)&gt;1,"Registro repetido",""))))</f>
        <v/>
      </c>
    </row>
    <row r="2549" customFormat="false" ht="15" hidden="false" customHeight="false" outlineLevel="0" collapsed="false">
      <c r="D2549" s="0" t="str">
        <f aca="false">IF(A2549="","",IFERROR(INDEX(Sesiones!$B$2:$B$401,MATCH(A2549,Sesiones!$A$2:$A$401,0)),"Sesión no existe"))</f>
        <v/>
      </c>
      <c r="E2549" s="41" t="str">
        <f aca="false">IF(A2549="","",IFERROR(INDEX(Sesiones!$C$2:$C$401,MATCH(A2549,Sesiones!$A$2:$A$401,0)),""))</f>
        <v/>
      </c>
      <c r="F2549" s="0" t="str">
        <f aca="false">IF(A2549="","",IF(D2549="Sesión no existe","Sesión no existe",IF(COUNTIFS(Matrículas!$A$2:$A$201,B2549,Matrículas!$B$2:$B$201,D2549)=0,"No está matriculado en ese grupo",IF(COUNTIFS($A$2:$A$3001,A2549,$B$2:$B$3001,B2549)&gt;1,"Registro repetido",""))))</f>
        <v/>
      </c>
    </row>
    <row r="2550" customFormat="false" ht="15" hidden="false" customHeight="false" outlineLevel="0" collapsed="false">
      <c r="D2550" s="0" t="str">
        <f aca="false">IF(A2550="","",IFERROR(INDEX(Sesiones!$B$2:$B$401,MATCH(A2550,Sesiones!$A$2:$A$401,0)),"Sesión no existe"))</f>
        <v/>
      </c>
      <c r="E2550" s="41" t="str">
        <f aca="false">IF(A2550="","",IFERROR(INDEX(Sesiones!$C$2:$C$401,MATCH(A2550,Sesiones!$A$2:$A$401,0)),""))</f>
        <v/>
      </c>
      <c r="F2550" s="0" t="str">
        <f aca="false">IF(A2550="","",IF(D2550="Sesión no existe","Sesión no existe",IF(COUNTIFS(Matrículas!$A$2:$A$201,B2550,Matrículas!$B$2:$B$201,D2550)=0,"No está matriculado en ese grupo",IF(COUNTIFS($A$2:$A$3001,A2550,$B$2:$B$3001,B2550)&gt;1,"Registro repetido",""))))</f>
        <v/>
      </c>
    </row>
    <row r="2551" customFormat="false" ht="15" hidden="false" customHeight="false" outlineLevel="0" collapsed="false">
      <c r="D2551" s="0" t="str">
        <f aca="false">IF(A2551="","",IFERROR(INDEX(Sesiones!$B$2:$B$401,MATCH(A2551,Sesiones!$A$2:$A$401,0)),"Sesión no existe"))</f>
        <v/>
      </c>
      <c r="E2551" s="41" t="str">
        <f aca="false">IF(A2551="","",IFERROR(INDEX(Sesiones!$C$2:$C$401,MATCH(A2551,Sesiones!$A$2:$A$401,0)),""))</f>
        <v/>
      </c>
      <c r="F2551" s="0" t="str">
        <f aca="false">IF(A2551="","",IF(D2551="Sesión no existe","Sesión no existe",IF(COUNTIFS(Matrículas!$A$2:$A$201,B2551,Matrículas!$B$2:$B$201,D2551)=0,"No está matriculado en ese grupo",IF(COUNTIFS($A$2:$A$3001,A2551,$B$2:$B$3001,B2551)&gt;1,"Registro repetido",""))))</f>
        <v/>
      </c>
    </row>
    <row r="2552" customFormat="false" ht="15" hidden="false" customHeight="false" outlineLevel="0" collapsed="false">
      <c r="D2552" s="0" t="str">
        <f aca="false">IF(A2552="","",IFERROR(INDEX(Sesiones!$B$2:$B$401,MATCH(A2552,Sesiones!$A$2:$A$401,0)),"Sesión no existe"))</f>
        <v/>
      </c>
      <c r="E2552" s="41" t="str">
        <f aca="false">IF(A2552="","",IFERROR(INDEX(Sesiones!$C$2:$C$401,MATCH(A2552,Sesiones!$A$2:$A$401,0)),""))</f>
        <v/>
      </c>
      <c r="F2552" s="0" t="str">
        <f aca="false">IF(A2552="","",IF(D2552="Sesión no existe","Sesión no existe",IF(COUNTIFS(Matrículas!$A$2:$A$201,B2552,Matrículas!$B$2:$B$201,D2552)=0,"No está matriculado en ese grupo",IF(COUNTIFS($A$2:$A$3001,A2552,$B$2:$B$3001,B2552)&gt;1,"Registro repetido",""))))</f>
        <v/>
      </c>
    </row>
    <row r="2553" customFormat="false" ht="15" hidden="false" customHeight="false" outlineLevel="0" collapsed="false">
      <c r="D2553" s="0" t="str">
        <f aca="false">IF(A2553="","",IFERROR(INDEX(Sesiones!$B$2:$B$401,MATCH(A2553,Sesiones!$A$2:$A$401,0)),"Sesión no existe"))</f>
        <v/>
      </c>
      <c r="E2553" s="41" t="str">
        <f aca="false">IF(A2553="","",IFERROR(INDEX(Sesiones!$C$2:$C$401,MATCH(A2553,Sesiones!$A$2:$A$401,0)),""))</f>
        <v/>
      </c>
      <c r="F2553" s="0" t="str">
        <f aca="false">IF(A2553="","",IF(D2553="Sesión no existe","Sesión no existe",IF(COUNTIFS(Matrículas!$A$2:$A$201,B2553,Matrículas!$B$2:$B$201,D2553)=0,"No está matriculado en ese grupo",IF(COUNTIFS($A$2:$A$3001,A2553,$B$2:$B$3001,B2553)&gt;1,"Registro repetido",""))))</f>
        <v/>
      </c>
    </row>
    <row r="2554" customFormat="false" ht="15" hidden="false" customHeight="false" outlineLevel="0" collapsed="false">
      <c r="D2554" s="0" t="str">
        <f aca="false">IF(A2554="","",IFERROR(INDEX(Sesiones!$B$2:$B$401,MATCH(A2554,Sesiones!$A$2:$A$401,0)),"Sesión no existe"))</f>
        <v/>
      </c>
      <c r="E2554" s="41" t="str">
        <f aca="false">IF(A2554="","",IFERROR(INDEX(Sesiones!$C$2:$C$401,MATCH(A2554,Sesiones!$A$2:$A$401,0)),""))</f>
        <v/>
      </c>
      <c r="F2554" s="0" t="str">
        <f aca="false">IF(A2554="","",IF(D2554="Sesión no existe","Sesión no existe",IF(COUNTIFS(Matrículas!$A$2:$A$201,B2554,Matrículas!$B$2:$B$201,D2554)=0,"No está matriculado en ese grupo",IF(COUNTIFS($A$2:$A$3001,A2554,$B$2:$B$3001,B2554)&gt;1,"Registro repetido",""))))</f>
        <v/>
      </c>
    </row>
    <row r="2555" customFormat="false" ht="15" hidden="false" customHeight="false" outlineLevel="0" collapsed="false">
      <c r="D2555" s="0" t="str">
        <f aca="false">IF(A2555="","",IFERROR(INDEX(Sesiones!$B$2:$B$401,MATCH(A2555,Sesiones!$A$2:$A$401,0)),"Sesión no existe"))</f>
        <v/>
      </c>
      <c r="E2555" s="41" t="str">
        <f aca="false">IF(A2555="","",IFERROR(INDEX(Sesiones!$C$2:$C$401,MATCH(A2555,Sesiones!$A$2:$A$401,0)),""))</f>
        <v/>
      </c>
      <c r="F2555" s="0" t="str">
        <f aca="false">IF(A2555="","",IF(D2555="Sesión no existe","Sesión no existe",IF(COUNTIFS(Matrículas!$A$2:$A$201,B2555,Matrículas!$B$2:$B$201,D2555)=0,"No está matriculado en ese grupo",IF(COUNTIFS($A$2:$A$3001,A2555,$B$2:$B$3001,B2555)&gt;1,"Registro repetido",""))))</f>
        <v/>
      </c>
    </row>
    <row r="2556" customFormat="false" ht="15" hidden="false" customHeight="false" outlineLevel="0" collapsed="false">
      <c r="D2556" s="0" t="str">
        <f aca="false">IF(A2556="","",IFERROR(INDEX(Sesiones!$B$2:$B$401,MATCH(A2556,Sesiones!$A$2:$A$401,0)),"Sesión no existe"))</f>
        <v/>
      </c>
      <c r="E2556" s="41" t="str">
        <f aca="false">IF(A2556="","",IFERROR(INDEX(Sesiones!$C$2:$C$401,MATCH(A2556,Sesiones!$A$2:$A$401,0)),""))</f>
        <v/>
      </c>
      <c r="F2556" s="0" t="str">
        <f aca="false">IF(A2556="","",IF(D2556="Sesión no existe","Sesión no existe",IF(COUNTIFS(Matrículas!$A$2:$A$201,B2556,Matrículas!$B$2:$B$201,D2556)=0,"No está matriculado en ese grupo",IF(COUNTIFS($A$2:$A$3001,A2556,$B$2:$B$3001,B2556)&gt;1,"Registro repetido",""))))</f>
        <v/>
      </c>
    </row>
    <row r="2557" customFormat="false" ht="15" hidden="false" customHeight="false" outlineLevel="0" collapsed="false">
      <c r="D2557" s="0" t="str">
        <f aca="false">IF(A2557="","",IFERROR(INDEX(Sesiones!$B$2:$B$401,MATCH(A2557,Sesiones!$A$2:$A$401,0)),"Sesión no existe"))</f>
        <v/>
      </c>
      <c r="E2557" s="41" t="str">
        <f aca="false">IF(A2557="","",IFERROR(INDEX(Sesiones!$C$2:$C$401,MATCH(A2557,Sesiones!$A$2:$A$401,0)),""))</f>
        <v/>
      </c>
      <c r="F2557" s="0" t="str">
        <f aca="false">IF(A2557="","",IF(D2557="Sesión no existe","Sesión no existe",IF(COUNTIFS(Matrículas!$A$2:$A$201,B2557,Matrículas!$B$2:$B$201,D2557)=0,"No está matriculado en ese grupo",IF(COUNTIFS($A$2:$A$3001,A2557,$B$2:$B$3001,B2557)&gt;1,"Registro repetido",""))))</f>
        <v/>
      </c>
    </row>
    <row r="2558" customFormat="false" ht="15" hidden="false" customHeight="false" outlineLevel="0" collapsed="false">
      <c r="D2558" s="0" t="str">
        <f aca="false">IF(A2558="","",IFERROR(INDEX(Sesiones!$B$2:$B$401,MATCH(A2558,Sesiones!$A$2:$A$401,0)),"Sesión no existe"))</f>
        <v/>
      </c>
      <c r="E2558" s="41" t="str">
        <f aca="false">IF(A2558="","",IFERROR(INDEX(Sesiones!$C$2:$C$401,MATCH(A2558,Sesiones!$A$2:$A$401,0)),""))</f>
        <v/>
      </c>
      <c r="F2558" s="0" t="str">
        <f aca="false">IF(A2558="","",IF(D2558="Sesión no existe","Sesión no existe",IF(COUNTIFS(Matrículas!$A$2:$A$201,B2558,Matrículas!$B$2:$B$201,D2558)=0,"No está matriculado en ese grupo",IF(COUNTIFS($A$2:$A$3001,A2558,$B$2:$B$3001,B2558)&gt;1,"Registro repetido",""))))</f>
        <v/>
      </c>
    </row>
    <row r="2559" customFormat="false" ht="15" hidden="false" customHeight="false" outlineLevel="0" collapsed="false">
      <c r="D2559" s="0" t="str">
        <f aca="false">IF(A2559="","",IFERROR(INDEX(Sesiones!$B$2:$B$401,MATCH(A2559,Sesiones!$A$2:$A$401,0)),"Sesión no existe"))</f>
        <v/>
      </c>
      <c r="E2559" s="41" t="str">
        <f aca="false">IF(A2559="","",IFERROR(INDEX(Sesiones!$C$2:$C$401,MATCH(A2559,Sesiones!$A$2:$A$401,0)),""))</f>
        <v/>
      </c>
      <c r="F2559" s="0" t="str">
        <f aca="false">IF(A2559="","",IF(D2559="Sesión no existe","Sesión no existe",IF(COUNTIFS(Matrículas!$A$2:$A$201,B2559,Matrículas!$B$2:$B$201,D2559)=0,"No está matriculado en ese grupo",IF(COUNTIFS($A$2:$A$3001,A2559,$B$2:$B$3001,B2559)&gt;1,"Registro repetido",""))))</f>
        <v/>
      </c>
    </row>
    <row r="2560" customFormat="false" ht="15" hidden="false" customHeight="false" outlineLevel="0" collapsed="false">
      <c r="D2560" s="0" t="str">
        <f aca="false">IF(A2560="","",IFERROR(INDEX(Sesiones!$B$2:$B$401,MATCH(A2560,Sesiones!$A$2:$A$401,0)),"Sesión no existe"))</f>
        <v/>
      </c>
      <c r="E2560" s="41" t="str">
        <f aca="false">IF(A2560="","",IFERROR(INDEX(Sesiones!$C$2:$C$401,MATCH(A2560,Sesiones!$A$2:$A$401,0)),""))</f>
        <v/>
      </c>
      <c r="F2560" s="0" t="str">
        <f aca="false">IF(A2560="","",IF(D2560="Sesión no existe","Sesión no existe",IF(COUNTIFS(Matrículas!$A$2:$A$201,B2560,Matrículas!$B$2:$B$201,D2560)=0,"No está matriculado en ese grupo",IF(COUNTIFS($A$2:$A$3001,A2560,$B$2:$B$3001,B2560)&gt;1,"Registro repetido",""))))</f>
        <v/>
      </c>
    </row>
    <row r="2561" customFormat="false" ht="15" hidden="false" customHeight="false" outlineLevel="0" collapsed="false">
      <c r="D2561" s="0" t="str">
        <f aca="false">IF(A2561="","",IFERROR(INDEX(Sesiones!$B$2:$B$401,MATCH(A2561,Sesiones!$A$2:$A$401,0)),"Sesión no existe"))</f>
        <v/>
      </c>
      <c r="E2561" s="41" t="str">
        <f aca="false">IF(A2561="","",IFERROR(INDEX(Sesiones!$C$2:$C$401,MATCH(A2561,Sesiones!$A$2:$A$401,0)),""))</f>
        <v/>
      </c>
      <c r="F2561" s="0" t="str">
        <f aca="false">IF(A2561="","",IF(D2561="Sesión no existe","Sesión no existe",IF(COUNTIFS(Matrículas!$A$2:$A$201,B2561,Matrículas!$B$2:$B$201,D2561)=0,"No está matriculado en ese grupo",IF(COUNTIFS($A$2:$A$3001,A2561,$B$2:$B$3001,B2561)&gt;1,"Registro repetido",""))))</f>
        <v/>
      </c>
    </row>
    <row r="2562" customFormat="false" ht="15" hidden="false" customHeight="false" outlineLevel="0" collapsed="false">
      <c r="D2562" s="0" t="str">
        <f aca="false">IF(A2562="","",IFERROR(INDEX(Sesiones!$B$2:$B$401,MATCH(A2562,Sesiones!$A$2:$A$401,0)),"Sesión no existe"))</f>
        <v/>
      </c>
      <c r="E2562" s="41" t="str">
        <f aca="false">IF(A2562="","",IFERROR(INDEX(Sesiones!$C$2:$C$401,MATCH(A2562,Sesiones!$A$2:$A$401,0)),""))</f>
        <v/>
      </c>
      <c r="F2562" s="0" t="str">
        <f aca="false">IF(A2562="","",IF(D2562="Sesión no existe","Sesión no existe",IF(COUNTIFS(Matrículas!$A$2:$A$201,B2562,Matrículas!$B$2:$B$201,D2562)=0,"No está matriculado en ese grupo",IF(COUNTIFS($A$2:$A$3001,A2562,$B$2:$B$3001,B2562)&gt;1,"Registro repetido",""))))</f>
        <v/>
      </c>
    </row>
    <row r="2563" customFormat="false" ht="15" hidden="false" customHeight="false" outlineLevel="0" collapsed="false">
      <c r="D2563" s="0" t="str">
        <f aca="false">IF(A2563="","",IFERROR(INDEX(Sesiones!$B$2:$B$401,MATCH(A2563,Sesiones!$A$2:$A$401,0)),"Sesión no existe"))</f>
        <v/>
      </c>
      <c r="E2563" s="41" t="str">
        <f aca="false">IF(A2563="","",IFERROR(INDEX(Sesiones!$C$2:$C$401,MATCH(A2563,Sesiones!$A$2:$A$401,0)),""))</f>
        <v/>
      </c>
      <c r="F2563" s="0" t="str">
        <f aca="false">IF(A2563="","",IF(D2563="Sesión no existe","Sesión no existe",IF(COUNTIFS(Matrículas!$A$2:$A$201,B2563,Matrículas!$B$2:$B$201,D2563)=0,"No está matriculado en ese grupo",IF(COUNTIFS($A$2:$A$3001,A2563,$B$2:$B$3001,B2563)&gt;1,"Registro repetido",""))))</f>
        <v/>
      </c>
    </row>
    <row r="2564" customFormat="false" ht="15" hidden="false" customHeight="false" outlineLevel="0" collapsed="false">
      <c r="D2564" s="0" t="str">
        <f aca="false">IF(A2564="","",IFERROR(INDEX(Sesiones!$B$2:$B$401,MATCH(A2564,Sesiones!$A$2:$A$401,0)),"Sesión no existe"))</f>
        <v/>
      </c>
      <c r="E2564" s="41" t="str">
        <f aca="false">IF(A2564="","",IFERROR(INDEX(Sesiones!$C$2:$C$401,MATCH(A2564,Sesiones!$A$2:$A$401,0)),""))</f>
        <v/>
      </c>
      <c r="F2564" s="0" t="str">
        <f aca="false">IF(A2564="","",IF(D2564="Sesión no existe","Sesión no existe",IF(COUNTIFS(Matrículas!$A$2:$A$201,B2564,Matrículas!$B$2:$B$201,D2564)=0,"No está matriculado en ese grupo",IF(COUNTIFS($A$2:$A$3001,A2564,$B$2:$B$3001,B2564)&gt;1,"Registro repetido",""))))</f>
        <v/>
      </c>
    </row>
    <row r="2565" customFormat="false" ht="15" hidden="false" customHeight="false" outlineLevel="0" collapsed="false">
      <c r="D2565" s="0" t="str">
        <f aca="false">IF(A2565="","",IFERROR(INDEX(Sesiones!$B$2:$B$401,MATCH(A2565,Sesiones!$A$2:$A$401,0)),"Sesión no existe"))</f>
        <v/>
      </c>
      <c r="E2565" s="41" t="str">
        <f aca="false">IF(A2565="","",IFERROR(INDEX(Sesiones!$C$2:$C$401,MATCH(A2565,Sesiones!$A$2:$A$401,0)),""))</f>
        <v/>
      </c>
      <c r="F2565" s="0" t="str">
        <f aca="false">IF(A2565="","",IF(D2565="Sesión no existe","Sesión no existe",IF(COUNTIFS(Matrículas!$A$2:$A$201,B2565,Matrículas!$B$2:$B$201,D2565)=0,"No está matriculado en ese grupo",IF(COUNTIFS($A$2:$A$3001,A2565,$B$2:$B$3001,B2565)&gt;1,"Registro repetido",""))))</f>
        <v/>
      </c>
    </row>
    <row r="2566" customFormat="false" ht="15" hidden="false" customHeight="false" outlineLevel="0" collapsed="false">
      <c r="D2566" s="0" t="str">
        <f aca="false">IF(A2566="","",IFERROR(INDEX(Sesiones!$B$2:$B$401,MATCH(A2566,Sesiones!$A$2:$A$401,0)),"Sesión no existe"))</f>
        <v/>
      </c>
      <c r="E2566" s="41" t="str">
        <f aca="false">IF(A2566="","",IFERROR(INDEX(Sesiones!$C$2:$C$401,MATCH(A2566,Sesiones!$A$2:$A$401,0)),""))</f>
        <v/>
      </c>
      <c r="F2566" s="0" t="str">
        <f aca="false">IF(A2566="","",IF(D2566="Sesión no existe","Sesión no existe",IF(COUNTIFS(Matrículas!$A$2:$A$201,B2566,Matrículas!$B$2:$B$201,D2566)=0,"No está matriculado en ese grupo",IF(COUNTIFS($A$2:$A$3001,A2566,$B$2:$B$3001,B2566)&gt;1,"Registro repetido",""))))</f>
        <v/>
      </c>
    </row>
    <row r="2567" customFormat="false" ht="15" hidden="false" customHeight="false" outlineLevel="0" collapsed="false">
      <c r="D2567" s="0" t="str">
        <f aca="false">IF(A2567="","",IFERROR(INDEX(Sesiones!$B$2:$B$401,MATCH(A2567,Sesiones!$A$2:$A$401,0)),"Sesión no existe"))</f>
        <v/>
      </c>
      <c r="E2567" s="41" t="str">
        <f aca="false">IF(A2567="","",IFERROR(INDEX(Sesiones!$C$2:$C$401,MATCH(A2567,Sesiones!$A$2:$A$401,0)),""))</f>
        <v/>
      </c>
      <c r="F2567" s="0" t="str">
        <f aca="false">IF(A2567="","",IF(D2567="Sesión no existe","Sesión no existe",IF(COUNTIFS(Matrículas!$A$2:$A$201,B2567,Matrículas!$B$2:$B$201,D2567)=0,"No está matriculado en ese grupo",IF(COUNTIFS($A$2:$A$3001,A2567,$B$2:$B$3001,B2567)&gt;1,"Registro repetido",""))))</f>
        <v/>
      </c>
    </row>
    <row r="2568" customFormat="false" ht="15" hidden="false" customHeight="false" outlineLevel="0" collapsed="false">
      <c r="D2568" s="0" t="str">
        <f aca="false">IF(A2568="","",IFERROR(INDEX(Sesiones!$B$2:$B$401,MATCH(A2568,Sesiones!$A$2:$A$401,0)),"Sesión no existe"))</f>
        <v/>
      </c>
      <c r="E2568" s="41" t="str">
        <f aca="false">IF(A2568="","",IFERROR(INDEX(Sesiones!$C$2:$C$401,MATCH(A2568,Sesiones!$A$2:$A$401,0)),""))</f>
        <v/>
      </c>
      <c r="F2568" s="0" t="str">
        <f aca="false">IF(A2568="","",IF(D2568="Sesión no existe","Sesión no existe",IF(COUNTIFS(Matrículas!$A$2:$A$201,B2568,Matrículas!$B$2:$B$201,D2568)=0,"No está matriculado en ese grupo",IF(COUNTIFS($A$2:$A$3001,A2568,$B$2:$B$3001,B2568)&gt;1,"Registro repetido",""))))</f>
        <v/>
      </c>
    </row>
    <row r="2569" customFormat="false" ht="15" hidden="false" customHeight="false" outlineLevel="0" collapsed="false">
      <c r="D2569" s="0" t="str">
        <f aca="false">IF(A2569="","",IFERROR(INDEX(Sesiones!$B$2:$B$401,MATCH(A2569,Sesiones!$A$2:$A$401,0)),"Sesión no existe"))</f>
        <v/>
      </c>
      <c r="E2569" s="41" t="str">
        <f aca="false">IF(A2569="","",IFERROR(INDEX(Sesiones!$C$2:$C$401,MATCH(A2569,Sesiones!$A$2:$A$401,0)),""))</f>
        <v/>
      </c>
      <c r="F2569" s="0" t="str">
        <f aca="false">IF(A2569="","",IF(D2569="Sesión no existe","Sesión no existe",IF(COUNTIFS(Matrículas!$A$2:$A$201,B2569,Matrículas!$B$2:$B$201,D2569)=0,"No está matriculado en ese grupo",IF(COUNTIFS($A$2:$A$3001,A2569,$B$2:$B$3001,B2569)&gt;1,"Registro repetido",""))))</f>
        <v/>
      </c>
    </row>
    <row r="2570" customFormat="false" ht="15" hidden="false" customHeight="false" outlineLevel="0" collapsed="false">
      <c r="D2570" s="0" t="str">
        <f aca="false">IF(A2570="","",IFERROR(INDEX(Sesiones!$B$2:$B$401,MATCH(A2570,Sesiones!$A$2:$A$401,0)),"Sesión no existe"))</f>
        <v/>
      </c>
      <c r="E2570" s="41" t="str">
        <f aca="false">IF(A2570="","",IFERROR(INDEX(Sesiones!$C$2:$C$401,MATCH(A2570,Sesiones!$A$2:$A$401,0)),""))</f>
        <v/>
      </c>
      <c r="F2570" s="0" t="str">
        <f aca="false">IF(A2570="","",IF(D2570="Sesión no existe","Sesión no existe",IF(COUNTIFS(Matrículas!$A$2:$A$201,B2570,Matrículas!$B$2:$B$201,D2570)=0,"No está matriculado en ese grupo",IF(COUNTIFS($A$2:$A$3001,A2570,$B$2:$B$3001,B2570)&gt;1,"Registro repetido",""))))</f>
        <v/>
      </c>
    </row>
    <row r="2571" customFormat="false" ht="15" hidden="false" customHeight="false" outlineLevel="0" collapsed="false">
      <c r="D2571" s="0" t="str">
        <f aca="false">IF(A2571="","",IFERROR(INDEX(Sesiones!$B$2:$B$401,MATCH(A2571,Sesiones!$A$2:$A$401,0)),"Sesión no existe"))</f>
        <v/>
      </c>
      <c r="E2571" s="41" t="str">
        <f aca="false">IF(A2571="","",IFERROR(INDEX(Sesiones!$C$2:$C$401,MATCH(A2571,Sesiones!$A$2:$A$401,0)),""))</f>
        <v/>
      </c>
      <c r="F2571" s="0" t="str">
        <f aca="false">IF(A2571="","",IF(D2571="Sesión no existe","Sesión no existe",IF(COUNTIFS(Matrículas!$A$2:$A$201,B2571,Matrículas!$B$2:$B$201,D2571)=0,"No está matriculado en ese grupo",IF(COUNTIFS($A$2:$A$3001,A2571,$B$2:$B$3001,B2571)&gt;1,"Registro repetido",""))))</f>
        <v/>
      </c>
    </row>
    <row r="2572" customFormat="false" ht="15" hidden="false" customHeight="false" outlineLevel="0" collapsed="false">
      <c r="D2572" s="0" t="str">
        <f aca="false">IF(A2572="","",IFERROR(INDEX(Sesiones!$B$2:$B$401,MATCH(A2572,Sesiones!$A$2:$A$401,0)),"Sesión no existe"))</f>
        <v/>
      </c>
      <c r="E2572" s="41" t="str">
        <f aca="false">IF(A2572="","",IFERROR(INDEX(Sesiones!$C$2:$C$401,MATCH(A2572,Sesiones!$A$2:$A$401,0)),""))</f>
        <v/>
      </c>
      <c r="F2572" s="0" t="str">
        <f aca="false">IF(A2572="","",IF(D2572="Sesión no existe","Sesión no existe",IF(COUNTIFS(Matrículas!$A$2:$A$201,B2572,Matrículas!$B$2:$B$201,D2572)=0,"No está matriculado en ese grupo",IF(COUNTIFS($A$2:$A$3001,A2572,$B$2:$B$3001,B2572)&gt;1,"Registro repetido",""))))</f>
        <v/>
      </c>
    </row>
    <row r="2573" customFormat="false" ht="15" hidden="false" customHeight="false" outlineLevel="0" collapsed="false">
      <c r="D2573" s="0" t="str">
        <f aca="false">IF(A2573="","",IFERROR(INDEX(Sesiones!$B$2:$B$401,MATCH(A2573,Sesiones!$A$2:$A$401,0)),"Sesión no existe"))</f>
        <v/>
      </c>
      <c r="E2573" s="41" t="str">
        <f aca="false">IF(A2573="","",IFERROR(INDEX(Sesiones!$C$2:$C$401,MATCH(A2573,Sesiones!$A$2:$A$401,0)),""))</f>
        <v/>
      </c>
      <c r="F2573" s="0" t="str">
        <f aca="false">IF(A2573="","",IF(D2573="Sesión no existe","Sesión no existe",IF(COUNTIFS(Matrículas!$A$2:$A$201,B2573,Matrículas!$B$2:$B$201,D2573)=0,"No está matriculado en ese grupo",IF(COUNTIFS($A$2:$A$3001,A2573,$B$2:$B$3001,B2573)&gt;1,"Registro repetido",""))))</f>
        <v/>
      </c>
    </row>
    <row r="2574" customFormat="false" ht="15" hidden="false" customHeight="false" outlineLevel="0" collapsed="false">
      <c r="D2574" s="0" t="str">
        <f aca="false">IF(A2574="","",IFERROR(INDEX(Sesiones!$B$2:$B$401,MATCH(A2574,Sesiones!$A$2:$A$401,0)),"Sesión no existe"))</f>
        <v/>
      </c>
      <c r="E2574" s="41" t="str">
        <f aca="false">IF(A2574="","",IFERROR(INDEX(Sesiones!$C$2:$C$401,MATCH(A2574,Sesiones!$A$2:$A$401,0)),""))</f>
        <v/>
      </c>
      <c r="F2574" s="0" t="str">
        <f aca="false">IF(A2574="","",IF(D2574="Sesión no existe","Sesión no existe",IF(COUNTIFS(Matrículas!$A$2:$A$201,B2574,Matrículas!$B$2:$B$201,D2574)=0,"No está matriculado en ese grupo",IF(COUNTIFS($A$2:$A$3001,A2574,$B$2:$B$3001,B2574)&gt;1,"Registro repetido",""))))</f>
        <v/>
      </c>
    </row>
    <row r="2575" customFormat="false" ht="15" hidden="false" customHeight="false" outlineLevel="0" collapsed="false">
      <c r="D2575" s="0" t="str">
        <f aca="false">IF(A2575="","",IFERROR(INDEX(Sesiones!$B$2:$B$401,MATCH(A2575,Sesiones!$A$2:$A$401,0)),"Sesión no existe"))</f>
        <v/>
      </c>
      <c r="E2575" s="41" t="str">
        <f aca="false">IF(A2575="","",IFERROR(INDEX(Sesiones!$C$2:$C$401,MATCH(A2575,Sesiones!$A$2:$A$401,0)),""))</f>
        <v/>
      </c>
      <c r="F2575" s="0" t="str">
        <f aca="false">IF(A2575="","",IF(D2575="Sesión no existe","Sesión no existe",IF(COUNTIFS(Matrículas!$A$2:$A$201,B2575,Matrículas!$B$2:$B$201,D2575)=0,"No está matriculado en ese grupo",IF(COUNTIFS($A$2:$A$3001,A2575,$B$2:$B$3001,B2575)&gt;1,"Registro repetido",""))))</f>
        <v/>
      </c>
    </row>
    <row r="2576" customFormat="false" ht="15" hidden="false" customHeight="false" outlineLevel="0" collapsed="false">
      <c r="D2576" s="0" t="str">
        <f aca="false">IF(A2576="","",IFERROR(INDEX(Sesiones!$B$2:$B$401,MATCH(A2576,Sesiones!$A$2:$A$401,0)),"Sesión no existe"))</f>
        <v/>
      </c>
      <c r="E2576" s="41" t="str">
        <f aca="false">IF(A2576="","",IFERROR(INDEX(Sesiones!$C$2:$C$401,MATCH(A2576,Sesiones!$A$2:$A$401,0)),""))</f>
        <v/>
      </c>
      <c r="F2576" s="0" t="str">
        <f aca="false">IF(A2576="","",IF(D2576="Sesión no existe","Sesión no existe",IF(COUNTIFS(Matrículas!$A$2:$A$201,B2576,Matrículas!$B$2:$B$201,D2576)=0,"No está matriculado en ese grupo",IF(COUNTIFS($A$2:$A$3001,A2576,$B$2:$B$3001,B2576)&gt;1,"Registro repetido",""))))</f>
        <v/>
      </c>
    </row>
    <row r="2577" customFormat="false" ht="15" hidden="false" customHeight="false" outlineLevel="0" collapsed="false">
      <c r="D2577" s="0" t="str">
        <f aca="false">IF(A2577="","",IFERROR(INDEX(Sesiones!$B$2:$B$401,MATCH(A2577,Sesiones!$A$2:$A$401,0)),"Sesión no existe"))</f>
        <v/>
      </c>
      <c r="E2577" s="41" t="str">
        <f aca="false">IF(A2577="","",IFERROR(INDEX(Sesiones!$C$2:$C$401,MATCH(A2577,Sesiones!$A$2:$A$401,0)),""))</f>
        <v/>
      </c>
      <c r="F2577" s="0" t="str">
        <f aca="false">IF(A2577="","",IF(D2577="Sesión no existe","Sesión no existe",IF(COUNTIFS(Matrículas!$A$2:$A$201,B2577,Matrículas!$B$2:$B$201,D2577)=0,"No está matriculado en ese grupo",IF(COUNTIFS($A$2:$A$3001,A2577,$B$2:$B$3001,B2577)&gt;1,"Registro repetido",""))))</f>
        <v/>
      </c>
    </row>
    <row r="2578" customFormat="false" ht="15" hidden="false" customHeight="false" outlineLevel="0" collapsed="false">
      <c r="D2578" s="0" t="str">
        <f aca="false">IF(A2578="","",IFERROR(INDEX(Sesiones!$B$2:$B$401,MATCH(A2578,Sesiones!$A$2:$A$401,0)),"Sesión no existe"))</f>
        <v/>
      </c>
      <c r="E2578" s="41" t="str">
        <f aca="false">IF(A2578="","",IFERROR(INDEX(Sesiones!$C$2:$C$401,MATCH(A2578,Sesiones!$A$2:$A$401,0)),""))</f>
        <v/>
      </c>
      <c r="F2578" s="0" t="str">
        <f aca="false">IF(A2578="","",IF(D2578="Sesión no existe","Sesión no existe",IF(COUNTIFS(Matrículas!$A$2:$A$201,B2578,Matrículas!$B$2:$B$201,D2578)=0,"No está matriculado en ese grupo",IF(COUNTIFS($A$2:$A$3001,A2578,$B$2:$B$3001,B2578)&gt;1,"Registro repetido",""))))</f>
        <v/>
      </c>
    </row>
    <row r="2579" customFormat="false" ht="15" hidden="false" customHeight="false" outlineLevel="0" collapsed="false">
      <c r="D2579" s="0" t="str">
        <f aca="false">IF(A2579="","",IFERROR(INDEX(Sesiones!$B$2:$B$401,MATCH(A2579,Sesiones!$A$2:$A$401,0)),"Sesión no existe"))</f>
        <v/>
      </c>
      <c r="E2579" s="41" t="str">
        <f aca="false">IF(A2579="","",IFERROR(INDEX(Sesiones!$C$2:$C$401,MATCH(A2579,Sesiones!$A$2:$A$401,0)),""))</f>
        <v/>
      </c>
      <c r="F2579" s="0" t="str">
        <f aca="false">IF(A2579="","",IF(D2579="Sesión no existe","Sesión no existe",IF(COUNTIFS(Matrículas!$A$2:$A$201,B2579,Matrículas!$B$2:$B$201,D2579)=0,"No está matriculado en ese grupo",IF(COUNTIFS($A$2:$A$3001,A2579,$B$2:$B$3001,B2579)&gt;1,"Registro repetido",""))))</f>
        <v/>
      </c>
    </row>
    <row r="2580" customFormat="false" ht="15" hidden="false" customHeight="false" outlineLevel="0" collapsed="false">
      <c r="D2580" s="0" t="str">
        <f aca="false">IF(A2580="","",IFERROR(INDEX(Sesiones!$B$2:$B$401,MATCH(A2580,Sesiones!$A$2:$A$401,0)),"Sesión no existe"))</f>
        <v/>
      </c>
      <c r="E2580" s="41" t="str">
        <f aca="false">IF(A2580="","",IFERROR(INDEX(Sesiones!$C$2:$C$401,MATCH(A2580,Sesiones!$A$2:$A$401,0)),""))</f>
        <v/>
      </c>
      <c r="F2580" s="0" t="str">
        <f aca="false">IF(A2580="","",IF(D2580="Sesión no existe","Sesión no existe",IF(COUNTIFS(Matrículas!$A$2:$A$201,B2580,Matrículas!$B$2:$B$201,D2580)=0,"No está matriculado en ese grupo",IF(COUNTIFS($A$2:$A$3001,A2580,$B$2:$B$3001,B2580)&gt;1,"Registro repetido",""))))</f>
        <v/>
      </c>
    </row>
    <row r="2581" customFormat="false" ht="15" hidden="false" customHeight="false" outlineLevel="0" collapsed="false">
      <c r="D2581" s="0" t="str">
        <f aca="false">IF(A2581="","",IFERROR(INDEX(Sesiones!$B$2:$B$401,MATCH(A2581,Sesiones!$A$2:$A$401,0)),"Sesión no existe"))</f>
        <v/>
      </c>
      <c r="E2581" s="41" t="str">
        <f aca="false">IF(A2581="","",IFERROR(INDEX(Sesiones!$C$2:$C$401,MATCH(A2581,Sesiones!$A$2:$A$401,0)),""))</f>
        <v/>
      </c>
      <c r="F2581" s="0" t="str">
        <f aca="false">IF(A2581="","",IF(D2581="Sesión no existe","Sesión no existe",IF(COUNTIFS(Matrículas!$A$2:$A$201,B2581,Matrículas!$B$2:$B$201,D2581)=0,"No está matriculado en ese grupo",IF(COUNTIFS($A$2:$A$3001,A2581,$B$2:$B$3001,B2581)&gt;1,"Registro repetido",""))))</f>
        <v/>
      </c>
    </row>
    <row r="2582" customFormat="false" ht="15" hidden="false" customHeight="false" outlineLevel="0" collapsed="false">
      <c r="D2582" s="0" t="str">
        <f aca="false">IF(A2582="","",IFERROR(INDEX(Sesiones!$B$2:$B$401,MATCH(A2582,Sesiones!$A$2:$A$401,0)),"Sesión no existe"))</f>
        <v/>
      </c>
      <c r="E2582" s="41" t="str">
        <f aca="false">IF(A2582="","",IFERROR(INDEX(Sesiones!$C$2:$C$401,MATCH(A2582,Sesiones!$A$2:$A$401,0)),""))</f>
        <v/>
      </c>
      <c r="F2582" s="0" t="str">
        <f aca="false">IF(A2582="","",IF(D2582="Sesión no existe","Sesión no existe",IF(COUNTIFS(Matrículas!$A$2:$A$201,B2582,Matrículas!$B$2:$B$201,D2582)=0,"No está matriculado en ese grupo",IF(COUNTIFS($A$2:$A$3001,A2582,$B$2:$B$3001,B2582)&gt;1,"Registro repetido",""))))</f>
        <v/>
      </c>
    </row>
    <row r="2583" customFormat="false" ht="15" hidden="false" customHeight="false" outlineLevel="0" collapsed="false">
      <c r="D2583" s="0" t="str">
        <f aca="false">IF(A2583="","",IFERROR(INDEX(Sesiones!$B$2:$B$401,MATCH(A2583,Sesiones!$A$2:$A$401,0)),"Sesión no existe"))</f>
        <v/>
      </c>
      <c r="E2583" s="41" t="str">
        <f aca="false">IF(A2583="","",IFERROR(INDEX(Sesiones!$C$2:$C$401,MATCH(A2583,Sesiones!$A$2:$A$401,0)),""))</f>
        <v/>
      </c>
      <c r="F2583" s="0" t="str">
        <f aca="false">IF(A2583="","",IF(D2583="Sesión no existe","Sesión no existe",IF(COUNTIFS(Matrículas!$A$2:$A$201,B2583,Matrículas!$B$2:$B$201,D2583)=0,"No está matriculado en ese grupo",IF(COUNTIFS($A$2:$A$3001,A2583,$B$2:$B$3001,B2583)&gt;1,"Registro repetido",""))))</f>
        <v/>
      </c>
    </row>
    <row r="2584" customFormat="false" ht="15" hidden="false" customHeight="false" outlineLevel="0" collapsed="false">
      <c r="D2584" s="0" t="str">
        <f aca="false">IF(A2584="","",IFERROR(INDEX(Sesiones!$B$2:$B$401,MATCH(A2584,Sesiones!$A$2:$A$401,0)),"Sesión no existe"))</f>
        <v/>
      </c>
      <c r="E2584" s="41" t="str">
        <f aca="false">IF(A2584="","",IFERROR(INDEX(Sesiones!$C$2:$C$401,MATCH(A2584,Sesiones!$A$2:$A$401,0)),""))</f>
        <v/>
      </c>
      <c r="F2584" s="0" t="str">
        <f aca="false">IF(A2584="","",IF(D2584="Sesión no existe","Sesión no existe",IF(COUNTIFS(Matrículas!$A$2:$A$201,B2584,Matrículas!$B$2:$B$201,D2584)=0,"No está matriculado en ese grupo",IF(COUNTIFS($A$2:$A$3001,A2584,$B$2:$B$3001,B2584)&gt;1,"Registro repetido",""))))</f>
        <v/>
      </c>
    </row>
    <row r="2585" customFormat="false" ht="15" hidden="false" customHeight="false" outlineLevel="0" collapsed="false">
      <c r="D2585" s="0" t="str">
        <f aca="false">IF(A2585="","",IFERROR(INDEX(Sesiones!$B$2:$B$401,MATCH(A2585,Sesiones!$A$2:$A$401,0)),"Sesión no existe"))</f>
        <v/>
      </c>
      <c r="E2585" s="41" t="str">
        <f aca="false">IF(A2585="","",IFERROR(INDEX(Sesiones!$C$2:$C$401,MATCH(A2585,Sesiones!$A$2:$A$401,0)),""))</f>
        <v/>
      </c>
      <c r="F2585" s="0" t="str">
        <f aca="false">IF(A2585="","",IF(D2585="Sesión no existe","Sesión no existe",IF(COUNTIFS(Matrículas!$A$2:$A$201,B2585,Matrículas!$B$2:$B$201,D2585)=0,"No está matriculado en ese grupo",IF(COUNTIFS($A$2:$A$3001,A2585,$B$2:$B$3001,B2585)&gt;1,"Registro repetido",""))))</f>
        <v/>
      </c>
    </row>
    <row r="2586" customFormat="false" ht="15" hidden="false" customHeight="false" outlineLevel="0" collapsed="false">
      <c r="D2586" s="0" t="str">
        <f aca="false">IF(A2586="","",IFERROR(INDEX(Sesiones!$B$2:$B$401,MATCH(A2586,Sesiones!$A$2:$A$401,0)),"Sesión no existe"))</f>
        <v/>
      </c>
      <c r="E2586" s="41" t="str">
        <f aca="false">IF(A2586="","",IFERROR(INDEX(Sesiones!$C$2:$C$401,MATCH(A2586,Sesiones!$A$2:$A$401,0)),""))</f>
        <v/>
      </c>
      <c r="F2586" s="0" t="str">
        <f aca="false">IF(A2586="","",IF(D2586="Sesión no existe","Sesión no existe",IF(COUNTIFS(Matrículas!$A$2:$A$201,B2586,Matrículas!$B$2:$B$201,D2586)=0,"No está matriculado en ese grupo",IF(COUNTIFS($A$2:$A$3001,A2586,$B$2:$B$3001,B2586)&gt;1,"Registro repetido",""))))</f>
        <v/>
      </c>
    </row>
    <row r="2587" customFormat="false" ht="15" hidden="false" customHeight="false" outlineLevel="0" collapsed="false">
      <c r="D2587" s="0" t="str">
        <f aca="false">IF(A2587="","",IFERROR(INDEX(Sesiones!$B$2:$B$401,MATCH(A2587,Sesiones!$A$2:$A$401,0)),"Sesión no existe"))</f>
        <v/>
      </c>
      <c r="E2587" s="41" t="str">
        <f aca="false">IF(A2587="","",IFERROR(INDEX(Sesiones!$C$2:$C$401,MATCH(A2587,Sesiones!$A$2:$A$401,0)),""))</f>
        <v/>
      </c>
      <c r="F2587" s="0" t="str">
        <f aca="false">IF(A2587="","",IF(D2587="Sesión no existe","Sesión no existe",IF(COUNTIFS(Matrículas!$A$2:$A$201,B2587,Matrículas!$B$2:$B$201,D2587)=0,"No está matriculado en ese grupo",IF(COUNTIFS($A$2:$A$3001,A2587,$B$2:$B$3001,B2587)&gt;1,"Registro repetido",""))))</f>
        <v/>
      </c>
    </row>
    <row r="2588" customFormat="false" ht="15" hidden="false" customHeight="false" outlineLevel="0" collapsed="false">
      <c r="D2588" s="0" t="str">
        <f aca="false">IF(A2588="","",IFERROR(INDEX(Sesiones!$B$2:$B$401,MATCH(A2588,Sesiones!$A$2:$A$401,0)),"Sesión no existe"))</f>
        <v/>
      </c>
      <c r="E2588" s="41" t="str">
        <f aca="false">IF(A2588="","",IFERROR(INDEX(Sesiones!$C$2:$C$401,MATCH(A2588,Sesiones!$A$2:$A$401,0)),""))</f>
        <v/>
      </c>
      <c r="F2588" s="0" t="str">
        <f aca="false">IF(A2588="","",IF(D2588="Sesión no existe","Sesión no existe",IF(COUNTIFS(Matrículas!$A$2:$A$201,B2588,Matrículas!$B$2:$B$201,D2588)=0,"No está matriculado en ese grupo",IF(COUNTIFS($A$2:$A$3001,A2588,$B$2:$B$3001,B2588)&gt;1,"Registro repetido",""))))</f>
        <v/>
      </c>
    </row>
    <row r="2589" customFormat="false" ht="15" hidden="false" customHeight="false" outlineLevel="0" collapsed="false">
      <c r="D2589" s="0" t="str">
        <f aca="false">IF(A2589="","",IFERROR(INDEX(Sesiones!$B$2:$B$401,MATCH(A2589,Sesiones!$A$2:$A$401,0)),"Sesión no existe"))</f>
        <v/>
      </c>
      <c r="E2589" s="41" t="str">
        <f aca="false">IF(A2589="","",IFERROR(INDEX(Sesiones!$C$2:$C$401,MATCH(A2589,Sesiones!$A$2:$A$401,0)),""))</f>
        <v/>
      </c>
      <c r="F2589" s="0" t="str">
        <f aca="false">IF(A2589="","",IF(D2589="Sesión no existe","Sesión no existe",IF(COUNTIFS(Matrículas!$A$2:$A$201,B2589,Matrículas!$B$2:$B$201,D2589)=0,"No está matriculado en ese grupo",IF(COUNTIFS($A$2:$A$3001,A2589,$B$2:$B$3001,B2589)&gt;1,"Registro repetido",""))))</f>
        <v/>
      </c>
    </row>
    <row r="2590" customFormat="false" ht="15" hidden="false" customHeight="false" outlineLevel="0" collapsed="false">
      <c r="D2590" s="0" t="str">
        <f aca="false">IF(A2590="","",IFERROR(INDEX(Sesiones!$B$2:$B$401,MATCH(A2590,Sesiones!$A$2:$A$401,0)),"Sesión no existe"))</f>
        <v/>
      </c>
      <c r="E2590" s="41" t="str">
        <f aca="false">IF(A2590="","",IFERROR(INDEX(Sesiones!$C$2:$C$401,MATCH(A2590,Sesiones!$A$2:$A$401,0)),""))</f>
        <v/>
      </c>
      <c r="F2590" s="0" t="str">
        <f aca="false">IF(A2590="","",IF(D2590="Sesión no existe","Sesión no existe",IF(COUNTIFS(Matrículas!$A$2:$A$201,B2590,Matrículas!$B$2:$B$201,D2590)=0,"No está matriculado en ese grupo",IF(COUNTIFS($A$2:$A$3001,A2590,$B$2:$B$3001,B2590)&gt;1,"Registro repetido",""))))</f>
        <v/>
      </c>
    </row>
    <row r="2591" customFormat="false" ht="15" hidden="false" customHeight="false" outlineLevel="0" collapsed="false">
      <c r="D2591" s="0" t="str">
        <f aca="false">IF(A2591="","",IFERROR(INDEX(Sesiones!$B$2:$B$401,MATCH(A2591,Sesiones!$A$2:$A$401,0)),"Sesión no existe"))</f>
        <v/>
      </c>
      <c r="E2591" s="41" t="str">
        <f aca="false">IF(A2591="","",IFERROR(INDEX(Sesiones!$C$2:$C$401,MATCH(A2591,Sesiones!$A$2:$A$401,0)),""))</f>
        <v/>
      </c>
      <c r="F2591" s="0" t="str">
        <f aca="false">IF(A2591="","",IF(D2591="Sesión no existe","Sesión no existe",IF(COUNTIFS(Matrículas!$A$2:$A$201,B2591,Matrículas!$B$2:$B$201,D2591)=0,"No está matriculado en ese grupo",IF(COUNTIFS($A$2:$A$3001,A2591,$B$2:$B$3001,B2591)&gt;1,"Registro repetido",""))))</f>
        <v/>
      </c>
    </row>
    <row r="2592" customFormat="false" ht="15" hidden="false" customHeight="false" outlineLevel="0" collapsed="false">
      <c r="D2592" s="0" t="str">
        <f aca="false">IF(A2592="","",IFERROR(INDEX(Sesiones!$B$2:$B$401,MATCH(A2592,Sesiones!$A$2:$A$401,0)),"Sesión no existe"))</f>
        <v/>
      </c>
      <c r="E2592" s="41" t="str">
        <f aca="false">IF(A2592="","",IFERROR(INDEX(Sesiones!$C$2:$C$401,MATCH(A2592,Sesiones!$A$2:$A$401,0)),""))</f>
        <v/>
      </c>
      <c r="F2592" s="0" t="str">
        <f aca="false">IF(A2592="","",IF(D2592="Sesión no existe","Sesión no existe",IF(COUNTIFS(Matrículas!$A$2:$A$201,B2592,Matrículas!$B$2:$B$201,D2592)=0,"No está matriculado en ese grupo",IF(COUNTIFS($A$2:$A$3001,A2592,$B$2:$B$3001,B2592)&gt;1,"Registro repetido",""))))</f>
        <v/>
      </c>
    </row>
    <row r="2593" customFormat="false" ht="15" hidden="false" customHeight="false" outlineLevel="0" collapsed="false">
      <c r="D2593" s="0" t="str">
        <f aca="false">IF(A2593="","",IFERROR(INDEX(Sesiones!$B$2:$B$401,MATCH(A2593,Sesiones!$A$2:$A$401,0)),"Sesión no existe"))</f>
        <v/>
      </c>
      <c r="E2593" s="41" t="str">
        <f aca="false">IF(A2593="","",IFERROR(INDEX(Sesiones!$C$2:$C$401,MATCH(A2593,Sesiones!$A$2:$A$401,0)),""))</f>
        <v/>
      </c>
      <c r="F2593" s="0" t="str">
        <f aca="false">IF(A2593="","",IF(D2593="Sesión no existe","Sesión no existe",IF(COUNTIFS(Matrículas!$A$2:$A$201,B2593,Matrículas!$B$2:$B$201,D2593)=0,"No está matriculado en ese grupo",IF(COUNTIFS($A$2:$A$3001,A2593,$B$2:$B$3001,B2593)&gt;1,"Registro repetido",""))))</f>
        <v/>
      </c>
    </row>
    <row r="2594" customFormat="false" ht="15" hidden="false" customHeight="false" outlineLevel="0" collapsed="false">
      <c r="D2594" s="0" t="str">
        <f aca="false">IF(A2594="","",IFERROR(INDEX(Sesiones!$B$2:$B$401,MATCH(A2594,Sesiones!$A$2:$A$401,0)),"Sesión no existe"))</f>
        <v/>
      </c>
      <c r="E2594" s="41" t="str">
        <f aca="false">IF(A2594="","",IFERROR(INDEX(Sesiones!$C$2:$C$401,MATCH(A2594,Sesiones!$A$2:$A$401,0)),""))</f>
        <v/>
      </c>
      <c r="F2594" s="0" t="str">
        <f aca="false">IF(A2594="","",IF(D2594="Sesión no existe","Sesión no existe",IF(COUNTIFS(Matrículas!$A$2:$A$201,B2594,Matrículas!$B$2:$B$201,D2594)=0,"No está matriculado en ese grupo",IF(COUNTIFS($A$2:$A$3001,A2594,$B$2:$B$3001,B2594)&gt;1,"Registro repetido",""))))</f>
        <v/>
      </c>
    </row>
    <row r="2595" customFormat="false" ht="15" hidden="false" customHeight="false" outlineLevel="0" collapsed="false">
      <c r="D2595" s="0" t="str">
        <f aca="false">IF(A2595="","",IFERROR(INDEX(Sesiones!$B$2:$B$401,MATCH(A2595,Sesiones!$A$2:$A$401,0)),"Sesión no existe"))</f>
        <v/>
      </c>
      <c r="E2595" s="41" t="str">
        <f aca="false">IF(A2595="","",IFERROR(INDEX(Sesiones!$C$2:$C$401,MATCH(A2595,Sesiones!$A$2:$A$401,0)),""))</f>
        <v/>
      </c>
      <c r="F2595" s="0" t="str">
        <f aca="false">IF(A2595="","",IF(D2595="Sesión no existe","Sesión no existe",IF(COUNTIFS(Matrículas!$A$2:$A$201,B2595,Matrículas!$B$2:$B$201,D2595)=0,"No está matriculado en ese grupo",IF(COUNTIFS($A$2:$A$3001,A2595,$B$2:$B$3001,B2595)&gt;1,"Registro repetido",""))))</f>
        <v/>
      </c>
    </row>
    <row r="2596" customFormat="false" ht="15" hidden="false" customHeight="false" outlineLevel="0" collapsed="false">
      <c r="D2596" s="0" t="str">
        <f aca="false">IF(A2596="","",IFERROR(INDEX(Sesiones!$B$2:$B$401,MATCH(A2596,Sesiones!$A$2:$A$401,0)),"Sesión no existe"))</f>
        <v/>
      </c>
      <c r="E2596" s="41" t="str">
        <f aca="false">IF(A2596="","",IFERROR(INDEX(Sesiones!$C$2:$C$401,MATCH(A2596,Sesiones!$A$2:$A$401,0)),""))</f>
        <v/>
      </c>
      <c r="F2596" s="0" t="str">
        <f aca="false">IF(A2596="","",IF(D2596="Sesión no existe","Sesión no existe",IF(COUNTIFS(Matrículas!$A$2:$A$201,B2596,Matrículas!$B$2:$B$201,D2596)=0,"No está matriculado en ese grupo",IF(COUNTIFS($A$2:$A$3001,A2596,$B$2:$B$3001,B2596)&gt;1,"Registro repetido",""))))</f>
        <v/>
      </c>
    </row>
    <row r="2597" customFormat="false" ht="15" hidden="false" customHeight="false" outlineLevel="0" collapsed="false">
      <c r="D2597" s="0" t="str">
        <f aca="false">IF(A2597="","",IFERROR(INDEX(Sesiones!$B$2:$B$401,MATCH(A2597,Sesiones!$A$2:$A$401,0)),"Sesión no existe"))</f>
        <v/>
      </c>
      <c r="E2597" s="41" t="str">
        <f aca="false">IF(A2597="","",IFERROR(INDEX(Sesiones!$C$2:$C$401,MATCH(A2597,Sesiones!$A$2:$A$401,0)),""))</f>
        <v/>
      </c>
      <c r="F2597" s="0" t="str">
        <f aca="false">IF(A2597="","",IF(D2597="Sesión no existe","Sesión no existe",IF(COUNTIFS(Matrículas!$A$2:$A$201,B2597,Matrículas!$B$2:$B$201,D2597)=0,"No está matriculado en ese grupo",IF(COUNTIFS($A$2:$A$3001,A2597,$B$2:$B$3001,B2597)&gt;1,"Registro repetido",""))))</f>
        <v/>
      </c>
    </row>
    <row r="2598" customFormat="false" ht="15" hidden="false" customHeight="false" outlineLevel="0" collapsed="false">
      <c r="D2598" s="0" t="str">
        <f aca="false">IF(A2598="","",IFERROR(INDEX(Sesiones!$B$2:$B$401,MATCH(A2598,Sesiones!$A$2:$A$401,0)),"Sesión no existe"))</f>
        <v/>
      </c>
      <c r="E2598" s="41" t="str">
        <f aca="false">IF(A2598="","",IFERROR(INDEX(Sesiones!$C$2:$C$401,MATCH(A2598,Sesiones!$A$2:$A$401,0)),""))</f>
        <v/>
      </c>
      <c r="F2598" s="0" t="str">
        <f aca="false">IF(A2598="","",IF(D2598="Sesión no existe","Sesión no existe",IF(COUNTIFS(Matrículas!$A$2:$A$201,B2598,Matrículas!$B$2:$B$201,D2598)=0,"No está matriculado en ese grupo",IF(COUNTIFS($A$2:$A$3001,A2598,$B$2:$B$3001,B2598)&gt;1,"Registro repetido",""))))</f>
        <v/>
      </c>
    </row>
    <row r="2599" customFormat="false" ht="15" hidden="false" customHeight="false" outlineLevel="0" collapsed="false">
      <c r="D2599" s="0" t="str">
        <f aca="false">IF(A2599="","",IFERROR(INDEX(Sesiones!$B$2:$B$401,MATCH(A2599,Sesiones!$A$2:$A$401,0)),"Sesión no existe"))</f>
        <v/>
      </c>
      <c r="E2599" s="41" t="str">
        <f aca="false">IF(A2599="","",IFERROR(INDEX(Sesiones!$C$2:$C$401,MATCH(A2599,Sesiones!$A$2:$A$401,0)),""))</f>
        <v/>
      </c>
      <c r="F2599" s="0" t="str">
        <f aca="false">IF(A2599="","",IF(D2599="Sesión no existe","Sesión no existe",IF(COUNTIFS(Matrículas!$A$2:$A$201,B2599,Matrículas!$B$2:$B$201,D2599)=0,"No está matriculado en ese grupo",IF(COUNTIFS($A$2:$A$3001,A2599,$B$2:$B$3001,B2599)&gt;1,"Registro repetido",""))))</f>
        <v/>
      </c>
    </row>
    <row r="2600" customFormat="false" ht="15" hidden="false" customHeight="false" outlineLevel="0" collapsed="false">
      <c r="D2600" s="0" t="str">
        <f aca="false">IF(A2600="","",IFERROR(INDEX(Sesiones!$B$2:$B$401,MATCH(A2600,Sesiones!$A$2:$A$401,0)),"Sesión no existe"))</f>
        <v/>
      </c>
      <c r="E2600" s="41" t="str">
        <f aca="false">IF(A2600="","",IFERROR(INDEX(Sesiones!$C$2:$C$401,MATCH(A2600,Sesiones!$A$2:$A$401,0)),""))</f>
        <v/>
      </c>
      <c r="F2600" s="0" t="str">
        <f aca="false">IF(A2600="","",IF(D2600="Sesión no existe","Sesión no existe",IF(COUNTIFS(Matrículas!$A$2:$A$201,B2600,Matrículas!$B$2:$B$201,D2600)=0,"No está matriculado en ese grupo",IF(COUNTIFS($A$2:$A$3001,A2600,$B$2:$B$3001,B2600)&gt;1,"Registro repetido",""))))</f>
        <v/>
      </c>
    </row>
    <row r="2601" customFormat="false" ht="15" hidden="false" customHeight="false" outlineLevel="0" collapsed="false">
      <c r="D2601" s="0" t="str">
        <f aca="false">IF(A2601="","",IFERROR(INDEX(Sesiones!$B$2:$B$401,MATCH(A2601,Sesiones!$A$2:$A$401,0)),"Sesión no existe"))</f>
        <v/>
      </c>
      <c r="E2601" s="41" t="str">
        <f aca="false">IF(A2601="","",IFERROR(INDEX(Sesiones!$C$2:$C$401,MATCH(A2601,Sesiones!$A$2:$A$401,0)),""))</f>
        <v/>
      </c>
      <c r="F2601" s="0" t="str">
        <f aca="false">IF(A2601="","",IF(D2601="Sesión no existe","Sesión no existe",IF(COUNTIFS(Matrículas!$A$2:$A$201,B2601,Matrículas!$B$2:$B$201,D2601)=0,"No está matriculado en ese grupo",IF(COUNTIFS($A$2:$A$3001,A2601,$B$2:$B$3001,B2601)&gt;1,"Registro repetido",""))))</f>
        <v/>
      </c>
    </row>
    <row r="2602" customFormat="false" ht="15" hidden="false" customHeight="false" outlineLevel="0" collapsed="false">
      <c r="D2602" s="0" t="str">
        <f aca="false">IF(A2602="","",IFERROR(INDEX(Sesiones!$B$2:$B$401,MATCH(A2602,Sesiones!$A$2:$A$401,0)),"Sesión no existe"))</f>
        <v/>
      </c>
      <c r="E2602" s="41" t="str">
        <f aca="false">IF(A2602="","",IFERROR(INDEX(Sesiones!$C$2:$C$401,MATCH(A2602,Sesiones!$A$2:$A$401,0)),""))</f>
        <v/>
      </c>
      <c r="F2602" s="0" t="str">
        <f aca="false">IF(A2602="","",IF(D2602="Sesión no existe","Sesión no existe",IF(COUNTIFS(Matrículas!$A$2:$A$201,B2602,Matrículas!$B$2:$B$201,D2602)=0,"No está matriculado en ese grupo",IF(COUNTIFS($A$2:$A$3001,A2602,$B$2:$B$3001,B2602)&gt;1,"Registro repetido",""))))</f>
        <v/>
      </c>
    </row>
    <row r="2603" customFormat="false" ht="15" hidden="false" customHeight="false" outlineLevel="0" collapsed="false">
      <c r="D2603" s="0" t="str">
        <f aca="false">IF(A2603="","",IFERROR(INDEX(Sesiones!$B$2:$B$401,MATCH(A2603,Sesiones!$A$2:$A$401,0)),"Sesión no existe"))</f>
        <v/>
      </c>
      <c r="E2603" s="41" t="str">
        <f aca="false">IF(A2603="","",IFERROR(INDEX(Sesiones!$C$2:$C$401,MATCH(A2603,Sesiones!$A$2:$A$401,0)),""))</f>
        <v/>
      </c>
      <c r="F2603" s="0" t="str">
        <f aca="false">IF(A2603="","",IF(D2603="Sesión no existe","Sesión no existe",IF(COUNTIFS(Matrículas!$A$2:$A$201,B2603,Matrículas!$B$2:$B$201,D2603)=0,"No está matriculado en ese grupo",IF(COUNTIFS($A$2:$A$3001,A2603,$B$2:$B$3001,B2603)&gt;1,"Registro repetido",""))))</f>
        <v/>
      </c>
    </row>
    <row r="2604" customFormat="false" ht="15" hidden="false" customHeight="false" outlineLevel="0" collapsed="false">
      <c r="D2604" s="0" t="str">
        <f aca="false">IF(A2604="","",IFERROR(INDEX(Sesiones!$B$2:$B$401,MATCH(A2604,Sesiones!$A$2:$A$401,0)),"Sesión no existe"))</f>
        <v/>
      </c>
      <c r="E2604" s="41" t="str">
        <f aca="false">IF(A2604="","",IFERROR(INDEX(Sesiones!$C$2:$C$401,MATCH(A2604,Sesiones!$A$2:$A$401,0)),""))</f>
        <v/>
      </c>
      <c r="F2604" s="0" t="str">
        <f aca="false">IF(A2604="","",IF(D2604="Sesión no existe","Sesión no existe",IF(COUNTIFS(Matrículas!$A$2:$A$201,B2604,Matrículas!$B$2:$B$201,D2604)=0,"No está matriculado en ese grupo",IF(COUNTIFS($A$2:$A$3001,A2604,$B$2:$B$3001,B2604)&gt;1,"Registro repetido",""))))</f>
        <v/>
      </c>
    </row>
    <row r="2605" customFormat="false" ht="15" hidden="false" customHeight="false" outlineLevel="0" collapsed="false">
      <c r="D2605" s="0" t="str">
        <f aca="false">IF(A2605="","",IFERROR(INDEX(Sesiones!$B$2:$B$401,MATCH(A2605,Sesiones!$A$2:$A$401,0)),"Sesión no existe"))</f>
        <v/>
      </c>
      <c r="E2605" s="41" t="str">
        <f aca="false">IF(A2605="","",IFERROR(INDEX(Sesiones!$C$2:$C$401,MATCH(A2605,Sesiones!$A$2:$A$401,0)),""))</f>
        <v/>
      </c>
      <c r="F2605" s="0" t="str">
        <f aca="false">IF(A2605="","",IF(D2605="Sesión no existe","Sesión no existe",IF(COUNTIFS(Matrículas!$A$2:$A$201,B2605,Matrículas!$B$2:$B$201,D2605)=0,"No está matriculado en ese grupo",IF(COUNTIFS($A$2:$A$3001,A2605,$B$2:$B$3001,B2605)&gt;1,"Registro repetido",""))))</f>
        <v/>
      </c>
    </row>
    <row r="2606" customFormat="false" ht="15" hidden="false" customHeight="false" outlineLevel="0" collapsed="false">
      <c r="D2606" s="0" t="str">
        <f aca="false">IF(A2606="","",IFERROR(INDEX(Sesiones!$B$2:$B$401,MATCH(A2606,Sesiones!$A$2:$A$401,0)),"Sesión no existe"))</f>
        <v/>
      </c>
      <c r="E2606" s="41" t="str">
        <f aca="false">IF(A2606="","",IFERROR(INDEX(Sesiones!$C$2:$C$401,MATCH(A2606,Sesiones!$A$2:$A$401,0)),""))</f>
        <v/>
      </c>
      <c r="F2606" s="0" t="str">
        <f aca="false">IF(A2606="","",IF(D2606="Sesión no existe","Sesión no existe",IF(COUNTIFS(Matrículas!$A$2:$A$201,B2606,Matrículas!$B$2:$B$201,D2606)=0,"No está matriculado en ese grupo",IF(COUNTIFS($A$2:$A$3001,A2606,$B$2:$B$3001,B2606)&gt;1,"Registro repetido",""))))</f>
        <v/>
      </c>
    </row>
    <row r="2607" customFormat="false" ht="15" hidden="false" customHeight="false" outlineLevel="0" collapsed="false">
      <c r="D2607" s="0" t="str">
        <f aca="false">IF(A2607="","",IFERROR(INDEX(Sesiones!$B$2:$B$401,MATCH(A2607,Sesiones!$A$2:$A$401,0)),"Sesión no existe"))</f>
        <v/>
      </c>
      <c r="E2607" s="41" t="str">
        <f aca="false">IF(A2607="","",IFERROR(INDEX(Sesiones!$C$2:$C$401,MATCH(A2607,Sesiones!$A$2:$A$401,0)),""))</f>
        <v/>
      </c>
      <c r="F2607" s="0" t="str">
        <f aca="false">IF(A2607="","",IF(D2607="Sesión no existe","Sesión no existe",IF(COUNTIFS(Matrículas!$A$2:$A$201,B2607,Matrículas!$B$2:$B$201,D2607)=0,"No está matriculado en ese grupo",IF(COUNTIFS($A$2:$A$3001,A2607,$B$2:$B$3001,B2607)&gt;1,"Registro repetido",""))))</f>
        <v/>
      </c>
    </row>
    <row r="2608" customFormat="false" ht="15" hidden="false" customHeight="false" outlineLevel="0" collapsed="false">
      <c r="D2608" s="0" t="str">
        <f aca="false">IF(A2608="","",IFERROR(INDEX(Sesiones!$B$2:$B$401,MATCH(A2608,Sesiones!$A$2:$A$401,0)),"Sesión no existe"))</f>
        <v/>
      </c>
      <c r="E2608" s="41" t="str">
        <f aca="false">IF(A2608="","",IFERROR(INDEX(Sesiones!$C$2:$C$401,MATCH(A2608,Sesiones!$A$2:$A$401,0)),""))</f>
        <v/>
      </c>
      <c r="F2608" s="0" t="str">
        <f aca="false">IF(A2608="","",IF(D2608="Sesión no existe","Sesión no existe",IF(COUNTIFS(Matrículas!$A$2:$A$201,B2608,Matrículas!$B$2:$B$201,D2608)=0,"No está matriculado en ese grupo",IF(COUNTIFS($A$2:$A$3001,A2608,$B$2:$B$3001,B2608)&gt;1,"Registro repetido",""))))</f>
        <v/>
      </c>
    </row>
    <row r="2609" customFormat="false" ht="15" hidden="false" customHeight="false" outlineLevel="0" collapsed="false">
      <c r="D2609" s="0" t="str">
        <f aca="false">IF(A2609="","",IFERROR(INDEX(Sesiones!$B$2:$B$401,MATCH(A2609,Sesiones!$A$2:$A$401,0)),"Sesión no existe"))</f>
        <v/>
      </c>
      <c r="E2609" s="41" t="str">
        <f aca="false">IF(A2609="","",IFERROR(INDEX(Sesiones!$C$2:$C$401,MATCH(A2609,Sesiones!$A$2:$A$401,0)),""))</f>
        <v/>
      </c>
      <c r="F2609" s="0" t="str">
        <f aca="false">IF(A2609="","",IF(D2609="Sesión no existe","Sesión no existe",IF(COUNTIFS(Matrículas!$A$2:$A$201,B2609,Matrículas!$B$2:$B$201,D2609)=0,"No está matriculado en ese grupo",IF(COUNTIFS($A$2:$A$3001,A2609,$B$2:$B$3001,B2609)&gt;1,"Registro repetido",""))))</f>
        <v/>
      </c>
    </row>
    <row r="2610" customFormat="false" ht="15" hidden="false" customHeight="false" outlineLevel="0" collapsed="false">
      <c r="D2610" s="0" t="str">
        <f aca="false">IF(A2610="","",IFERROR(INDEX(Sesiones!$B$2:$B$401,MATCH(A2610,Sesiones!$A$2:$A$401,0)),"Sesión no existe"))</f>
        <v/>
      </c>
      <c r="E2610" s="41" t="str">
        <f aca="false">IF(A2610="","",IFERROR(INDEX(Sesiones!$C$2:$C$401,MATCH(A2610,Sesiones!$A$2:$A$401,0)),""))</f>
        <v/>
      </c>
      <c r="F2610" s="0" t="str">
        <f aca="false">IF(A2610="","",IF(D2610="Sesión no existe","Sesión no existe",IF(COUNTIFS(Matrículas!$A$2:$A$201,B2610,Matrículas!$B$2:$B$201,D2610)=0,"No está matriculado en ese grupo",IF(COUNTIFS($A$2:$A$3001,A2610,$B$2:$B$3001,B2610)&gt;1,"Registro repetido",""))))</f>
        <v/>
      </c>
    </row>
    <row r="2611" customFormat="false" ht="15" hidden="false" customHeight="false" outlineLevel="0" collapsed="false">
      <c r="D2611" s="0" t="str">
        <f aca="false">IF(A2611="","",IFERROR(INDEX(Sesiones!$B$2:$B$401,MATCH(A2611,Sesiones!$A$2:$A$401,0)),"Sesión no existe"))</f>
        <v/>
      </c>
      <c r="E2611" s="41" t="str">
        <f aca="false">IF(A2611="","",IFERROR(INDEX(Sesiones!$C$2:$C$401,MATCH(A2611,Sesiones!$A$2:$A$401,0)),""))</f>
        <v/>
      </c>
      <c r="F2611" s="0" t="str">
        <f aca="false">IF(A2611="","",IF(D2611="Sesión no existe","Sesión no existe",IF(COUNTIFS(Matrículas!$A$2:$A$201,B2611,Matrículas!$B$2:$B$201,D2611)=0,"No está matriculado en ese grupo",IF(COUNTIFS($A$2:$A$3001,A2611,$B$2:$B$3001,B2611)&gt;1,"Registro repetido",""))))</f>
        <v/>
      </c>
    </row>
    <row r="2612" customFormat="false" ht="15" hidden="false" customHeight="false" outlineLevel="0" collapsed="false">
      <c r="D2612" s="0" t="str">
        <f aca="false">IF(A2612="","",IFERROR(INDEX(Sesiones!$B$2:$B$401,MATCH(A2612,Sesiones!$A$2:$A$401,0)),"Sesión no existe"))</f>
        <v/>
      </c>
      <c r="E2612" s="41" t="str">
        <f aca="false">IF(A2612="","",IFERROR(INDEX(Sesiones!$C$2:$C$401,MATCH(A2612,Sesiones!$A$2:$A$401,0)),""))</f>
        <v/>
      </c>
      <c r="F2612" s="0" t="str">
        <f aca="false">IF(A2612="","",IF(D2612="Sesión no existe","Sesión no existe",IF(COUNTIFS(Matrículas!$A$2:$A$201,B2612,Matrículas!$B$2:$B$201,D2612)=0,"No está matriculado en ese grupo",IF(COUNTIFS($A$2:$A$3001,A2612,$B$2:$B$3001,B2612)&gt;1,"Registro repetido",""))))</f>
        <v/>
      </c>
    </row>
    <row r="2613" customFormat="false" ht="15" hidden="false" customHeight="false" outlineLevel="0" collapsed="false">
      <c r="D2613" s="0" t="str">
        <f aca="false">IF(A2613="","",IFERROR(INDEX(Sesiones!$B$2:$B$401,MATCH(A2613,Sesiones!$A$2:$A$401,0)),"Sesión no existe"))</f>
        <v/>
      </c>
      <c r="E2613" s="41" t="str">
        <f aca="false">IF(A2613="","",IFERROR(INDEX(Sesiones!$C$2:$C$401,MATCH(A2613,Sesiones!$A$2:$A$401,0)),""))</f>
        <v/>
      </c>
      <c r="F2613" s="0" t="str">
        <f aca="false">IF(A2613="","",IF(D2613="Sesión no existe","Sesión no existe",IF(COUNTIFS(Matrículas!$A$2:$A$201,B2613,Matrículas!$B$2:$B$201,D2613)=0,"No está matriculado en ese grupo",IF(COUNTIFS($A$2:$A$3001,A2613,$B$2:$B$3001,B2613)&gt;1,"Registro repetido",""))))</f>
        <v/>
      </c>
    </row>
    <row r="2614" customFormat="false" ht="15" hidden="false" customHeight="false" outlineLevel="0" collapsed="false">
      <c r="D2614" s="0" t="str">
        <f aca="false">IF(A2614="","",IFERROR(INDEX(Sesiones!$B$2:$B$401,MATCH(A2614,Sesiones!$A$2:$A$401,0)),"Sesión no existe"))</f>
        <v/>
      </c>
      <c r="E2614" s="41" t="str">
        <f aca="false">IF(A2614="","",IFERROR(INDEX(Sesiones!$C$2:$C$401,MATCH(A2614,Sesiones!$A$2:$A$401,0)),""))</f>
        <v/>
      </c>
      <c r="F2614" s="0" t="str">
        <f aca="false">IF(A2614="","",IF(D2614="Sesión no existe","Sesión no existe",IF(COUNTIFS(Matrículas!$A$2:$A$201,B2614,Matrículas!$B$2:$B$201,D2614)=0,"No está matriculado en ese grupo",IF(COUNTIFS($A$2:$A$3001,A2614,$B$2:$B$3001,B2614)&gt;1,"Registro repetido",""))))</f>
        <v/>
      </c>
    </row>
    <row r="2615" customFormat="false" ht="15" hidden="false" customHeight="false" outlineLevel="0" collapsed="false">
      <c r="D2615" s="0" t="str">
        <f aca="false">IF(A2615="","",IFERROR(INDEX(Sesiones!$B$2:$B$401,MATCH(A2615,Sesiones!$A$2:$A$401,0)),"Sesión no existe"))</f>
        <v/>
      </c>
      <c r="E2615" s="41" t="str">
        <f aca="false">IF(A2615="","",IFERROR(INDEX(Sesiones!$C$2:$C$401,MATCH(A2615,Sesiones!$A$2:$A$401,0)),""))</f>
        <v/>
      </c>
      <c r="F2615" s="0" t="str">
        <f aca="false">IF(A2615="","",IF(D2615="Sesión no existe","Sesión no existe",IF(COUNTIFS(Matrículas!$A$2:$A$201,B2615,Matrículas!$B$2:$B$201,D2615)=0,"No está matriculado en ese grupo",IF(COUNTIFS($A$2:$A$3001,A2615,$B$2:$B$3001,B2615)&gt;1,"Registro repetido",""))))</f>
        <v/>
      </c>
    </row>
    <row r="2616" customFormat="false" ht="15" hidden="false" customHeight="false" outlineLevel="0" collapsed="false">
      <c r="D2616" s="0" t="str">
        <f aca="false">IF(A2616="","",IFERROR(INDEX(Sesiones!$B$2:$B$401,MATCH(A2616,Sesiones!$A$2:$A$401,0)),"Sesión no existe"))</f>
        <v/>
      </c>
      <c r="E2616" s="41" t="str">
        <f aca="false">IF(A2616="","",IFERROR(INDEX(Sesiones!$C$2:$C$401,MATCH(A2616,Sesiones!$A$2:$A$401,0)),""))</f>
        <v/>
      </c>
      <c r="F2616" s="0" t="str">
        <f aca="false">IF(A2616="","",IF(D2616="Sesión no existe","Sesión no existe",IF(COUNTIFS(Matrículas!$A$2:$A$201,B2616,Matrículas!$B$2:$B$201,D2616)=0,"No está matriculado en ese grupo",IF(COUNTIFS($A$2:$A$3001,A2616,$B$2:$B$3001,B2616)&gt;1,"Registro repetido",""))))</f>
        <v/>
      </c>
    </row>
    <row r="2617" customFormat="false" ht="15" hidden="false" customHeight="false" outlineLevel="0" collapsed="false">
      <c r="D2617" s="0" t="str">
        <f aca="false">IF(A2617="","",IFERROR(INDEX(Sesiones!$B$2:$B$401,MATCH(A2617,Sesiones!$A$2:$A$401,0)),"Sesión no existe"))</f>
        <v/>
      </c>
      <c r="E2617" s="41" t="str">
        <f aca="false">IF(A2617="","",IFERROR(INDEX(Sesiones!$C$2:$C$401,MATCH(A2617,Sesiones!$A$2:$A$401,0)),""))</f>
        <v/>
      </c>
      <c r="F2617" s="0" t="str">
        <f aca="false">IF(A2617="","",IF(D2617="Sesión no existe","Sesión no existe",IF(COUNTIFS(Matrículas!$A$2:$A$201,B2617,Matrículas!$B$2:$B$201,D2617)=0,"No está matriculado en ese grupo",IF(COUNTIFS($A$2:$A$3001,A2617,$B$2:$B$3001,B2617)&gt;1,"Registro repetido",""))))</f>
        <v/>
      </c>
    </row>
    <row r="2618" customFormat="false" ht="15" hidden="false" customHeight="false" outlineLevel="0" collapsed="false">
      <c r="D2618" s="0" t="str">
        <f aca="false">IF(A2618="","",IFERROR(INDEX(Sesiones!$B$2:$B$401,MATCH(A2618,Sesiones!$A$2:$A$401,0)),"Sesión no existe"))</f>
        <v/>
      </c>
      <c r="E2618" s="41" t="str">
        <f aca="false">IF(A2618="","",IFERROR(INDEX(Sesiones!$C$2:$C$401,MATCH(A2618,Sesiones!$A$2:$A$401,0)),""))</f>
        <v/>
      </c>
      <c r="F2618" s="0" t="str">
        <f aca="false">IF(A2618="","",IF(D2618="Sesión no existe","Sesión no existe",IF(COUNTIFS(Matrículas!$A$2:$A$201,B2618,Matrículas!$B$2:$B$201,D2618)=0,"No está matriculado en ese grupo",IF(COUNTIFS($A$2:$A$3001,A2618,$B$2:$B$3001,B2618)&gt;1,"Registro repetido",""))))</f>
        <v/>
      </c>
    </row>
    <row r="2619" customFormat="false" ht="15" hidden="false" customHeight="false" outlineLevel="0" collapsed="false">
      <c r="D2619" s="0" t="str">
        <f aca="false">IF(A2619="","",IFERROR(INDEX(Sesiones!$B$2:$B$401,MATCH(A2619,Sesiones!$A$2:$A$401,0)),"Sesión no existe"))</f>
        <v/>
      </c>
      <c r="E2619" s="41" t="str">
        <f aca="false">IF(A2619="","",IFERROR(INDEX(Sesiones!$C$2:$C$401,MATCH(A2619,Sesiones!$A$2:$A$401,0)),""))</f>
        <v/>
      </c>
      <c r="F2619" s="0" t="str">
        <f aca="false">IF(A2619="","",IF(D2619="Sesión no existe","Sesión no existe",IF(COUNTIFS(Matrículas!$A$2:$A$201,B2619,Matrículas!$B$2:$B$201,D2619)=0,"No está matriculado en ese grupo",IF(COUNTIFS($A$2:$A$3001,A2619,$B$2:$B$3001,B2619)&gt;1,"Registro repetido",""))))</f>
        <v/>
      </c>
    </row>
    <row r="2620" customFormat="false" ht="15" hidden="false" customHeight="false" outlineLevel="0" collapsed="false">
      <c r="D2620" s="0" t="str">
        <f aca="false">IF(A2620="","",IFERROR(INDEX(Sesiones!$B$2:$B$401,MATCH(A2620,Sesiones!$A$2:$A$401,0)),"Sesión no existe"))</f>
        <v/>
      </c>
      <c r="E2620" s="41" t="str">
        <f aca="false">IF(A2620="","",IFERROR(INDEX(Sesiones!$C$2:$C$401,MATCH(A2620,Sesiones!$A$2:$A$401,0)),""))</f>
        <v/>
      </c>
      <c r="F2620" s="0" t="str">
        <f aca="false">IF(A2620="","",IF(D2620="Sesión no existe","Sesión no existe",IF(COUNTIFS(Matrículas!$A$2:$A$201,B2620,Matrículas!$B$2:$B$201,D2620)=0,"No está matriculado en ese grupo",IF(COUNTIFS($A$2:$A$3001,A2620,$B$2:$B$3001,B2620)&gt;1,"Registro repetido",""))))</f>
        <v/>
      </c>
    </row>
    <row r="2621" customFormat="false" ht="15" hidden="false" customHeight="false" outlineLevel="0" collapsed="false">
      <c r="D2621" s="0" t="str">
        <f aca="false">IF(A2621="","",IFERROR(INDEX(Sesiones!$B$2:$B$401,MATCH(A2621,Sesiones!$A$2:$A$401,0)),"Sesión no existe"))</f>
        <v/>
      </c>
      <c r="E2621" s="41" t="str">
        <f aca="false">IF(A2621="","",IFERROR(INDEX(Sesiones!$C$2:$C$401,MATCH(A2621,Sesiones!$A$2:$A$401,0)),""))</f>
        <v/>
      </c>
      <c r="F2621" s="0" t="str">
        <f aca="false">IF(A2621="","",IF(D2621="Sesión no existe","Sesión no existe",IF(COUNTIFS(Matrículas!$A$2:$A$201,B2621,Matrículas!$B$2:$B$201,D2621)=0,"No está matriculado en ese grupo",IF(COUNTIFS($A$2:$A$3001,A2621,$B$2:$B$3001,B2621)&gt;1,"Registro repetido",""))))</f>
        <v/>
      </c>
    </row>
    <row r="2622" customFormat="false" ht="15" hidden="false" customHeight="false" outlineLevel="0" collapsed="false">
      <c r="D2622" s="0" t="str">
        <f aca="false">IF(A2622="","",IFERROR(INDEX(Sesiones!$B$2:$B$401,MATCH(A2622,Sesiones!$A$2:$A$401,0)),"Sesión no existe"))</f>
        <v/>
      </c>
      <c r="E2622" s="41" t="str">
        <f aca="false">IF(A2622="","",IFERROR(INDEX(Sesiones!$C$2:$C$401,MATCH(A2622,Sesiones!$A$2:$A$401,0)),""))</f>
        <v/>
      </c>
      <c r="F2622" s="0" t="str">
        <f aca="false">IF(A2622="","",IF(D2622="Sesión no existe","Sesión no existe",IF(COUNTIFS(Matrículas!$A$2:$A$201,B2622,Matrículas!$B$2:$B$201,D2622)=0,"No está matriculado en ese grupo",IF(COUNTIFS($A$2:$A$3001,A2622,$B$2:$B$3001,B2622)&gt;1,"Registro repetido",""))))</f>
        <v/>
      </c>
    </row>
    <row r="2623" customFormat="false" ht="15" hidden="false" customHeight="false" outlineLevel="0" collapsed="false">
      <c r="D2623" s="0" t="str">
        <f aca="false">IF(A2623="","",IFERROR(INDEX(Sesiones!$B$2:$B$401,MATCH(A2623,Sesiones!$A$2:$A$401,0)),"Sesión no existe"))</f>
        <v/>
      </c>
      <c r="E2623" s="41" t="str">
        <f aca="false">IF(A2623="","",IFERROR(INDEX(Sesiones!$C$2:$C$401,MATCH(A2623,Sesiones!$A$2:$A$401,0)),""))</f>
        <v/>
      </c>
      <c r="F2623" s="0" t="str">
        <f aca="false">IF(A2623="","",IF(D2623="Sesión no existe","Sesión no existe",IF(COUNTIFS(Matrículas!$A$2:$A$201,B2623,Matrículas!$B$2:$B$201,D2623)=0,"No está matriculado en ese grupo",IF(COUNTIFS($A$2:$A$3001,A2623,$B$2:$B$3001,B2623)&gt;1,"Registro repetido",""))))</f>
        <v/>
      </c>
    </row>
    <row r="2624" customFormat="false" ht="15" hidden="false" customHeight="false" outlineLevel="0" collapsed="false">
      <c r="D2624" s="0" t="str">
        <f aca="false">IF(A2624="","",IFERROR(INDEX(Sesiones!$B$2:$B$401,MATCH(A2624,Sesiones!$A$2:$A$401,0)),"Sesión no existe"))</f>
        <v/>
      </c>
      <c r="E2624" s="41" t="str">
        <f aca="false">IF(A2624="","",IFERROR(INDEX(Sesiones!$C$2:$C$401,MATCH(A2624,Sesiones!$A$2:$A$401,0)),""))</f>
        <v/>
      </c>
      <c r="F2624" s="0" t="str">
        <f aca="false">IF(A2624="","",IF(D2624="Sesión no existe","Sesión no existe",IF(COUNTIFS(Matrículas!$A$2:$A$201,B2624,Matrículas!$B$2:$B$201,D2624)=0,"No está matriculado en ese grupo",IF(COUNTIFS($A$2:$A$3001,A2624,$B$2:$B$3001,B2624)&gt;1,"Registro repetido",""))))</f>
        <v/>
      </c>
    </row>
    <row r="2625" customFormat="false" ht="15" hidden="false" customHeight="false" outlineLevel="0" collapsed="false">
      <c r="D2625" s="0" t="str">
        <f aca="false">IF(A2625="","",IFERROR(INDEX(Sesiones!$B$2:$B$401,MATCH(A2625,Sesiones!$A$2:$A$401,0)),"Sesión no existe"))</f>
        <v/>
      </c>
      <c r="E2625" s="41" t="str">
        <f aca="false">IF(A2625="","",IFERROR(INDEX(Sesiones!$C$2:$C$401,MATCH(A2625,Sesiones!$A$2:$A$401,0)),""))</f>
        <v/>
      </c>
      <c r="F2625" s="0" t="str">
        <f aca="false">IF(A2625="","",IF(D2625="Sesión no existe","Sesión no existe",IF(COUNTIFS(Matrículas!$A$2:$A$201,B2625,Matrículas!$B$2:$B$201,D2625)=0,"No está matriculado en ese grupo",IF(COUNTIFS($A$2:$A$3001,A2625,$B$2:$B$3001,B2625)&gt;1,"Registro repetido",""))))</f>
        <v/>
      </c>
    </row>
    <row r="2626" customFormat="false" ht="15" hidden="false" customHeight="false" outlineLevel="0" collapsed="false">
      <c r="D2626" s="0" t="str">
        <f aca="false">IF(A2626="","",IFERROR(INDEX(Sesiones!$B$2:$B$401,MATCH(A2626,Sesiones!$A$2:$A$401,0)),"Sesión no existe"))</f>
        <v/>
      </c>
      <c r="E2626" s="41" t="str">
        <f aca="false">IF(A2626="","",IFERROR(INDEX(Sesiones!$C$2:$C$401,MATCH(A2626,Sesiones!$A$2:$A$401,0)),""))</f>
        <v/>
      </c>
      <c r="F2626" s="0" t="str">
        <f aca="false">IF(A2626="","",IF(D2626="Sesión no existe","Sesión no existe",IF(COUNTIFS(Matrículas!$A$2:$A$201,B2626,Matrículas!$B$2:$B$201,D2626)=0,"No está matriculado en ese grupo",IF(COUNTIFS($A$2:$A$3001,A2626,$B$2:$B$3001,B2626)&gt;1,"Registro repetido",""))))</f>
        <v/>
      </c>
    </row>
    <row r="2627" customFormat="false" ht="15" hidden="false" customHeight="false" outlineLevel="0" collapsed="false">
      <c r="D2627" s="0" t="str">
        <f aca="false">IF(A2627="","",IFERROR(INDEX(Sesiones!$B$2:$B$401,MATCH(A2627,Sesiones!$A$2:$A$401,0)),"Sesión no existe"))</f>
        <v/>
      </c>
      <c r="E2627" s="41" t="str">
        <f aca="false">IF(A2627="","",IFERROR(INDEX(Sesiones!$C$2:$C$401,MATCH(A2627,Sesiones!$A$2:$A$401,0)),""))</f>
        <v/>
      </c>
      <c r="F2627" s="0" t="str">
        <f aca="false">IF(A2627="","",IF(D2627="Sesión no existe","Sesión no existe",IF(COUNTIFS(Matrículas!$A$2:$A$201,B2627,Matrículas!$B$2:$B$201,D2627)=0,"No está matriculado en ese grupo",IF(COUNTIFS($A$2:$A$3001,A2627,$B$2:$B$3001,B2627)&gt;1,"Registro repetido",""))))</f>
        <v/>
      </c>
    </row>
    <row r="2628" customFormat="false" ht="15" hidden="false" customHeight="false" outlineLevel="0" collapsed="false">
      <c r="D2628" s="0" t="str">
        <f aca="false">IF(A2628="","",IFERROR(INDEX(Sesiones!$B$2:$B$401,MATCH(A2628,Sesiones!$A$2:$A$401,0)),"Sesión no existe"))</f>
        <v/>
      </c>
      <c r="E2628" s="41" t="str">
        <f aca="false">IF(A2628="","",IFERROR(INDEX(Sesiones!$C$2:$C$401,MATCH(A2628,Sesiones!$A$2:$A$401,0)),""))</f>
        <v/>
      </c>
      <c r="F2628" s="0" t="str">
        <f aca="false">IF(A2628="","",IF(D2628="Sesión no existe","Sesión no existe",IF(COUNTIFS(Matrículas!$A$2:$A$201,B2628,Matrículas!$B$2:$B$201,D2628)=0,"No está matriculado en ese grupo",IF(COUNTIFS($A$2:$A$3001,A2628,$B$2:$B$3001,B2628)&gt;1,"Registro repetido",""))))</f>
        <v/>
      </c>
    </row>
    <row r="2629" customFormat="false" ht="15" hidden="false" customHeight="false" outlineLevel="0" collapsed="false">
      <c r="D2629" s="0" t="str">
        <f aca="false">IF(A2629="","",IFERROR(INDEX(Sesiones!$B$2:$B$401,MATCH(A2629,Sesiones!$A$2:$A$401,0)),"Sesión no existe"))</f>
        <v/>
      </c>
      <c r="E2629" s="41" t="str">
        <f aca="false">IF(A2629="","",IFERROR(INDEX(Sesiones!$C$2:$C$401,MATCH(A2629,Sesiones!$A$2:$A$401,0)),""))</f>
        <v/>
      </c>
      <c r="F2629" s="0" t="str">
        <f aca="false">IF(A2629="","",IF(D2629="Sesión no existe","Sesión no existe",IF(COUNTIFS(Matrículas!$A$2:$A$201,B2629,Matrículas!$B$2:$B$201,D2629)=0,"No está matriculado en ese grupo",IF(COUNTIFS($A$2:$A$3001,A2629,$B$2:$B$3001,B2629)&gt;1,"Registro repetido",""))))</f>
        <v/>
      </c>
    </row>
    <row r="2630" customFormat="false" ht="15" hidden="false" customHeight="false" outlineLevel="0" collapsed="false">
      <c r="D2630" s="0" t="str">
        <f aca="false">IF(A2630="","",IFERROR(INDEX(Sesiones!$B$2:$B$401,MATCH(A2630,Sesiones!$A$2:$A$401,0)),"Sesión no existe"))</f>
        <v/>
      </c>
      <c r="E2630" s="41" t="str">
        <f aca="false">IF(A2630="","",IFERROR(INDEX(Sesiones!$C$2:$C$401,MATCH(A2630,Sesiones!$A$2:$A$401,0)),""))</f>
        <v/>
      </c>
      <c r="F2630" s="0" t="str">
        <f aca="false">IF(A2630="","",IF(D2630="Sesión no existe","Sesión no existe",IF(COUNTIFS(Matrículas!$A$2:$A$201,B2630,Matrículas!$B$2:$B$201,D2630)=0,"No está matriculado en ese grupo",IF(COUNTIFS($A$2:$A$3001,A2630,$B$2:$B$3001,B2630)&gt;1,"Registro repetido",""))))</f>
        <v/>
      </c>
    </row>
    <row r="2631" customFormat="false" ht="15" hidden="false" customHeight="false" outlineLevel="0" collapsed="false">
      <c r="D2631" s="0" t="str">
        <f aca="false">IF(A2631="","",IFERROR(INDEX(Sesiones!$B$2:$B$401,MATCH(A2631,Sesiones!$A$2:$A$401,0)),"Sesión no existe"))</f>
        <v/>
      </c>
      <c r="E2631" s="41" t="str">
        <f aca="false">IF(A2631="","",IFERROR(INDEX(Sesiones!$C$2:$C$401,MATCH(A2631,Sesiones!$A$2:$A$401,0)),""))</f>
        <v/>
      </c>
      <c r="F2631" s="0" t="str">
        <f aca="false">IF(A2631="","",IF(D2631="Sesión no existe","Sesión no existe",IF(COUNTIFS(Matrículas!$A$2:$A$201,B2631,Matrículas!$B$2:$B$201,D2631)=0,"No está matriculado en ese grupo",IF(COUNTIFS($A$2:$A$3001,A2631,$B$2:$B$3001,B2631)&gt;1,"Registro repetido",""))))</f>
        <v/>
      </c>
    </row>
    <row r="2632" customFormat="false" ht="15" hidden="false" customHeight="false" outlineLevel="0" collapsed="false">
      <c r="D2632" s="0" t="str">
        <f aca="false">IF(A2632="","",IFERROR(INDEX(Sesiones!$B$2:$B$401,MATCH(A2632,Sesiones!$A$2:$A$401,0)),"Sesión no existe"))</f>
        <v/>
      </c>
      <c r="E2632" s="41" t="str">
        <f aca="false">IF(A2632="","",IFERROR(INDEX(Sesiones!$C$2:$C$401,MATCH(A2632,Sesiones!$A$2:$A$401,0)),""))</f>
        <v/>
      </c>
      <c r="F2632" s="0" t="str">
        <f aca="false">IF(A2632="","",IF(D2632="Sesión no existe","Sesión no existe",IF(COUNTIFS(Matrículas!$A$2:$A$201,B2632,Matrículas!$B$2:$B$201,D2632)=0,"No está matriculado en ese grupo",IF(COUNTIFS($A$2:$A$3001,A2632,$B$2:$B$3001,B2632)&gt;1,"Registro repetido",""))))</f>
        <v/>
      </c>
    </row>
    <row r="2633" customFormat="false" ht="15" hidden="false" customHeight="false" outlineLevel="0" collapsed="false">
      <c r="D2633" s="0" t="str">
        <f aca="false">IF(A2633="","",IFERROR(INDEX(Sesiones!$B$2:$B$401,MATCH(A2633,Sesiones!$A$2:$A$401,0)),"Sesión no existe"))</f>
        <v/>
      </c>
      <c r="E2633" s="41" t="str">
        <f aca="false">IF(A2633="","",IFERROR(INDEX(Sesiones!$C$2:$C$401,MATCH(A2633,Sesiones!$A$2:$A$401,0)),""))</f>
        <v/>
      </c>
      <c r="F2633" s="0" t="str">
        <f aca="false">IF(A2633="","",IF(D2633="Sesión no existe","Sesión no existe",IF(COUNTIFS(Matrículas!$A$2:$A$201,B2633,Matrículas!$B$2:$B$201,D2633)=0,"No está matriculado en ese grupo",IF(COUNTIFS($A$2:$A$3001,A2633,$B$2:$B$3001,B2633)&gt;1,"Registro repetido",""))))</f>
        <v/>
      </c>
    </row>
    <row r="2634" customFormat="false" ht="15" hidden="false" customHeight="false" outlineLevel="0" collapsed="false">
      <c r="D2634" s="0" t="str">
        <f aca="false">IF(A2634="","",IFERROR(INDEX(Sesiones!$B$2:$B$401,MATCH(A2634,Sesiones!$A$2:$A$401,0)),"Sesión no existe"))</f>
        <v/>
      </c>
      <c r="E2634" s="41" t="str">
        <f aca="false">IF(A2634="","",IFERROR(INDEX(Sesiones!$C$2:$C$401,MATCH(A2634,Sesiones!$A$2:$A$401,0)),""))</f>
        <v/>
      </c>
      <c r="F2634" s="0" t="str">
        <f aca="false">IF(A2634="","",IF(D2634="Sesión no existe","Sesión no existe",IF(COUNTIFS(Matrículas!$A$2:$A$201,B2634,Matrículas!$B$2:$B$201,D2634)=0,"No está matriculado en ese grupo",IF(COUNTIFS($A$2:$A$3001,A2634,$B$2:$B$3001,B2634)&gt;1,"Registro repetido",""))))</f>
        <v/>
      </c>
    </row>
    <row r="2635" customFormat="false" ht="15" hidden="false" customHeight="false" outlineLevel="0" collapsed="false">
      <c r="D2635" s="0" t="str">
        <f aca="false">IF(A2635="","",IFERROR(INDEX(Sesiones!$B$2:$B$401,MATCH(A2635,Sesiones!$A$2:$A$401,0)),"Sesión no existe"))</f>
        <v/>
      </c>
      <c r="E2635" s="41" t="str">
        <f aca="false">IF(A2635="","",IFERROR(INDEX(Sesiones!$C$2:$C$401,MATCH(A2635,Sesiones!$A$2:$A$401,0)),""))</f>
        <v/>
      </c>
      <c r="F2635" s="0" t="str">
        <f aca="false">IF(A2635="","",IF(D2635="Sesión no existe","Sesión no existe",IF(COUNTIFS(Matrículas!$A$2:$A$201,B2635,Matrículas!$B$2:$B$201,D2635)=0,"No está matriculado en ese grupo",IF(COUNTIFS($A$2:$A$3001,A2635,$B$2:$B$3001,B2635)&gt;1,"Registro repetido",""))))</f>
        <v/>
      </c>
    </row>
    <row r="2636" customFormat="false" ht="15" hidden="false" customHeight="false" outlineLevel="0" collapsed="false">
      <c r="D2636" s="0" t="str">
        <f aca="false">IF(A2636="","",IFERROR(INDEX(Sesiones!$B$2:$B$401,MATCH(A2636,Sesiones!$A$2:$A$401,0)),"Sesión no existe"))</f>
        <v/>
      </c>
      <c r="E2636" s="41" t="str">
        <f aca="false">IF(A2636="","",IFERROR(INDEX(Sesiones!$C$2:$C$401,MATCH(A2636,Sesiones!$A$2:$A$401,0)),""))</f>
        <v/>
      </c>
      <c r="F2636" s="0" t="str">
        <f aca="false">IF(A2636="","",IF(D2636="Sesión no existe","Sesión no existe",IF(COUNTIFS(Matrículas!$A$2:$A$201,B2636,Matrículas!$B$2:$B$201,D2636)=0,"No está matriculado en ese grupo",IF(COUNTIFS($A$2:$A$3001,A2636,$B$2:$B$3001,B2636)&gt;1,"Registro repetido",""))))</f>
        <v/>
      </c>
    </row>
    <row r="2637" customFormat="false" ht="15" hidden="false" customHeight="false" outlineLevel="0" collapsed="false">
      <c r="D2637" s="0" t="str">
        <f aca="false">IF(A2637="","",IFERROR(INDEX(Sesiones!$B$2:$B$401,MATCH(A2637,Sesiones!$A$2:$A$401,0)),"Sesión no existe"))</f>
        <v/>
      </c>
      <c r="E2637" s="41" t="str">
        <f aca="false">IF(A2637="","",IFERROR(INDEX(Sesiones!$C$2:$C$401,MATCH(A2637,Sesiones!$A$2:$A$401,0)),""))</f>
        <v/>
      </c>
      <c r="F2637" s="0" t="str">
        <f aca="false">IF(A2637="","",IF(D2637="Sesión no existe","Sesión no existe",IF(COUNTIFS(Matrículas!$A$2:$A$201,B2637,Matrículas!$B$2:$B$201,D2637)=0,"No está matriculado en ese grupo",IF(COUNTIFS($A$2:$A$3001,A2637,$B$2:$B$3001,B2637)&gt;1,"Registro repetido",""))))</f>
        <v/>
      </c>
    </row>
    <row r="2638" customFormat="false" ht="15" hidden="false" customHeight="false" outlineLevel="0" collapsed="false">
      <c r="D2638" s="0" t="str">
        <f aca="false">IF(A2638="","",IFERROR(INDEX(Sesiones!$B$2:$B$401,MATCH(A2638,Sesiones!$A$2:$A$401,0)),"Sesión no existe"))</f>
        <v/>
      </c>
      <c r="E2638" s="41" t="str">
        <f aca="false">IF(A2638="","",IFERROR(INDEX(Sesiones!$C$2:$C$401,MATCH(A2638,Sesiones!$A$2:$A$401,0)),""))</f>
        <v/>
      </c>
      <c r="F2638" s="0" t="str">
        <f aca="false">IF(A2638="","",IF(D2638="Sesión no existe","Sesión no existe",IF(COUNTIFS(Matrículas!$A$2:$A$201,B2638,Matrículas!$B$2:$B$201,D2638)=0,"No está matriculado en ese grupo",IF(COUNTIFS($A$2:$A$3001,A2638,$B$2:$B$3001,B2638)&gt;1,"Registro repetido",""))))</f>
        <v/>
      </c>
    </row>
    <row r="2639" customFormat="false" ht="15" hidden="false" customHeight="false" outlineLevel="0" collapsed="false">
      <c r="D2639" s="0" t="str">
        <f aca="false">IF(A2639="","",IFERROR(INDEX(Sesiones!$B$2:$B$401,MATCH(A2639,Sesiones!$A$2:$A$401,0)),"Sesión no existe"))</f>
        <v/>
      </c>
      <c r="E2639" s="41" t="str">
        <f aca="false">IF(A2639="","",IFERROR(INDEX(Sesiones!$C$2:$C$401,MATCH(A2639,Sesiones!$A$2:$A$401,0)),""))</f>
        <v/>
      </c>
      <c r="F2639" s="0" t="str">
        <f aca="false">IF(A2639="","",IF(D2639="Sesión no existe","Sesión no existe",IF(COUNTIFS(Matrículas!$A$2:$A$201,B2639,Matrículas!$B$2:$B$201,D2639)=0,"No está matriculado en ese grupo",IF(COUNTIFS($A$2:$A$3001,A2639,$B$2:$B$3001,B2639)&gt;1,"Registro repetido",""))))</f>
        <v/>
      </c>
    </row>
    <row r="2640" customFormat="false" ht="15" hidden="false" customHeight="false" outlineLevel="0" collapsed="false">
      <c r="D2640" s="0" t="str">
        <f aca="false">IF(A2640="","",IFERROR(INDEX(Sesiones!$B$2:$B$401,MATCH(A2640,Sesiones!$A$2:$A$401,0)),"Sesión no existe"))</f>
        <v/>
      </c>
      <c r="E2640" s="41" t="str">
        <f aca="false">IF(A2640="","",IFERROR(INDEX(Sesiones!$C$2:$C$401,MATCH(A2640,Sesiones!$A$2:$A$401,0)),""))</f>
        <v/>
      </c>
      <c r="F2640" s="0" t="str">
        <f aca="false">IF(A2640="","",IF(D2640="Sesión no existe","Sesión no existe",IF(COUNTIFS(Matrículas!$A$2:$A$201,B2640,Matrículas!$B$2:$B$201,D2640)=0,"No está matriculado en ese grupo",IF(COUNTIFS($A$2:$A$3001,A2640,$B$2:$B$3001,B2640)&gt;1,"Registro repetido",""))))</f>
        <v/>
      </c>
    </row>
    <row r="2641" customFormat="false" ht="15" hidden="false" customHeight="false" outlineLevel="0" collapsed="false">
      <c r="D2641" s="0" t="str">
        <f aca="false">IF(A2641="","",IFERROR(INDEX(Sesiones!$B$2:$B$401,MATCH(A2641,Sesiones!$A$2:$A$401,0)),"Sesión no existe"))</f>
        <v/>
      </c>
      <c r="E2641" s="41" t="str">
        <f aca="false">IF(A2641="","",IFERROR(INDEX(Sesiones!$C$2:$C$401,MATCH(A2641,Sesiones!$A$2:$A$401,0)),""))</f>
        <v/>
      </c>
      <c r="F2641" s="0" t="str">
        <f aca="false">IF(A2641="","",IF(D2641="Sesión no existe","Sesión no existe",IF(COUNTIFS(Matrículas!$A$2:$A$201,B2641,Matrículas!$B$2:$B$201,D2641)=0,"No está matriculado en ese grupo",IF(COUNTIFS($A$2:$A$3001,A2641,$B$2:$B$3001,B2641)&gt;1,"Registro repetido",""))))</f>
        <v/>
      </c>
    </row>
    <row r="2642" customFormat="false" ht="15" hidden="false" customHeight="false" outlineLevel="0" collapsed="false">
      <c r="D2642" s="0" t="str">
        <f aca="false">IF(A2642="","",IFERROR(INDEX(Sesiones!$B$2:$B$401,MATCH(A2642,Sesiones!$A$2:$A$401,0)),"Sesión no existe"))</f>
        <v/>
      </c>
      <c r="E2642" s="41" t="str">
        <f aca="false">IF(A2642="","",IFERROR(INDEX(Sesiones!$C$2:$C$401,MATCH(A2642,Sesiones!$A$2:$A$401,0)),""))</f>
        <v/>
      </c>
      <c r="F2642" s="0" t="str">
        <f aca="false">IF(A2642="","",IF(D2642="Sesión no existe","Sesión no existe",IF(COUNTIFS(Matrículas!$A$2:$A$201,B2642,Matrículas!$B$2:$B$201,D2642)=0,"No está matriculado en ese grupo",IF(COUNTIFS($A$2:$A$3001,A2642,$B$2:$B$3001,B2642)&gt;1,"Registro repetido",""))))</f>
        <v/>
      </c>
    </row>
    <row r="2643" customFormat="false" ht="15" hidden="false" customHeight="false" outlineLevel="0" collapsed="false">
      <c r="D2643" s="0" t="str">
        <f aca="false">IF(A2643="","",IFERROR(INDEX(Sesiones!$B$2:$B$401,MATCH(A2643,Sesiones!$A$2:$A$401,0)),"Sesión no existe"))</f>
        <v/>
      </c>
      <c r="E2643" s="41" t="str">
        <f aca="false">IF(A2643="","",IFERROR(INDEX(Sesiones!$C$2:$C$401,MATCH(A2643,Sesiones!$A$2:$A$401,0)),""))</f>
        <v/>
      </c>
      <c r="F2643" s="0" t="str">
        <f aca="false">IF(A2643="","",IF(D2643="Sesión no existe","Sesión no existe",IF(COUNTIFS(Matrículas!$A$2:$A$201,B2643,Matrículas!$B$2:$B$201,D2643)=0,"No está matriculado en ese grupo",IF(COUNTIFS($A$2:$A$3001,A2643,$B$2:$B$3001,B2643)&gt;1,"Registro repetido",""))))</f>
        <v/>
      </c>
    </row>
    <row r="2644" customFormat="false" ht="15" hidden="false" customHeight="false" outlineLevel="0" collapsed="false">
      <c r="D2644" s="0" t="str">
        <f aca="false">IF(A2644="","",IFERROR(INDEX(Sesiones!$B$2:$B$401,MATCH(A2644,Sesiones!$A$2:$A$401,0)),"Sesión no existe"))</f>
        <v/>
      </c>
      <c r="E2644" s="41" t="str">
        <f aca="false">IF(A2644="","",IFERROR(INDEX(Sesiones!$C$2:$C$401,MATCH(A2644,Sesiones!$A$2:$A$401,0)),""))</f>
        <v/>
      </c>
      <c r="F2644" s="0" t="str">
        <f aca="false">IF(A2644="","",IF(D2644="Sesión no existe","Sesión no existe",IF(COUNTIFS(Matrículas!$A$2:$A$201,B2644,Matrículas!$B$2:$B$201,D2644)=0,"No está matriculado en ese grupo",IF(COUNTIFS($A$2:$A$3001,A2644,$B$2:$B$3001,B2644)&gt;1,"Registro repetido",""))))</f>
        <v/>
      </c>
    </row>
    <row r="2645" customFormat="false" ht="15" hidden="false" customHeight="false" outlineLevel="0" collapsed="false">
      <c r="D2645" s="0" t="str">
        <f aca="false">IF(A2645="","",IFERROR(INDEX(Sesiones!$B$2:$B$401,MATCH(A2645,Sesiones!$A$2:$A$401,0)),"Sesión no existe"))</f>
        <v/>
      </c>
      <c r="E2645" s="41" t="str">
        <f aca="false">IF(A2645="","",IFERROR(INDEX(Sesiones!$C$2:$C$401,MATCH(A2645,Sesiones!$A$2:$A$401,0)),""))</f>
        <v/>
      </c>
      <c r="F2645" s="0" t="str">
        <f aca="false">IF(A2645="","",IF(D2645="Sesión no existe","Sesión no existe",IF(COUNTIFS(Matrículas!$A$2:$A$201,B2645,Matrículas!$B$2:$B$201,D2645)=0,"No está matriculado en ese grupo",IF(COUNTIFS($A$2:$A$3001,A2645,$B$2:$B$3001,B2645)&gt;1,"Registro repetido",""))))</f>
        <v/>
      </c>
    </row>
    <row r="2646" customFormat="false" ht="15" hidden="false" customHeight="false" outlineLevel="0" collapsed="false">
      <c r="D2646" s="0" t="str">
        <f aca="false">IF(A2646="","",IFERROR(INDEX(Sesiones!$B$2:$B$401,MATCH(A2646,Sesiones!$A$2:$A$401,0)),"Sesión no existe"))</f>
        <v/>
      </c>
      <c r="E2646" s="41" t="str">
        <f aca="false">IF(A2646="","",IFERROR(INDEX(Sesiones!$C$2:$C$401,MATCH(A2646,Sesiones!$A$2:$A$401,0)),""))</f>
        <v/>
      </c>
      <c r="F2646" s="0" t="str">
        <f aca="false">IF(A2646="","",IF(D2646="Sesión no existe","Sesión no existe",IF(COUNTIFS(Matrículas!$A$2:$A$201,B2646,Matrículas!$B$2:$B$201,D2646)=0,"No está matriculado en ese grupo",IF(COUNTIFS($A$2:$A$3001,A2646,$B$2:$B$3001,B2646)&gt;1,"Registro repetido",""))))</f>
        <v/>
      </c>
    </row>
    <row r="2647" customFormat="false" ht="15" hidden="false" customHeight="false" outlineLevel="0" collapsed="false">
      <c r="D2647" s="0" t="str">
        <f aca="false">IF(A2647="","",IFERROR(INDEX(Sesiones!$B$2:$B$401,MATCH(A2647,Sesiones!$A$2:$A$401,0)),"Sesión no existe"))</f>
        <v/>
      </c>
      <c r="E2647" s="41" t="str">
        <f aca="false">IF(A2647="","",IFERROR(INDEX(Sesiones!$C$2:$C$401,MATCH(A2647,Sesiones!$A$2:$A$401,0)),""))</f>
        <v/>
      </c>
      <c r="F2647" s="0" t="str">
        <f aca="false">IF(A2647="","",IF(D2647="Sesión no existe","Sesión no existe",IF(COUNTIFS(Matrículas!$A$2:$A$201,B2647,Matrículas!$B$2:$B$201,D2647)=0,"No está matriculado en ese grupo",IF(COUNTIFS($A$2:$A$3001,A2647,$B$2:$B$3001,B2647)&gt;1,"Registro repetido",""))))</f>
        <v/>
      </c>
    </row>
    <row r="2648" customFormat="false" ht="15" hidden="false" customHeight="false" outlineLevel="0" collapsed="false">
      <c r="D2648" s="0" t="str">
        <f aca="false">IF(A2648="","",IFERROR(INDEX(Sesiones!$B$2:$B$401,MATCH(A2648,Sesiones!$A$2:$A$401,0)),"Sesión no existe"))</f>
        <v/>
      </c>
      <c r="E2648" s="41" t="str">
        <f aca="false">IF(A2648="","",IFERROR(INDEX(Sesiones!$C$2:$C$401,MATCH(A2648,Sesiones!$A$2:$A$401,0)),""))</f>
        <v/>
      </c>
      <c r="F2648" s="0" t="str">
        <f aca="false">IF(A2648="","",IF(D2648="Sesión no existe","Sesión no existe",IF(COUNTIFS(Matrículas!$A$2:$A$201,B2648,Matrículas!$B$2:$B$201,D2648)=0,"No está matriculado en ese grupo",IF(COUNTIFS($A$2:$A$3001,A2648,$B$2:$B$3001,B2648)&gt;1,"Registro repetido",""))))</f>
        <v/>
      </c>
    </row>
    <row r="2649" customFormat="false" ht="15" hidden="false" customHeight="false" outlineLevel="0" collapsed="false">
      <c r="D2649" s="0" t="str">
        <f aca="false">IF(A2649="","",IFERROR(INDEX(Sesiones!$B$2:$B$401,MATCH(A2649,Sesiones!$A$2:$A$401,0)),"Sesión no existe"))</f>
        <v/>
      </c>
      <c r="E2649" s="41" t="str">
        <f aca="false">IF(A2649="","",IFERROR(INDEX(Sesiones!$C$2:$C$401,MATCH(A2649,Sesiones!$A$2:$A$401,0)),""))</f>
        <v/>
      </c>
      <c r="F2649" s="0" t="str">
        <f aca="false">IF(A2649="","",IF(D2649="Sesión no existe","Sesión no existe",IF(COUNTIFS(Matrículas!$A$2:$A$201,B2649,Matrículas!$B$2:$B$201,D2649)=0,"No está matriculado en ese grupo",IF(COUNTIFS($A$2:$A$3001,A2649,$B$2:$B$3001,B2649)&gt;1,"Registro repetido",""))))</f>
        <v/>
      </c>
    </row>
    <row r="2650" customFormat="false" ht="15" hidden="false" customHeight="false" outlineLevel="0" collapsed="false">
      <c r="D2650" s="0" t="str">
        <f aca="false">IF(A2650="","",IFERROR(INDEX(Sesiones!$B$2:$B$401,MATCH(A2650,Sesiones!$A$2:$A$401,0)),"Sesión no existe"))</f>
        <v/>
      </c>
      <c r="E2650" s="41" t="str">
        <f aca="false">IF(A2650="","",IFERROR(INDEX(Sesiones!$C$2:$C$401,MATCH(A2650,Sesiones!$A$2:$A$401,0)),""))</f>
        <v/>
      </c>
      <c r="F2650" s="0" t="str">
        <f aca="false">IF(A2650="","",IF(D2650="Sesión no existe","Sesión no existe",IF(COUNTIFS(Matrículas!$A$2:$A$201,B2650,Matrículas!$B$2:$B$201,D2650)=0,"No está matriculado en ese grupo",IF(COUNTIFS($A$2:$A$3001,A2650,$B$2:$B$3001,B2650)&gt;1,"Registro repetido",""))))</f>
        <v/>
      </c>
    </row>
    <row r="2651" customFormat="false" ht="15" hidden="false" customHeight="false" outlineLevel="0" collapsed="false">
      <c r="D2651" s="0" t="str">
        <f aca="false">IF(A2651="","",IFERROR(INDEX(Sesiones!$B$2:$B$401,MATCH(A2651,Sesiones!$A$2:$A$401,0)),"Sesión no existe"))</f>
        <v/>
      </c>
      <c r="E2651" s="41" t="str">
        <f aca="false">IF(A2651="","",IFERROR(INDEX(Sesiones!$C$2:$C$401,MATCH(A2651,Sesiones!$A$2:$A$401,0)),""))</f>
        <v/>
      </c>
      <c r="F2651" s="0" t="str">
        <f aca="false">IF(A2651="","",IF(D2651="Sesión no existe","Sesión no existe",IF(COUNTIFS(Matrículas!$A$2:$A$201,B2651,Matrículas!$B$2:$B$201,D2651)=0,"No está matriculado en ese grupo",IF(COUNTIFS($A$2:$A$3001,A2651,$B$2:$B$3001,B2651)&gt;1,"Registro repetido",""))))</f>
        <v/>
      </c>
    </row>
    <row r="2652" customFormat="false" ht="15" hidden="false" customHeight="false" outlineLevel="0" collapsed="false">
      <c r="D2652" s="0" t="str">
        <f aca="false">IF(A2652="","",IFERROR(INDEX(Sesiones!$B$2:$B$401,MATCH(A2652,Sesiones!$A$2:$A$401,0)),"Sesión no existe"))</f>
        <v/>
      </c>
      <c r="E2652" s="41" t="str">
        <f aca="false">IF(A2652="","",IFERROR(INDEX(Sesiones!$C$2:$C$401,MATCH(A2652,Sesiones!$A$2:$A$401,0)),""))</f>
        <v/>
      </c>
      <c r="F2652" s="0" t="str">
        <f aca="false">IF(A2652="","",IF(D2652="Sesión no existe","Sesión no existe",IF(COUNTIFS(Matrículas!$A$2:$A$201,B2652,Matrículas!$B$2:$B$201,D2652)=0,"No está matriculado en ese grupo",IF(COUNTIFS($A$2:$A$3001,A2652,$B$2:$B$3001,B2652)&gt;1,"Registro repetido",""))))</f>
        <v/>
      </c>
    </row>
    <row r="2653" customFormat="false" ht="15" hidden="false" customHeight="false" outlineLevel="0" collapsed="false">
      <c r="D2653" s="0" t="str">
        <f aca="false">IF(A2653="","",IFERROR(INDEX(Sesiones!$B$2:$B$401,MATCH(A2653,Sesiones!$A$2:$A$401,0)),"Sesión no existe"))</f>
        <v/>
      </c>
      <c r="E2653" s="41" t="str">
        <f aca="false">IF(A2653="","",IFERROR(INDEX(Sesiones!$C$2:$C$401,MATCH(A2653,Sesiones!$A$2:$A$401,0)),""))</f>
        <v/>
      </c>
      <c r="F2653" s="0" t="str">
        <f aca="false">IF(A2653="","",IF(D2653="Sesión no existe","Sesión no existe",IF(COUNTIFS(Matrículas!$A$2:$A$201,B2653,Matrículas!$B$2:$B$201,D2653)=0,"No está matriculado en ese grupo",IF(COUNTIFS($A$2:$A$3001,A2653,$B$2:$B$3001,B2653)&gt;1,"Registro repetido",""))))</f>
        <v/>
      </c>
    </row>
    <row r="2654" customFormat="false" ht="15" hidden="false" customHeight="false" outlineLevel="0" collapsed="false">
      <c r="D2654" s="0" t="str">
        <f aca="false">IF(A2654="","",IFERROR(INDEX(Sesiones!$B$2:$B$401,MATCH(A2654,Sesiones!$A$2:$A$401,0)),"Sesión no existe"))</f>
        <v/>
      </c>
      <c r="E2654" s="41" t="str">
        <f aca="false">IF(A2654="","",IFERROR(INDEX(Sesiones!$C$2:$C$401,MATCH(A2654,Sesiones!$A$2:$A$401,0)),""))</f>
        <v/>
      </c>
      <c r="F2654" s="0" t="str">
        <f aca="false">IF(A2654="","",IF(D2654="Sesión no existe","Sesión no existe",IF(COUNTIFS(Matrículas!$A$2:$A$201,B2654,Matrículas!$B$2:$B$201,D2654)=0,"No está matriculado en ese grupo",IF(COUNTIFS($A$2:$A$3001,A2654,$B$2:$B$3001,B2654)&gt;1,"Registro repetido",""))))</f>
        <v/>
      </c>
    </row>
    <row r="2655" customFormat="false" ht="15" hidden="false" customHeight="false" outlineLevel="0" collapsed="false">
      <c r="D2655" s="0" t="str">
        <f aca="false">IF(A2655="","",IFERROR(INDEX(Sesiones!$B$2:$B$401,MATCH(A2655,Sesiones!$A$2:$A$401,0)),"Sesión no existe"))</f>
        <v/>
      </c>
      <c r="E2655" s="41" t="str">
        <f aca="false">IF(A2655="","",IFERROR(INDEX(Sesiones!$C$2:$C$401,MATCH(A2655,Sesiones!$A$2:$A$401,0)),""))</f>
        <v/>
      </c>
      <c r="F2655" s="0" t="str">
        <f aca="false">IF(A2655="","",IF(D2655="Sesión no existe","Sesión no existe",IF(COUNTIFS(Matrículas!$A$2:$A$201,B2655,Matrículas!$B$2:$B$201,D2655)=0,"No está matriculado en ese grupo",IF(COUNTIFS($A$2:$A$3001,A2655,$B$2:$B$3001,B2655)&gt;1,"Registro repetido",""))))</f>
        <v/>
      </c>
    </row>
    <row r="2656" customFormat="false" ht="15" hidden="false" customHeight="false" outlineLevel="0" collapsed="false">
      <c r="D2656" s="0" t="str">
        <f aca="false">IF(A2656="","",IFERROR(INDEX(Sesiones!$B$2:$B$401,MATCH(A2656,Sesiones!$A$2:$A$401,0)),"Sesión no existe"))</f>
        <v/>
      </c>
      <c r="E2656" s="41" t="str">
        <f aca="false">IF(A2656="","",IFERROR(INDEX(Sesiones!$C$2:$C$401,MATCH(A2656,Sesiones!$A$2:$A$401,0)),""))</f>
        <v/>
      </c>
      <c r="F2656" s="0" t="str">
        <f aca="false">IF(A2656="","",IF(D2656="Sesión no existe","Sesión no existe",IF(COUNTIFS(Matrículas!$A$2:$A$201,B2656,Matrículas!$B$2:$B$201,D2656)=0,"No está matriculado en ese grupo",IF(COUNTIFS($A$2:$A$3001,A2656,$B$2:$B$3001,B2656)&gt;1,"Registro repetido",""))))</f>
        <v/>
      </c>
    </row>
    <row r="2657" customFormat="false" ht="15" hidden="false" customHeight="false" outlineLevel="0" collapsed="false">
      <c r="D2657" s="0" t="str">
        <f aca="false">IF(A2657="","",IFERROR(INDEX(Sesiones!$B$2:$B$401,MATCH(A2657,Sesiones!$A$2:$A$401,0)),"Sesión no existe"))</f>
        <v/>
      </c>
      <c r="E2657" s="41" t="str">
        <f aca="false">IF(A2657="","",IFERROR(INDEX(Sesiones!$C$2:$C$401,MATCH(A2657,Sesiones!$A$2:$A$401,0)),""))</f>
        <v/>
      </c>
      <c r="F2657" s="0" t="str">
        <f aca="false">IF(A2657="","",IF(D2657="Sesión no existe","Sesión no existe",IF(COUNTIFS(Matrículas!$A$2:$A$201,B2657,Matrículas!$B$2:$B$201,D2657)=0,"No está matriculado en ese grupo",IF(COUNTIFS($A$2:$A$3001,A2657,$B$2:$B$3001,B2657)&gt;1,"Registro repetido",""))))</f>
        <v/>
      </c>
    </row>
    <row r="2658" customFormat="false" ht="15" hidden="false" customHeight="false" outlineLevel="0" collapsed="false">
      <c r="D2658" s="0" t="str">
        <f aca="false">IF(A2658="","",IFERROR(INDEX(Sesiones!$B$2:$B$401,MATCH(A2658,Sesiones!$A$2:$A$401,0)),"Sesión no existe"))</f>
        <v/>
      </c>
      <c r="E2658" s="41" t="str">
        <f aca="false">IF(A2658="","",IFERROR(INDEX(Sesiones!$C$2:$C$401,MATCH(A2658,Sesiones!$A$2:$A$401,0)),""))</f>
        <v/>
      </c>
      <c r="F2658" s="0" t="str">
        <f aca="false">IF(A2658="","",IF(D2658="Sesión no existe","Sesión no existe",IF(COUNTIFS(Matrículas!$A$2:$A$201,B2658,Matrículas!$B$2:$B$201,D2658)=0,"No está matriculado en ese grupo",IF(COUNTIFS($A$2:$A$3001,A2658,$B$2:$B$3001,B2658)&gt;1,"Registro repetido",""))))</f>
        <v/>
      </c>
    </row>
    <row r="2659" customFormat="false" ht="15" hidden="false" customHeight="false" outlineLevel="0" collapsed="false">
      <c r="D2659" s="0" t="str">
        <f aca="false">IF(A2659="","",IFERROR(INDEX(Sesiones!$B$2:$B$401,MATCH(A2659,Sesiones!$A$2:$A$401,0)),"Sesión no existe"))</f>
        <v/>
      </c>
      <c r="E2659" s="41" t="str">
        <f aca="false">IF(A2659="","",IFERROR(INDEX(Sesiones!$C$2:$C$401,MATCH(A2659,Sesiones!$A$2:$A$401,0)),""))</f>
        <v/>
      </c>
      <c r="F2659" s="0" t="str">
        <f aca="false">IF(A2659="","",IF(D2659="Sesión no existe","Sesión no existe",IF(COUNTIFS(Matrículas!$A$2:$A$201,B2659,Matrículas!$B$2:$B$201,D2659)=0,"No está matriculado en ese grupo",IF(COUNTIFS($A$2:$A$3001,A2659,$B$2:$B$3001,B2659)&gt;1,"Registro repetido",""))))</f>
        <v/>
      </c>
    </row>
    <row r="2660" customFormat="false" ht="15" hidden="false" customHeight="false" outlineLevel="0" collapsed="false">
      <c r="D2660" s="0" t="str">
        <f aca="false">IF(A2660="","",IFERROR(INDEX(Sesiones!$B$2:$B$401,MATCH(A2660,Sesiones!$A$2:$A$401,0)),"Sesión no existe"))</f>
        <v/>
      </c>
      <c r="E2660" s="41" t="str">
        <f aca="false">IF(A2660="","",IFERROR(INDEX(Sesiones!$C$2:$C$401,MATCH(A2660,Sesiones!$A$2:$A$401,0)),""))</f>
        <v/>
      </c>
      <c r="F2660" s="0" t="str">
        <f aca="false">IF(A2660="","",IF(D2660="Sesión no existe","Sesión no existe",IF(COUNTIFS(Matrículas!$A$2:$A$201,B2660,Matrículas!$B$2:$B$201,D2660)=0,"No está matriculado en ese grupo",IF(COUNTIFS($A$2:$A$3001,A2660,$B$2:$B$3001,B2660)&gt;1,"Registro repetido",""))))</f>
        <v/>
      </c>
    </row>
    <row r="2661" customFormat="false" ht="15" hidden="false" customHeight="false" outlineLevel="0" collapsed="false">
      <c r="D2661" s="0" t="str">
        <f aca="false">IF(A2661="","",IFERROR(INDEX(Sesiones!$B$2:$B$401,MATCH(A2661,Sesiones!$A$2:$A$401,0)),"Sesión no existe"))</f>
        <v/>
      </c>
      <c r="E2661" s="41" t="str">
        <f aca="false">IF(A2661="","",IFERROR(INDEX(Sesiones!$C$2:$C$401,MATCH(A2661,Sesiones!$A$2:$A$401,0)),""))</f>
        <v/>
      </c>
      <c r="F2661" s="0" t="str">
        <f aca="false">IF(A2661="","",IF(D2661="Sesión no existe","Sesión no existe",IF(COUNTIFS(Matrículas!$A$2:$A$201,B2661,Matrículas!$B$2:$B$201,D2661)=0,"No está matriculado en ese grupo",IF(COUNTIFS($A$2:$A$3001,A2661,$B$2:$B$3001,B2661)&gt;1,"Registro repetido",""))))</f>
        <v/>
      </c>
    </row>
    <row r="2662" customFormat="false" ht="15" hidden="false" customHeight="false" outlineLevel="0" collapsed="false">
      <c r="D2662" s="0" t="str">
        <f aca="false">IF(A2662="","",IFERROR(INDEX(Sesiones!$B$2:$B$401,MATCH(A2662,Sesiones!$A$2:$A$401,0)),"Sesión no existe"))</f>
        <v/>
      </c>
      <c r="E2662" s="41" t="str">
        <f aca="false">IF(A2662="","",IFERROR(INDEX(Sesiones!$C$2:$C$401,MATCH(A2662,Sesiones!$A$2:$A$401,0)),""))</f>
        <v/>
      </c>
      <c r="F2662" s="0" t="str">
        <f aca="false">IF(A2662="","",IF(D2662="Sesión no existe","Sesión no existe",IF(COUNTIFS(Matrículas!$A$2:$A$201,B2662,Matrículas!$B$2:$B$201,D2662)=0,"No está matriculado en ese grupo",IF(COUNTIFS($A$2:$A$3001,A2662,$B$2:$B$3001,B2662)&gt;1,"Registro repetido",""))))</f>
        <v/>
      </c>
    </row>
    <row r="2663" customFormat="false" ht="15" hidden="false" customHeight="false" outlineLevel="0" collapsed="false">
      <c r="D2663" s="0" t="str">
        <f aca="false">IF(A2663="","",IFERROR(INDEX(Sesiones!$B$2:$B$401,MATCH(A2663,Sesiones!$A$2:$A$401,0)),"Sesión no existe"))</f>
        <v/>
      </c>
      <c r="E2663" s="41" t="str">
        <f aca="false">IF(A2663="","",IFERROR(INDEX(Sesiones!$C$2:$C$401,MATCH(A2663,Sesiones!$A$2:$A$401,0)),""))</f>
        <v/>
      </c>
      <c r="F2663" s="0" t="str">
        <f aca="false">IF(A2663="","",IF(D2663="Sesión no existe","Sesión no existe",IF(COUNTIFS(Matrículas!$A$2:$A$201,B2663,Matrículas!$B$2:$B$201,D2663)=0,"No está matriculado en ese grupo",IF(COUNTIFS($A$2:$A$3001,A2663,$B$2:$B$3001,B2663)&gt;1,"Registro repetido",""))))</f>
        <v/>
      </c>
    </row>
    <row r="2664" customFormat="false" ht="15" hidden="false" customHeight="false" outlineLevel="0" collapsed="false">
      <c r="D2664" s="0" t="str">
        <f aca="false">IF(A2664="","",IFERROR(INDEX(Sesiones!$B$2:$B$401,MATCH(A2664,Sesiones!$A$2:$A$401,0)),"Sesión no existe"))</f>
        <v/>
      </c>
      <c r="E2664" s="41" t="str">
        <f aca="false">IF(A2664="","",IFERROR(INDEX(Sesiones!$C$2:$C$401,MATCH(A2664,Sesiones!$A$2:$A$401,0)),""))</f>
        <v/>
      </c>
      <c r="F2664" s="0" t="str">
        <f aca="false">IF(A2664="","",IF(D2664="Sesión no existe","Sesión no existe",IF(COUNTIFS(Matrículas!$A$2:$A$201,B2664,Matrículas!$B$2:$B$201,D2664)=0,"No está matriculado en ese grupo",IF(COUNTIFS($A$2:$A$3001,A2664,$B$2:$B$3001,B2664)&gt;1,"Registro repetido",""))))</f>
        <v/>
      </c>
    </row>
    <row r="2665" customFormat="false" ht="15" hidden="false" customHeight="false" outlineLevel="0" collapsed="false">
      <c r="D2665" s="0" t="str">
        <f aca="false">IF(A2665="","",IFERROR(INDEX(Sesiones!$B$2:$B$401,MATCH(A2665,Sesiones!$A$2:$A$401,0)),"Sesión no existe"))</f>
        <v/>
      </c>
      <c r="E2665" s="41" t="str">
        <f aca="false">IF(A2665="","",IFERROR(INDEX(Sesiones!$C$2:$C$401,MATCH(A2665,Sesiones!$A$2:$A$401,0)),""))</f>
        <v/>
      </c>
      <c r="F2665" s="0" t="str">
        <f aca="false">IF(A2665="","",IF(D2665="Sesión no existe","Sesión no existe",IF(COUNTIFS(Matrículas!$A$2:$A$201,B2665,Matrículas!$B$2:$B$201,D2665)=0,"No está matriculado en ese grupo",IF(COUNTIFS($A$2:$A$3001,A2665,$B$2:$B$3001,B2665)&gt;1,"Registro repetido",""))))</f>
        <v/>
      </c>
    </row>
    <row r="2666" customFormat="false" ht="15" hidden="false" customHeight="false" outlineLevel="0" collapsed="false">
      <c r="D2666" s="0" t="str">
        <f aca="false">IF(A2666="","",IFERROR(INDEX(Sesiones!$B$2:$B$401,MATCH(A2666,Sesiones!$A$2:$A$401,0)),"Sesión no existe"))</f>
        <v/>
      </c>
      <c r="E2666" s="41" t="str">
        <f aca="false">IF(A2666="","",IFERROR(INDEX(Sesiones!$C$2:$C$401,MATCH(A2666,Sesiones!$A$2:$A$401,0)),""))</f>
        <v/>
      </c>
      <c r="F2666" s="0" t="str">
        <f aca="false">IF(A2666="","",IF(D2666="Sesión no existe","Sesión no existe",IF(COUNTIFS(Matrículas!$A$2:$A$201,B2666,Matrículas!$B$2:$B$201,D2666)=0,"No está matriculado en ese grupo",IF(COUNTIFS($A$2:$A$3001,A2666,$B$2:$B$3001,B2666)&gt;1,"Registro repetido",""))))</f>
        <v/>
      </c>
    </row>
    <row r="2667" customFormat="false" ht="15" hidden="false" customHeight="false" outlineLevel="0" collapsed="false">
      <c r="D2667" s="0" t="str">
        <f aca="false">IF(A2667="","",IFERROR(INDEX(Sesiones!$B$2:$B$401,MATCH(A2667,Sesiones!$A$2:$A$401,0)),"Sesión no existe"))</f>
        <v/>
      </c>
      <c r="E2667" s="41" t="str">
        <f aca="false">IF(A2667="","",IFERROR(INDEX(Sesiones!$C$2:$C$401,MATCH(A2667,Sesiones!$A$2:$A$401,0)),""))</f>
        <v/>
      </c>
      <c r="F2667" s="0" t="str">
        <f aca="false">IF(A2667="","",IF(D2667="Sesión no existe","Sesión no existe",IF(COUNTIFS(Matrículas!$A$2:$A$201,B2667,Matrículas!$B$2:$B$201,D2667)=0,"No está matriculado en ese grupo",IF(COUNTIFS($A$2:$A$3001,A2667,$B$2:$B$3001,B2667)&gt;1,"Registro repetido",""))))</f>
        <v/>
      </c>
    </row>
    <row r="2668" customFormat="false" ht="15" hidden="false" customHeight="false" outlineLevel="0" collapsed="false">
      <c r="D2668" s="0" t="str">
        <f aca="false">IF(A2668="","",IFERROR(INDEX(Sesiones!$B$2:$B$401,MATCH(A2668,Sesiones!$A$2:$A$401,0)),"Sesión no existe"))</f>
        <v/>
      </c>
      <c r="E2668" s="41" t="str">
        <f aca="false">IF(A2668="","",IFERROR(INDEX(Sesiones!$C$2:$C$401,MATCH(A2668,Sesiones!$A$2:$A$401,0)),""))</f>
        <v/>
      </c>
      <c r="F2668" s="0" t="str">
        <f aca="false">IF(A2668="","",IF(D2668="Sesión no existe","Sesión no existe",IF(COUNTIFS(Matrículas!$A$2:$A$201,B2668,Matrículas!$B$2:$B$201,D2668)=0,"No está matriculado en ese grupo",IF(COUNTIFS($A$2:$A$3001,A2668,$B$2:$B$3001,B2668)&gt;1,"Registro repetido",""))))</f>
        <v/>
      </c>
    </row>
    <row r="2669" customFormat="false" ht="15" hidden="false" customHeight="false" outlineLevel="0" collapsed="false">
      <c r="D2669" s="0" t="str">
        <f aca="false">IF(A2669="","",IFERROR(INDEX(Sesiones!$B$2:$B$401,MATCH(A2669,Sesiones!$A$2:$A$401,0)),"Sesión no existe"))</f>
        <v/>
      </c>
      <c r="E2669" s="41" t="str">
        <f aca="false">IF(A2669="","",IFERROR(INDEX(Sesiones!$C$2:$C$401,MATCH(A2669,Sesiones!$A$2:$A$401,0)),""))</f>
        <v/>
      </c>
      <c r="F2669" s="0" t="str">
        <f aca="false">IF(A2669="","",IF(D2669="Sesión no existe","Sesión no existe",IF(COUNTIFS(Matrículas!$A$2:$A$201,B2669,Matrículas!$B$2:$B$201,D2669)=0,"No está matriculado en ese grupo",IF(COUNTIFS($A$2:$A$3001,A2669,$B$2:$B$3001,B2669)&gt;1,"Registro repetido",""))))</f>
        <v/>
      </c>
    </row>
    <row r="2670" customFormat="false" ht="15" hidden="false" customHeight="false" outlineLevel="0" collapsed="false">
      <c r="D2670" s="0" t="str">
        <f aca="false">IF(A2670="","",IFERROR(INDEX(Sesiones!$B$2:$B$401,MATCH(A2670,Sesiones!$A$2:$A$401,0)),"Sesión no existe"))</f>
        <v/>
      </c>
      <c r="E2670" s="41" t="str">
        <f aca="false">IF(A2670="","",IFERROR(INDEX(Sesiones!$C$2:$C$401,MATCH(A2670,Sesiones!$A$2:$A$401,0)),""))</f>
        <v/>
      </c>
      <c r="F2670" s="0" t="str">
        <f aca="false">IF(A2670="","",IF(D2670="Sesión no existe","Sesión no existe",IF(COUNTIFS(Matrículas!$A$2:$A$201,B2670,Matrículas!$B$2:$B$201,D2670)=0,"No está matriculado en ese grupo",IF(COUNTIFS($A$2:$A$3001,A2670,$B$2:$B$3001,B2670)&gt;1,"Registro repetido",""))))</f>
        <v/>
      </c>
    </row>
    <row r="2671" customFormat="false" ht="15" hidden="false" customHeight="false" outlineLevel="0" collapsed="false">
      <c r="D2671" s="0" t="str">
        <f aca="false">IF(A2671="","",IFERROR(INDEX(Sesiones!$B$2:$B$401,MATCH(A2671,Sesiones!$A$2:$A$401,0)),"Sesión no existe"))</f>
        <v/>
      </c>
      <c r="E2671" s="41" t="str">
        <f aca="false">IF(A2671="","",IFERROR(INDEX(Sesiones!$C$2:$C$401,MATCH(A2671,Sesiones!$A$2:$A$401,0)),""))</f>
        <v/>
      </c>
      <c r="F2671" s="0" t="str">
        <f aca="false">IF(A2671="","",IF(D2671="Sesión no existe","Sesión no existe",IF(COUNTIFS(Matrículas!$A$2:$A$201,B2671,Matrículas!$B$2:$B$201,D2671)=0,"No está matriculado en ese grupo",IF(COUNTIFS($A$2:$A$3001,A2671,$B$2:$B$3001,B2671)&gt;1,"Registro repetido",""))))</f>
        <v/>
      </c>
    </row>
    <row r="2672" customFormat="false" ht="15" hidden="false" customHeight="false" outlineLevel="0" collapsed="false">
      <c r="D2672" s="0" t="str">
        <f aca="false">IF(A2672="","",IFERROR(INDEX(Sesiones!$B$2:$B$401,MATCH(A2672,Sesiones!$A$2:$A$401,0)),"Sesión no existe"))</f>
        <v/>
      </c>
      <c r="E2672" s="41" t="str">
        <f aca="false">IF(A2672="","",IFERROR(INDEX(Sesiones!$C$2:$C$401,MATCH(A2672,Sesiones!$A$2:$A$401,0)),""))</f>
        <v/>
      </c>
      <c r="F2672" s="0" t="str">
        <f aca="false">IF(A2672="","",IF(D2672="Sesión no existe","Sesión no existe",IF(COUNTIFS(Matrículas!$A$2:$A$201,B2672,Matrículas!$B$2:$B$201,D2672)=0,"No está matriculado en ese grupo",IF(COUNTIFS($A$2:$A$3001,A2672,$B$2:$B$3001,B2672)&gt;1,"Registro repetido",""))))</f>
        <v/>
      </c>
    </row>
    <row r="2673" customFormat="false" ht="15" hidden="false" customHeight="false" outlineLevel="0" collapsed="false">
      <c r="D2673" s="0" t="str">
        <f aca="false">IF(A2673="","",IFERROR(INDEX(Sesiones!$B$2:$B$401,MATCH(A2673,Sesiones!$A$2:$A$401,0)),"Sesión no existe"))</f>
        <v/>
      </c>
      <c r="E2673" s="41" t="str">
        <f aca="false">IF(A2673="","",IFERROR(INDEX(Sesiones!$C$2:$C$401,MATCH(A2673,Sesiones!$A$2:$A$401,0)),""))</f>
        <v/>
      </c>
      <c r="F2673" s="0" t="str">
        <f aca="false">IF(A2673="","",IF(D2673="Sesión no existe","Sesión no existe",IF(COUNTIFS(Matrículas!$A$2:$A$201,B2673,Matrículas!$B$2:$B$201,D2673)=0,"No está matriculado en ese grupo",IF(COUNTIFS($A$2:$A$3001,A2673,$B$2:$B$3001,B2673)&gt;1,"Registro repetido",""))))</f>
        <v/>
      </c>
    </row>
    <row r="2674" customFormat="false" ht="15" hidden="false" customHeight="false" outlineLevel="0" collapsed="false">
      <c r="D2674" s="0" t="str">
        <f aca="false">IF(A2674="","",IFERROR(INDEX(Sesiones!$B$2:$B$401,MATCH(A2674,Sesiones!$A$2:$A$401,0)),"Sesión no existe"))</f>
        <v/>
      </c>
      <c r="E2674" s="41" t="str">
        <f aca="false">IF(A2674="","",IFERROR(INDEX(Sesiones!$C$2:$C$401,MATCH(A2674,Sesiones!$A$2:$A$401,0)),""))</f>
        <v/>
      </c>
      <c r="F2674" s="0" t="str">
        <f aca="false">IF(A2674="","",IF(D2674="Sesión no existe","Sesión no existe",IF(COUNTIFS(Matrículas!$A$2:$A$201,B2674,Matrículas!$B$2:$B$201,D2674)=0,"No está matriculado en ese grupo",IF(COUNTIFS($A$2:$A$3001,A2674,$B$2:$B$3001,B2674)&gt;1,"Registro repetido",""))))</f>
        <v/>
      </c>
    </row>
    <row r="2675" customFormat="false" ht="15" hidden="false" customHeight="false" outlineLevel="0" collapsed="false">
      <c r="D2675" s="0" t="str">
        <f aca="false">IF(A2675="","",IFERROR(INDEX(Sesiones!$B$2:$B$401,MATCH(A2675,Sesiones!$A$2:$A$401,0)),"Sesión no existe"))</f>
        <v/>
      </c>
      <c r="E2675" s="41" t="str">
        <f aca="false">IF(A2675="","",IFERROR(INDEX(Sesiones!$C$2:$C$401,MATCH(A2675,Sesiones!$A$2:$A$401,0)),""))</f>
        <v/>
      </c>
      <c r="F2675" s="0" t="str">
        <f aca="false">IF(A2675="","",IF(D2675="Sesión no existe","Sesión no existe",IF(COUNTIFS(Matrículas!$A$2:$A$201,B2675,Matrículas!$B$2:$B$201,D2675)=0,"No está matriculado en ese grupo",IF(COUNTIFS($A$2:$A$3001,A2675,$B$2:$B$3001,B2675)&gt;1,"Registro repetido",""))))</f>
        <v/>
      </c>
    </row>
    <row r="2676" customFormat="false" ht="15" hidden="false" customHeight="false" outlineLevel="0" collapsed="false">
      <c r="D2676" s="0" t="str">
        <f aca="false">IF(A2676="","",IFERROR(INDEX(Sesiones!$B$2:$B$401,MATCH(A2676,Sesiones!$A$2:$A$401,0)),"Sesión no existe"))</f>
        <v/>
      </c>
      <c r="E2676" s="41" t="str">
        <f aca="false">IF(A2676="","",IFERROR(INDEX(Sesiones!$C$2:$C$401,MATCH(A2676,Sesiones!$A$2:$A$401,0)),""))</f>
        <v/>
      </c>
      <c r="F2676" s="0" t="str">
        <f aca="false">IF(A2676="","",IF(D2676="Sesión no existe","Sesión no existe",IF(COUNTIFS(Matrículas!$A$2:$A$201,B2676,Matrículas!$B$2:$B$201,D2676)=0,"No está matriculado en ese grupo",IF(COUNTIFS($A$2:$A$3001,A2676,$B$2:$B$3001,B2676)&gt;1,"Registro repetido",""))))</f>
        <v/>
      </c>
    </row>
    <row r="2677" customFormat="false" ht="15" hidden="false" customHeight="false" outlineLevel="0" collapsed="false">
      <c r="D2677" s="0" t="str">
        <f aca="false">IF(A2677="","",IFERROR(INDEX(Sesiones!$B$2:$B$401,MATCH(A2677,Sesiones!$A$2:$A$401,0)),"Sesión no existe"))</f>
        <v/>
      </c>
      <c r="E2677" s="41" t="str">
        <f aca="false">IF(A2677="","",IFERROR(INDEX(Sesiones!$C$2:$C$401,MATCH(A2677,Sesiones!$A$2:$A$401,0)),""))</f>
        <v/>
      </c>
      <c r="F2677" s="0" t="str">
        <f aca="false">IF(A2677="","",IF(D2677="Sesión no existe","Sesión no existe",IF(COUNTIFS(Matrículas!$A$2:$A$201,B2677,Matrículas!$B$2:$B$201,D2677)=0,"No está matriculado en ese grupo",IF(COUNTIFS($A$2:$A$3001,A2677,$B$2:$B$3001,B2677)&gt;1,"Registro repetido",""))))</f>
        <v/>
      </c>
    </row>
    <row r="2678" customFormat="false" ht="15" hidden="false" customHeight="false" outlineLevel="0" collapsed="false">
      <c r="D2678" s="0" t="str">
        <f aca="false">IF(A2678="","",IFERROR(INDEX(Sesiones!$B$2:$B$401,MATCH(A2678,Sesiones!$A$2:$A$401,0)),"Sesión no existe"))</f>
        <v/>
      </c>
      <c r="E2678" s="41" t="str">
        <f aca="false">IF(A2678="","",IFERROR(INDEX(Sesiones!$C$2:$C$401,MATCH(A2678,Sesiones!$A$2:$A$401,0)),""))</f>
        <v/>
      </c>
      <c r="F2678" s="0" t="str">
        <f aca="false">IF(A2678="","",IF(D2678="Sesión no existe","Sesión no existe",IF(COUNTIFS(Matrículas!$A$2:$A$201,B2678,Matrículas!$B$2:$B$201,D2678)=0,"No está matriculado en ese grupo",IF(COUNTIFS($A$2:$A$3001,A2678,$B$2:$B$3001,B2678)&gt;1,"Registro repetido",""))))</f>
        <v/>
      </c>
    </row>
    <row r="2679" customFormat="false" ht="15" hidden="false" customHeight="false" outlineLevel="0" collapsed="false">
      <c r="D2679" s="0" t="str">
        <f aca="false">IF(A2679="","",IFERROR(INDEX(Sesiones!$B$2:$B$401,MATCH(A2679,Sesiones!$A$2:$A$401,0)),"Sesión no existe"))</f>
        <v/>
      </c>
      <c r="E2679" s="41" t="str">
        <f aca="false">IF(A2679="","",IFERROR(INDEX(Sesiones!$C$2:$C$401,MATCH(A2679,Sesiones!$A$2:$A$401,0)),""))</f>
        <v/>
      </c>
      <c r="F2679" s="0" t="str">
        <f aca="false">IF(A2679="","",IF(D2679="Sesión no existe","Sesión no existe",IF(COUNTIFS(Matrículas!$A$2:$A$201,B2679,Matrículas!$B$2:$B$201,D2679)=0,"No está matriculado en ese grupo",IF(COUNTIFS($A$2:$A$3001,A2679,$B$2:$B$3001,B2679)&gt;1,"Registro repetido",""))))</f>
        <v/>
      </c>
    </row>
    <row r="2680" customFormat="false" ht="15" hidden="false" customHeight="false" outlineLevel="0" collapsed="false">
      <c r="D2680" s="0" t="str">
        <f aca="false">IF(A2680="","",IFERROR(INDEX(Sesiones!$B$2:$B$401,MATCH(A2680,Sesiones!$A$2:$A$401,0)),"Sesión no existe"))</f>
        <v/>
      </c>
      <c r="E2680" s="41" t="str">
        <f aca="false">IF(A2680="","",IFERROR(INDEX(Sesiones!$C$2:$C$401,MATCH(A2680,Sesiones!$A$2:$A$401,0)),""))</f>
        <v/>
      </c>
      <c r="F2680" s="0" t="str">
        <f aca="false">IF(A2680="","",IF(D2680="Sesión no existe","Sesión no existe",IF(COUNTIFS(Matrículas!$A$2:$A$201,B2680,Matrículas!$B$2:$B$201,D2680)=0,"No está matriculado en ese grupo",IF(COUNTIFS($A$2:$A$3001,A2680,$B$2:$B$3001,B2680)&gt;1,"Registro repetido",""))))</f>
        <v/>
      </c>
    </row>
    <row r="2681" customFormat="false" ht="15" hidden="false" customHeight="false" outlineLevel="0" collapsed="false">
      <c r="D2681" s="0" t="str">
        <f aca="false">IF(A2681="","",IFERROR(INDEX(Sesiones!$B$2:$B$401,MATCH(A2681,Sesiones!$A$2:$A$401,0)),"Sesión no existe"))</f>
        <v/>
      </c>
      <c r="E2681" s="41" t="str">
        <f aca="false">IF(A2681="","",IFERROR(INDEX(Sesiones!$C$2:$C$401,MATCH(A2681,Sesiones!$A$2:$A$401,0)),""))</f>
        <v/>
      </c>
      <c r="F2681" s="0" t="str">
        <f aca="false">IF(A2681="","",IF(D2681="Sesión no existe","Sesión no existe",IF(COUNTIFS(Matrículas!$A$2:$A$201,B2681,Matrículas!$B$2:$B$201,D2681)=0,"No está matriculado en ese grupo",IF(COUNTIFS($A$2:$A$3001,A2681,$B$2:$B$3001,B2681)&gt;1,"Registro repetido",""))))</f>
        <v/>
      </c>
    </row>
    <row r="2682" customFormat="false" ht="15" hidden="false" customHeight="false" outlineLevel="0" collapsed="false">
      <c r="D2682" s="0" t="str">
        <f aca="false">IF(A2682="","",IFERROR(INDEX(Sesiones!$B$2:$B$401,MATCH(A2682,Sesiones!$A$2:$A$401,0)),"Sesión no existe"))</f>
        <v/>
      </c>
      <c r="E2682" s="41" t="str">
        <f aca="false">IF(A2682="","",IFERROR(INDEX(Sesiones!$C$2:$C$401,MATCH(A2682,Sesiones!$A$2:$A$401,0)),""))</f>
        <v/>
      </c>
      <c r="F2682" s="0" t="str">
        <f aca="false">IF(A2682="","",IF(D2682="Sesión no existe","Sesión no existe",IF(COUNTIFS(Matrículas!$A$2:$A$201,B2682,Matrículas!$B$2:$B$201,D2682)=0,"No está matriculado en ese grupo",IF(COUNTIFS($A$2:$A$3001,A2682,$B$2:$B$3001,B2682)&gt;1,"Registro repetido",""))))</f>
        <v/>
      </c>
    </row>
    <row r="2683" customFormat="false" ht="15" hidden="false" customHeight="false" outlineLevel="0" collapsed="false">
      <c r="D2683" s="0" t="str">
        <f aca="false">IF(A2683="","",IFERROR(INDEX(Sesiones!$B$2:$B$401,MATCH(A2683,Sesiones!$A$2:$A$401,0)),"Sesión no existe"))</f>
        <v/>
      </c>
      <c r="E2683" s="41" t="str">
        <f aca="false">IF(A2683="","",IFERROR(INDEX(Sesiones!$C$2:$C$401,MATCH(A2683,Sesiones!$A$2:$A$401,0)),""))</f>
        <v/>
      </c>
      <c r="F2683" s="0" t="str">
        <f aca="false">IF(A2683="","",IF(D2683="Sesión no existe","Sesión no existe",IF(COUNTIFS(Matrículas!$A$2:$A$201,B2683,Matrículas!$B$2:$B$201,D2683)=0,"No está matriculado en ese grupo",IF(COUNTIFS($A$2:$A$3001,A2683,$B$2:$B$3001,B2683)&gt;1,"Registro repetido",""))))</f>
        <v/>
      </c>
    </row>
    <row r="2684" customFormat="false" ht="15" hidden="false" customHeight="false" outlineLevel="0" collapsed="false">
      <c r="D2684" s="0" t="str">
        <f aca="false">IF(A2684="","",IFERROR(INDEX(Sesiones!$B$2:$B$401,MATCH(A2684,Sesiones!$A$2:$A$401,0)),"Sesión no existe"))</f>
        <v/>
      </c>
      <c r="E2684" s="41" t="str">
        <f aca="false">IF(A2684="","",IFERROR(INDEX(Sesiones!$C$2:$C$401,MATCH(A2684,Sesiones!$A$2:$A$401,0)),""))</f>
        <v/>
      </c>
      <c r="F2684" s="0" t="str">
        <f aca="false">IF(A2684="","",IF(D2684="Sesión no existe","Sesión no existe",IF(COUNTIFS(Matrículas!$A$2:$A$201,B2684,Matrículas!$B$2:$B$201,D2684)=0,"No está matriculado en ese grupo",IF(COUNTIFS($A$2:$A$3001,A2684,$B$2:$B$3001,B2684)&gt;1,"Registro repetido",""))))</f>
        <v/>
      </c>
    </row>
    <row r="2685" customFormat="false" ht="15" hidden="false" customHeight="false" outlineLevel="0" collapsed="false">
      <c r="D2685" s="0" t="str">
        <f aca="false">IF(A2685="","",IFERROR(INDEX(Sesiones!$B$2:$B$401,MATCH(A2685,Sesiones!$A$2:$A$401,0)),"Sesión no existe"))</f>
        <v/>
      </c>
      <c r="E2685" s="41" t="str">
        <f aca="false">IF(A2685="","",IFERROR(INDEX(Sesiones!$C$2:$C$401,MATCH(A2685,Sesiones!$A$2:$A$401,0)),""))</f>
        <v/>
      </c>
      <c r="F2685" s="0" t="str">
        <f aca="false">IF(A2685="","",IF(D2685="Sesión no existe","Sesión no existe",IF(COUNTIFS(Matrículas!$A$2:$A$201,B2685,Matrículas!$B$2:$B$201,D2685)=0,"No está matriculado en ese grupo",IF(COUNTIFS($A$2:$A$3001,A2685,$B$2:$B$3001,B2685)&gt;1,"Registro repetido",""))))</f>
        <v/>
      </c>
    </row>
    <row r="2686" customFormat="false" ht="15" hidden="false" customHeight="false" outlineLevel="0" collapsed="false">
      <c r="D2686" s="0" t="str">
        <f aca="false">IF(A2686="","",IFERROR(INDEX(Sesiones!$B$2:$B$401,MATCH(A2686,Sesiones!$A$2:$A$401,0)),"Sesión no existe"))</f>
        <v/>
      </c>
      <c r="E2686" s="41" t="str">
        <f aca="false">IF(A2686="","",IFERROR(INDEX(Sesiones!$C$2:$C$401,MATCH(A2686,Sesiones!$A$2:$A$401,0)),""))</f>
        <v/>
      </c>
      <c r="F2686" s="0" t="str">
        <f aca="false">IF(A2686="","",IF(D2686="Sesión no existe","Sesión no existe",IF(COUNTIFS(Matrículas!$A$2:$A$201,B2686,Matrículas!$B$2:$B$201,D2686)=0,"No está matriculado en ese grupo",IF(COUNTIFS($A$2:$A$3001,A2686,$B$2:$B$3001,B2686)&gt;1,"Registro repetido",""))))</f>
        <v/>
      </c>
    </row>
    <row r="2687" customFormat="false" ht="15" hidden="false" customHeight="false" outlineLevel="0" collapsed="false">
      <c r="D2687" s="0" t="str">
        <f aca="false">IF(A2687="","",IFERROR(INDEX(Sesiones!$B$2:$B$401,MATCH(A2687,Sesiones!$A$2:$A$401,0)),"Sesión no existe"))</f>
        <v/>
      </c>
      <c r="E2687" s="41" t="str">
        <f aca="false">IF(A2687="","",IFERROR(INDEX(Sesiones!$C$2:$C$401,MATCH(A2687,Sesiones!$A$2:$A$401,0)),""))</f>
        <v/>
      </c>
      <c r="F2687" s="0" t="str">
        <f aca="false">IF(A2687="","",IF(D2687="Sesión no existe","Sesión no existe",IF(COUNTIFS(Matrículas!$A$2:$A$201,B2687,Matrículas!$B$2:$B$201,D2687)=0,"No está matriculado en ese grupo",IF(COUNTIFS($A$2:$A$3001,A2687,$B$2:$B$3001,B2687)&gt;1,"Registro repetido",""))))</f>
        <v/>
      </c>
    </row>
    <row r="2688" customFormat="false" ht="15" hidden="false" customHeight="false" outlineLevel="0" collapsed="false">
      <c r="D2688" s="0" t="str">
        <f aca="false">IF(A2688="","",IFERROR(INDEX(Sesiones!$B$2:$B$401,MATCH(A2688,Sesiones!$A$2:$A$401,0)),"Sesión no existe"))</f>
        <v/>
      </c>
      <c r="E2688" s="41" t="str">
        <f aca="false">IF(A2688="","",IFERROR(INDEX(Sesiones!$C$2:$C$401,MATCH(A2688,Sesiones!$A$2:$A$401,0)),""))</f>
        <v/>
      </c>
      <c r="F2688" s="0" t="str">
        <f aca="false">IF(A2688="","",IF(D2688="Sesión no existe","Sesión no existe",IF(COUNTIFS(Matrículas!$A$2:$A$201,B2688,Matrículas!$B$2:$B$201,D2688)=0,"No está matriculado en ese grupo",IF(COUNTIFS($A$2:$A$3001,A2688,$B$2:$B$3001,B2688)&gt;1,"Registro repetido",""))))</f>
        <v/>
      </c>
    </row>
    <row r="2689" customFormat="false" ht="15" hidden="false" customHeight="false" outlineLevel="0" collapsed="false">
      <c r="D2689" s="0" t="str">
        <f aca="false">IF(A2689="","",IFERROR(INDEX(Sesiones!$B$2:$B$401,MATCH(A2689,Sesiones!$A$2:$A$401,0)),"Sesión no existe"))</f>
        <v/>
      </c>
      <c r="E2689" s="41" t="str">
        <f aca="false">IF(A2689="","",IFERROR(INDEX(Sesiones!$C$2:$C$401,MATCH(A2689,Sesiones!$A$2:$A$401,0)),""))</f>
        <v/>
      </c>
      <c r="F2689" s="0" t="str">
        <f aca="false">IF(A2689="","",IF(D2689="Sesión no existe","Sesión no existe",IF(COUNTIFS(Matrículas!$A$2:$A$201,B2689,Matrículas!$B$2:$B$201,D2689)=0,"No está matriculado en ese grupo",IF(COUNTIFS($A$2:$A$3001,A2689,$B$2:$B$3001,B2689)&gt;1,"Registro repetido",""))))</f>
        <v/>
      </c>
    </row>
    <row r="2690" customFormat="false" ht="15" hidden="false" customHeight="false" outlineLevel="0" collapsed="false">
      <c r="D2690" s="0" t="str">
        <f aca="false">IF(A2690="","",IFERROR(INDEX(Sesiones!$B$2:$B$401,MATCH(A2690,Sesiones!$A$2:$A$401,0)),"Sesión no existe"))</f>
        <v/>
      </c>
      <c r="E2690" s="41" t="str">
        <f aca="false">IF(A2690="","",IFERROR(INDEX(Sesiones!$C$2:$C$401,MATCH(A2690,Sesiones!$A$2:$A$401,0)),""))</f>
        <v/>
      </c>
      <c r="F2690" s="0" t="str">
        <f aca="false">IF(A2690="","",IF(D2690="Sesión no existe","Sesión no existe",IF(COUNTIFS(Matrículas!$A$2:$A$201,B2690,Matrículas!$B$2:$B$201,D2690)=0,"No está matriculado en ese grupo",IF(COUNTIFS($A$2:$A$3001,A2690,$B$2:$B$3001,B2690)&gt;1,"Registro repetido",""))))</f>
        <v/>
      </c>
    </row>
    <row r="2691" customFormat="false" ht="15" hidden="false" customHeight="false" outlineLevel="0" collapsed="false">
      <c r="D2691" s="0" t="str">
        <f aca="false">IF(A2691="","",IFERROR(INDEX(Sesiones!$B$2:$B$401,MATCH(A2691,Sesiones!$A$2:$A$401,0)),"Sesión no existe"))</f>
        <v/>
      </c>
      <c r="E2691" s="41" t="str">
        <f aca="false">IF(A2691="","",IFERROR(INDEX(Sesiones!$C$2:$C$401,MATCH(A2691,Sesiones!$A$2:$A$401,0)),""))</f>
        <v/>
      </c>
      <c r="F2691" s="0" t="str">
        <f aca="false">IF(A2691="","",IF(D2691="Sesión no existe","Sesión no existe",IF(COUNTIFS(Matrículas!$A$2:$A$201,B2691,Matrículas!$B$2:$B$201,D2691)=0,"No está matriculado en ese grupo",IF(COUNTIFS($A$2:$A$3001,A2691,$B$2:$B$3001,B2691)&gt;1,"Registro repetido",""))))</f>
        <v/>
      </c>
    </row>
    <row r="2692" customFormat="false" ht="15" hidden="false" customHeight="false" outlineLevel="0" collapsed="false">
      <c r="D2692" s="0" t="str">
        <f aca="false">IF(A2692="","",IFERROR(INDEX(Sesiones!$B$2:$B$401,MATCH(A2692,Sesiones!$A$2:$A$401,0)),"Sesión no existe"))</f>
        <v/>
      </c>
      <c r="E2692" s="41" t="str">
        <f aca="false">IF(A2692="","",IFERROR(INDEX(Sesiones!$C$2:$C$401,MATCH(A2692,Sesiones!$A$2:$A$401,0)),""))</f>
        <v/>
      </c>
      <c r="F2692" s="0" t="str">
        <f aca="false">IF(A2692="","",IF(D2692="Sesión no existe","Sesión no existe",IF(COUNTIFS(Matrículas!$A$2:$A$201,B2692,Matrículas!$B$2:$B$201,D2692)=0,"No está matriculado en ese grupo",IF(COUNTIFS($A$2:$A$3001,A2692,$B$2:$B$3001,B2692)&gt;1,"Registro repetido",""))))</f>
        <v/>
      </c>
    </row>
    <row r="2693" customFormat="false" ht="15" hidden="false" customHeight="false" outlineLevel="0" collapsed="false">
      <c r="D2693" s="0" t="str">
        <f aca="false">IF(A2693="","",IFERROR(INDEX(Sesiones!$B$2:$B$401,MATCH(A2693,Sesiones!$A$2:$A$401,0)),"Sesión no existe"))</f>
        <v/>
      </c>
      <c r="E2693" s="41" t="str">
        <f aca="false">IF(A2693="","",IFERROR(INDEX(Sesiones!$C$2:$C$401,MATCH(A2693,Sesiones!$A$2:$A$401,0)),""))</f>
        <v/>
      </c>
      <c r="F2693" s="0" t="str">
        <f aca="false">IF(A2693="","",IF(D2693="Sesión no existe","Sesión no existe",IF(COUNTIFS(Matrículas!$A$2:$A$201,B2693,Matrículas!$B$2:$B$201,D2693)=0,"No está matriculado en ese grupo",IF(COUNTIFS($A$2:$A$3001,A2693,$B$2:$B$3001,B2693)&gt;1,"Registro repetido",""))))</f>
        <v/>
      </c>
    </row>
    <row r="2694" customFormat="false" ht="15" hidden="false" customHeight="false" outlineLevel="0" collapsed="false">
      <c r="D2694" s="0" t="str">
        <f aca="false">IF(A2694="","",IFERROR(INDEX(Sesiones!$B$2:$B$401,MATCH(A2694,Sesiones!$A$2:$A$401,0)),"Sesión no existe"))</f>
        <v/>
      </c>
      <c r="E2694" s="41" t="str">
        <f aca="false">IF(A2694="","",IFERROR(INDEX(Sesiones!$C$2:$C$401,MATCH(A2694,Sesiones!$A$2:$A$401,0)),""))</f>
        <v/>
      </c>
      <c r="F2694" s="0" t="str">
        <f aca="false">IF(A2694="","",IF(D2694="Sesión no existe","Sesión no existe",IF(COUNTIFS(Matrículas!$A$2:$A$201,B2694,Matrículas!$B$2:$B$201,D2694)=0,"No está matriculado en ese grupo",IF(COUNTIFS($A$2:$A$3001,A2694,$B$2:$B$3001,B2694)&gt;1,"Registro repetido",""))))</f>
        <v/>
      </c>
    </row>
    <row r="2695" customFormat="false" ht="15" hidden="false" customHeight="false" outlineLevel="0" collapsed="false">
      <c r="D2695" s="0" t="str">
        <f aca="false">IF(A2695="","",IFERROR(INDEX(Sesiones!$B$2:$B$401,MATCH(A2695,Sesiones!$A$2:$A$401,0)),"Sesión no existe"))</f>
        <v/>
      </c>
      <c r="E2695" s="41" t="str">
        <f aca="false">IF(A2695="","",IFERROR(INDEX(Sesiones!$C$2:$C$401,MATCH(A2695,Sesiones!$A$2:$A$401,0)),""))</f>
        <v/>
      </c>
      <c r="F2695" s="0" t="str">
        <f aca="false">IF(A2695="","",IF(D2695="Sesión no existe","Sesión no existe",IF(COUNTIFS(Matrículas!$A$2:$A$201,B2695,Matrículas!$B$2:$B$201,D2695)=0,"No está matriculado en ese grupo",IF(COUNTIFS($A$2:$A$3001,A2695,$B$2:$B$3001,B2695)&gt;1,"Registro repetido",""))))</f>
        <v/>
      </c>
    </row>
    <row r="2696" customFormat="false" ht="15" hidden="false" customHeight="false" outlineLevel="0" collapsed="false">
      <c r="D2696" s="0" t="str">
        <f aca="false">IF(A2696="","",IFERROR(INDEX(Sesiones!$B$2:$B$401,MATCH(A2696,Sesiones!$A$2:$A$401,0)),"Sesión no existe"))</f>
        <v/>
      </c>
      <c r="E2696" s="41" t="str">
        <f aca="false">IF(A2696="","",IFERROR(INDEX(Sesiones!$C$2:$C$401,MATCH(A2696,Sesiones!$A$2:$A$401,0)),""))</f>
        <v/>
      </c>
      <c r="F2696" s="0" t="str">
        <f aca="false">IF(A2696="","",IF(D2696="Sesión no existe","Sesión no existe",IF(COUNTIFS(Matrículas!$A$2:$A$201,B2696,Matrículas!$B$2:$B$201,D2696)=0,"No está matriculado en ese grupo",IF(COUNTIFS($A$2:$A$3001,A2696,$B$2:$B$3001,B2696)&gt;1,"Registro repetido",""))))</f>
        <v/>
      </c>
    </row>
    <row r="2697" customFormat="false" ht="15" hidden="false" customHeight="false" outlineLevel="0" collapsed="false">
      <c r="D2697" s="0" t="str">
        <f aca="false">IF(A2697="","",IFERROR(INDEX(Sesiones!$B$2:$B$401,MATCH(A2697,Sesiones!$A$2:$A$401,0)),"Sesión no existe"))</f>
        <v/>
      </c>
      <c r="E2697" s="41" t="str">
        <f aca="false">IF(A2697="","",IFERROR(INDEX(Sesiones!$C$2:$C$401,MATCH(A2697,Sesiones!$A$2:$A$401,0)),""))</f>
        <v/>
      </c>
      <c r="F2697" s="0" t="str">
        <f aca="false">IF(A2697="","",IF(D2697="Sesión no existe","Sesión no existe",IF(COUNTIFS(Matrículas!$A$2:$A$201,B2697,Matrículas!$B$2:$B$201,D2697)=0,"No está matriculado en ese grupo",IF(COUNTIFS($A$2:$A$3001,A2697,$B$2:$B$3001,B2697)&gt;1,"Registro repetido",""))))</f>
        <v/>
      </c>
    </row>
    <row r="2698" customFormat="false" ht="15" hidden="false" customHeight="false" outlineLevel="0" collapsed="false">
      <c r="D2698" s="0" t="str">
        <f aca="false">IF(A2698="","",IFERROR(INDEX(Sesiones!$B$2:$B$401,MATCH(A2698,Sesiones!$A$2:$A$401,0)),"Sesión no existe"))</f>
        <v/>
      </c>
      <c r="E2698" s="41" t="str">
        <f aca="false">IF(A2698="","",IFERROR(INDEX(Sesiones!$C$2:$C$401,MATCH(A2698,Sesiones!$A$2:$A$401,0)),""))</f>
        <v/>
      </c>
      <c r="F2698" s="0" t="str">
        <f aca="false">IF(A2698="","",IF(D2698="Sesión no existe","Sesión no existe",IF(COUNTIFS(Matrículas!$A$2:$A$201,B2698,Matrículas!$B$2:$B$201,D2698)=0,"No está matriculado en ese grupo",IF(COUNTIFS($A$2:$A$3001,A2698,$B$2:$B$3001,B2698)&gt;1,"Registro repetido",""))))</f>
        <v/>
      </c>
    </row>
    <row r="2699" customFormat="false" ht="15" hidden="false" customHeight="false" outlineLevel="0" collapsed="false">
      <c r="D2699" s="0" t="str">
        <f aca="false">IF(A2699="","",IFERROR(INDEX(Sesiones!$B$2:$B$401,MATCH(A2699,Sesiones!$A$2:$A$401,0)),"Sesión no existe"))</f>
        <v/>
      </c>
      <c r="E2699" s="41" t="str">
        <f aca="false">IF(A2699="","",IFERROR(INDEX(Sesiones!$C$2:$C$401,MATCH(A2699,Sesiones!$A$2:$A$401,0)),""))</f>
        <v/>
      </c>
      <c r="F2699" s="0" t="str">
        <f aca="false">IF(A2699="","",IF(D2699="Sesión no existe","Sesión no existe",IF(COUNTIFS(Matrículas!$A$2:$A$201,B2699,Matrículas!$B$2:$B$201,D2699)=0,"No está matriculado en ese grupo",IF(COUNTIFS($A$2:$A$3001,A2699,$B$2:$B$3001,B2699)&gt;1,"Registro repetido",""))))</f>
        <v/>
      </c>
    </row>
    <row r="2700" customFormat="false" ht="15" hidden="false" customHeight="false" outlineLevel="0" collapsed="false">
      <c r="D2700" s="0" t="str">
        <f aca="false">IF(A2700="","",IFERROR(INDEX(Sesiones!$B$2:$B$401,MATCH(A2700,Sesiones!$A$2:$A$401,0)),"Sesión no existe"))</f>
        <v/>
      </c>
      <c r="E2700" s="41" t="str">
        <f aca="false">IF(A2700="","",IFERROR(INDEX(Sesiones!$C$2:$C$401,MATCH(A2700,Sesiones!$A$2:$A$401,0)),""))</f>
        <v/>
      </c>
      <c r="F2700" s="0" t="str">
        <f aca="false">IF(A2700="","",IF(D2700="Sesión no existe","Sesión no existe",IF(COUNTIFS(Matrículas!$A$2:$A$201,B2700,Matrículas!$B$2:$B$201,D2700)=0,"No está matriculado en ese grupo",IF(COUNTIFS($A$2:$A$3001,A2700,$B$2:$B$3001,B2700)&gt;1,"Registro repetido",""))))</f>
        <v/>
      </c>
    </row>
    <row r="2701" customFormat="false" ht="15" hidden="false" customHeight="false" outlineLevel="0" collapsed="false">
      <c r="D2701" s="0" t="str">
        <f aca="false">IF(A2701="","",IFERROR(INDEX(Sesiones!$B$2:$B$401,MATCH(A2701,Sesiones!$A$2:$A$401,0)),"Sesión no existe"))</f>
        <v/>
      </c>
      <c r="E2701" s="41" t="str">
        <f aca="false">IF(A2701="","",IFERROR(INDEX(Sesiones!$C$2:$C$401,MATCH(A2701,Sesiones!$A$2:$A$401,0)),""))</f>
        <v/>
      </c>
      <c r="F2701" s="0" t="str">
        <f aca="false">IF(A2701="","",IF(D2701="Sesión no existe","Sesión no existe",IF(COUNTIFS(Matrículas!$A$2:$A$201,B2701,Matrículas!$B$2:$B$201,D2701)=0,"No está matriculado en ese grupo",IF(COUNTIFS($A$2:$A$3001,A2701,$B$2:$B$3001,B2701)&gt;1,"Registro repetido",""))))</f>
        <v/>
      </c>
    </row>
    <row r="2702" customFormat="false" ht="15" hidden="false" customHeight="false" outlineLevel="0" collapsed="false">
      <c r="D2702" s="0" t="str">
        <f aca="false">IF(A2702="","",IFERROR(INDEX(Sesiones!$B$2:$B$401,MATCH(A2702,Sesiones!$A$2:$A$401,0)),"Sesión no existe"))</f>
        <v/>
      </c>
      <c r="E2702" s="41" t="str">
        <f aca="false">IF(A2702="","",IFERROR(INDEX(Sesiones!$C$2:$C$401,MATCH(A2702,Sesiones!$A$2:$A$401,0)),""))</f>
        <v/>
      </c>
      <c r="F2702" s="0" t="str">
        <f aca="false">IF(A2702="","",IF(D2702="Sesión no existe","Sesión no existe",IF(COUNTIFS(Matrículas!$A$2:$A$201,B2702,Matrículas!$B$2:$B$201,D2702)=0,"No está matriculado en ese grupo",IF(COUNTIFS($A$2:$A$3001,A2702,$B$2:$B$3001,B2702)&gt;1,"Registro repetido",""))))</f>
        <v/>
      </c>
    </row>
    <row r="2703" customFormat="false" ht="15" hidden="false" customHeight="false" outlineLevel="0" collapsed="false">
      <c r="D2703" s="0" t="str">
        <f aca="false">IF(A2703="","",IFERROR(INDEX(Sesiones!$B$2:$B$401,MATCH(A2703,Sesiones!$A$2:$A$401,0)),"Sesión no existe"))</f>
        <v/>
      </c>
      <c r="E2703" s="41" t="str">
        <f aca="false">IF(A2703="","",IFERROR(INDEX(Sesiones!$C$2:$C$401,MATCH(A2703,Sesiones!$A$2:$A$401,0)),""))</f>
        <v/>
      </c>
      <c r="F2703" s="0" t="str">
        <f aca="false">IF(A2703="","",IF(D2703="Sesión no existe","Sesión no existe",IF(COUNTIFS(Matrículas!$A$2:$A$201,B2703,Matrículas!$B$2:$B$201,D2703)=0,"No está matriculado en ese grupo",IF(COUNTIFS($A$2:$A$3001,A2703,$B$2:$B$3001,B2703)&gt;1,"Registro repetido",""))))</f>
        <v/>
      </c>
    </row>
    <row r="2704" customFormat="false" ht="15" hidden="false" customHeight="false" outlineLevel="0" collapsed="false">
      <c r="D2704" s="0" t="str">
        <f aca="false">IF(A2704="","",IFERROR(INDEX(Sesiones!$B$2:$B$401,MATCH(A2704,Sesiones!$A$2:$A$401,0)),"Sesión no existe"))</f>
        <v/>
      </c>
      <c r="E2704" s="41" t="str">
        <f aca="false">IF(A2704="","",IFERROR(INDEX(Sesiones!$C$2:$C$401,MATCH(A2704,Sesiones!$A$2:$A$401,0)),""))</f>
        <v/>
      </c>
      <c r="F2704" s="0" t="str">
        <f aca="false">IF(A2704="","",IF(D2704="Sesión no existe","Sesión no existe",IF(COUNTIFS(Matrículas!$A$2:$A$201,B2704,Matrículas!$B$2:$B$201,D2704)=0,"No está matriculado en ese grupo",IF(COUNTIFS($A$2:$A$3001,A2704,$B$2:$B$3001,B2704)&gt;1,"Registro repetido",""))))</f>
        <v/>
      </c>
    </row>
    <row r="2705" customFormat="false" ht="15" hidden="false" customHeight="false" outlineLevel="0" collapsed="false">
      <c r="D2705" s="0" t="str">
        <f aca="false">IF(A2705="","",IFERROR(INDEX(Sesiones!$B$2:$B$401,MATCH(A2705,Sesiones!$A$2:$A$401,0)),"Sesión no existe"))</f>
        <v/>
      </c>
      <c r="E2705" s="41" t="str">
        <f aca="false">IF(A2705="","",IFERROR(INDEX(Sesiones!$C$2:$C$401,MATCH(A2705,Sesiones!$A$2:$A$401,0)),""))</f>
        <v/>
      </c>
      <c r="F2705" s="0" t="str">
        <f aca="false">IF(A2705="","",IF(D2705="Sesión no existe","Sesión no existe",IF(COUNTIFS(Matrículas!$A$2:$A$201,B2705,Matrículas!$B$2:$B$201,D2705)=0,"No está matriculado en ese grupo",IF(COUNTIFS($A$2:$A$3001,A2705,$B$2:$B$3001,B2705)&gt;1,"Registro repetido",""))))</f>
        <v/>
      </c>
    </row>
    <row r="2706" customFormat="false" ht="15" hidden="false" customHeight="false" outlineLevel="0" collapsed="false">
      <c r="D2706" s="0" t="str">
        <f aca="false">IF(A2706="","",IFERROR(INDEX(Sesiones!$B$2:$B$401,MATCH(A2706,Sesiones!$A$2:$A$401,0)),"Sesión no existe"))</f>
        <v/>
      </c>
      <c r="E2706" s="41" t="str">
        <f aca="false">IF(A2706="","",IFERROR(INDEX(Sesiones!$C$2:$C$401,MATCH(A2706,Sesiones!$A$2:$A$401,0)),""))</f>
        <v/>
      </c>
      <c r="F2706" s="0" t="str">
        <f aca="false">IF(A2706="","",IF(D2706="Sesión no existe","Sesión no existe",IF(COUNTIFS(Matrículas!$A$2:$A$201,B2706,Matrículas!$B$2:$B$201,D2706)=0,"No está matriculado en ese grupo",IF(COUNTIFS($A$2:$A$3001,A2706,$B$2:$B$3001,B2706)&gt;1,"Registro repetido",""))))</f>
        <v/>
      </c>
    </row>
    <row r="2707" customFormat="false" ht="15" hidden="false" customHeight="false" outlineLevel="0" collapsed="false">
      <c r="D2707" s="0" t="str">
        <f aca="false">IF(A2707="","",IFERROR(INDEX(Sesiones!$B$2:$B$401,MATCH(A2707,Sesiones!$A$2:$A$401,0)),"Sesión no existe"))</f>
        <v/>
      </c>
      <c r="E2707" s="41" t="str">
        <f aca="false">IF(A2707="","",IFERROR(INDEX(Sesiones!$C$2:$C$401,MATCH(A2707,Sesiones!$A$2:$A$401,0)),""))</f>
        <v/>
      </c>
      <c r="F2707" s="0" t="str">
        <f aca="false">IF(A2707="","",IF(D2707="Sesión no existe","Sesión no existe",IF(COUNTIFS(Matrículas!$A$2:$A$201,B2707,Matrículas!$B$2:$B$201,D2707)=0,"No está matriculado en ese grupo",IF(COUNTIFS($A$2:$A$3001,A2707,$B$2:$B$3001,B2707)&gt;1,"Registro repetido",""))))</f>
        <v/>
      </c>
    </row>
    <row r="2708" customFormat="false" ht="15" hidden="false" customHeight="false" outlineLevel="0" collapsed="false">
      <c r="D2708" s="0" t="str">
        <f aca="false">IF(A2708="","",IFERROR(INDEX(Sesiones!$B$2:$B$401,MATCH(A2708,Sesiones!$A$2:$A$401,0)),"Sesión no existe"))</f>
        <v/>
      </c>
      <c r="E2708" s="41" t="str">
        <f aca="false">IF(A2708="","",IFERROR(INDEX(Sesiones!$C$2:$C$401,MATCH(A2708,Sesiones!$A$2:$A$401,0)),""))</f>
        <v/>
      </c>
      <c r="F2708" s="0" t="str">
        <f aca="false">IF(A2708="","",IF(D2708="Sesión no existe","Sesión no existe",IF(COUNTIFS(Matrículas!$A$2:$A$201,B2708,Matrículas!$B$2:$B$201,D2708)=0,"No está matriculado en ese grupo",IF(COUNTIFS($A$2:$A$3001,A2708,$B$2:$B$3001,B2708)&gt;1,"Registro repetido",""))))</f>
        <v/>
      </c>
    </row>
    <row r="2709" customFormat="false" ht="15" hidden="false" customHeight="false" outlineLevel="0" collapsed="false">
      <c r="D2709" s="0" t="str">
        <f aca="false">IF(A2709="","",IFERROR(INDEX(Sesiones!$B$2:$B$401,MATCH(A2709,Sesiones!$A$2:$A$401,0)),"Sesión no existe"))</f>
        <v/>
      </c>
      <c r="E2709" s="41" t="str">
        <f aca="false">IF(A2709="","",IFERROR(INDEX(Sesiones!$C$2:$C$401,MATCH(A2709,Sesiones!$A$2:$A$401,0)),""))</f>
        <v/>
      </c>
      <c r="F2709" s="0" t="str">
        <f aca="false">IF(A2709="","",IF(D2709="Sesión no existe","Sesión no existe",IF(COUNTIFS(Matrículas!$A$2:$A$201,B2709,Matrículas!$B$2:$B$201,D2709)=0,"No está matriculado en ese grupo",IF(COUNTIFS($A$2:$A$3001,A2709,$B$2:$B$3001,B2709)&gt;1,"Registro repetido",""))))</f>
        <v/>
      </c>
    </row>
    <row r="2710" customFormat="false" ht="15" hidden="false" customHeight="false" outlineLevel="0" collapsed="false">
      <c r="D2710" s="0" t="str">
        <f aca="false">IF(A2710="","",IFERROR(INDEX(Sesiones!$B$2:$B$401,MATCH(A2710,Sesiones!$A$2:$A$401,0)),"Sesión no existe"))</f>
        <v/>
      </c>
      <c r="E2710" s="41" t="str">
        <f aca="false">IF(A2710="","",IFERROR(INDEX(Sesiones!$C$2:$C$401,MATCH(A2710,Sesiones!$A$2:$A$401,0)),""))</f>
        <v/>
      </c>
      <c r="F2710" s="0" t="str">
        <f aca="false">IF(A2710="","",IF(D2710="Sesión no existe","Sesión no existe",IF(COUNTIFS(Matrículas!$A$2:$A$201,B2710,Matrículas!$B$2:$B$201,D2710)=0,"No está matriculado en ese grupo",IF(COUNTIFS($A$2:$A$3001,A2710,$B$2:$B$3001,B2710)&gt;1,"Registro repetido",""))))</f>
        <v/>
      </c>
    </row>
    <row r="2711" customFormat="false" ht="15" hidden="false" customHeight="false" outlineLevel="0" collapsed="false">
      <c r="D2711" s="0" t="str">
        <f aca="false">IF(A2711="","",IFERROR(INDEX(Sesiones!$B$2:$B$401,MATCH(A2711,Sesiones!$A$2:$A$401,0)),"Sesión no existe"))</f>
        <v/>
      </c>
      <c r="E2711" s="41" t="str">
        <f aca="false">IF(A2711="","",IFERROR(INDEX(Sesiones!$C$2:$C$401,MATCH(A2711,Sesiones!$A$2:$A$401,0)),""))</f>
        <v/>
      </c>
      <c r="F2711" s="0" t="str">
        <f aca="false">IF(A2711="","",IF(D2711="Sesión no existe","Sesión no existe",IF(COUNTIFS(Matrículas!$A$2:$A$201,B2711,Matrículas!$B$2:$B$201,D2711)=0,"No está matriculado en ese grupo",IF(COUNTIFS($A$2:$A$3001,A2711,$B$2:$B$3001,B2711)&gt;1,"Registro repetido",""))))</f>
        <v/>
      </c>
    </row>
    <row r="2712" customFormat="false" ht="15" hidden="false" customHeight="false" outlineLevel="0" collapsed="false">
      <c r="D2712" s="0" t="str">
        <f aca="false">IF(A2712="","",IFERROR(INDEX(Sesiones!$B$2:$B$401,MATCH(A2712,Sesiones!$A$2:$A$401,0)),"Sesión no existe"))</f>
        <v/>
      </c>
      <c r="E2712" s="41" t="str">
        <f aca="false">IF(A2712="","",IFERROR(INDEX(Sesiones!$C$2:$C$401,MATCH(A2712,Sesiones!$A$2:$A$401,0)),""))</f>
        <v/>
      </c>
      <c r="F2712" s="0" t="str">
        <f aca="false">IF(A2712="","",IF(D2712="Sesión no existe","Sesión no existe",IF(COUNTIFS(Matrículas!$A$2:$A$201,B2712,Matrículas!$B$2:$B$201,D2712)=0,"No está matriculado en ese grupo",IF(COUNTIFS($A$2:$A$3001,A2712,$B$2:$B$3001,B2712)&gt;1,"Registro repetido",""))))</f>
        <v/>
      </c>
    </row>
    <row r="2713" customFormat="false" ht="15" hidden="false" customHeight="false" outlineLevel="0" collapsed="false">
      <c r="D2713" s="0" t="str">
        <f aca="false">IF(A2713="","",IFERROR(INDEX(Sesiones!$B$2:$B$401,MATCH(A2713,Sesiones!$A$2:$A$401,0)),"Sesión no existe"))</f>
        <v/>
      </c>
      <c r="E2713" s="41" t="str">
        <f aca="false">IF(A2713="","",IFERROR(INDEX(Sesiones!$C$2:$C$401,MATCH(A2713,Sesiones!$A$2:$A$401,0)),""))</f>
        <v/>
      </c>
      <c r="F2713" s="0" t="str">
        <f aca="false">IF(A2713="","",IF(D2713="Sesión no existe","Sesión no existe",IF(COUNTIFS(Matrículas!$A$2:$A$201,B2713,Matrículas!$B$2:$B$201,D2713)=0,"No está matriculado en ese grupo",IF(COUNTIFS($A$2:$A$3001,A2713,$B$2:$B$3001,B2713)&gt;1,"Registro repetido",""))))</f>
        <v/>
      </c>
    </row>
    <row r="2714" customFormat="false" ht="15" hidden="false" customHeight="false" outlineLevel="0" collapsed="false">
      <c r="D2714" s="0" t="str">
        <f aca="false">IF(A2714="","",IFERROR(INDEX(Sesiones!$B$2:$B$401,MATCH(A2714,Sesiones!$A$2:$A$401,0)),"Sesión no existe"))</f>
        <v/>
      </c>
      <c r="E2714" s="41" t="str">
        <f aca="false">IF(A2714="","",IFERROR(INDEX(Sesiones!$C$2:$C$401,MATCH(A2714,Sesiones!$A$2:$A$401,0)),""))</f>
        <v/>
      </c>
      <c r="F2714" s="0" t="str">
        <f aca="false">IF(A2714="","",IF(D2714="Sesión no existe","Sesión no existe",IF(COUNTIFS(Matrículas!$A$2:$A$201,B2714,Matrículas!$B$2:$B$201,D2714)=0,"No está matriculado en ese grupo",IF(COUNTIFS($A$2:$A$3001,A2714,$B$2:$B$3001,B2714)&gt;1,"Registro repetido",""))))</f>
        <v/>
      </c>
    </row>
    <row r="2715" customFormat="false" ht="15" hidden="false" customHeight="false" outlineLevel="0" collapsed="false">
      <c r="D2715" s="0" t="str">
        <f aca="false">IF(A2715="","",IFERROR(INDEX(Sesiones!$B$2:$B$401,MATCH(A2715,Sesiones!$A$2:$A$401,0)),"Sesión no existe"))</f>
        <v/>
      </c>
      <c r="E2715" s="41" t="str">
        <f aca="false">IF(A2715="","",IFERROR(INDEX(Sesiones!$C$2:$C$401,MATCH(A2715,Sesiones!$A$2:$A$401,0)),""))</f>
        <v/>
      </c>
      <c r="F2715" s="0" t="str">
        <f aca="false">IF(A2715="","",IF(D2715="Sesión no existe","Sesión no existe",IF(COUNTIFS(Matrículas!$A$2:$A$201,B2715,Matrículas!$B$2:$B$201,D2715)=0,"No está matriculado en ese grupo",IF(COUNTIFS($A$2:$A$3001,A2715,$B$2:$B$3001,B2715)&gt;1,"Registro repetido",""))))</f>
        <v/>
      </c>
    </row>
    <row r="2716" customFormat="false" ht="15" hidden="false" customHeight="false" outlineLevel="0" collapsed="false">
      <c r="D2716" s="0" t="str">
        <f aca="false">IF(A2716="","",IFERROR(INDEX(Sesiones!$B$2:$B$401,MATCH(A2716,Sesiones!$A$2:$A$401,0)),"Sesión no existe"))</f>
        <v/>
      </c>
      <c r="E2716" s="41" t="str">
        <f aca="false">IF(A2716="","",IFERROR(INDEX(Sesiones!$C$2:$C$401,MATCH(A2716,Sesiones!$A$2:$A$401,0)),""))</f>
        <v/>
      </c>
      <c r="F2716" s="0" t="str">
        <f aca="false">IF(A2716="","",IF(D2716="Sesión no existe","Sesión no existe",IF(COUNTIFS(Matrículas!$A$2:$A$201,B2716,Matrículas!$B$2:$B$201,D2716)=0,"No está matriculado en ese grupo",IF(COUNTIFS($A$2:$A$3001,A2716,$B$2:$B$3001,B2716)&gt;1,"Registro repetido",""))))</f>
        <v/>
      </c>
    </row>
    <row r="2717" customFormat="false" ht="15" hidden="false" customHeight="false" outlineLevel="0" collapsed="false">
      <c r="D2717" s="0" t="str">
        <f aca="false">IF(A2717="","",IFERROR(INDEX(Sesiones!$B$2:$B$401,MATCH(A2717,Sesiones!$A$2:$A$401,0)),"Sesión no existe"))</f>
        <v/>
      </c>
      <c r="E2717" s="41" t="str">
        <f aca="false">IF(A2717="","",IFERROR(INDEX(Sesiones!$C$2:$C$401,MATCH(A2717,Sesiones!$A$2:$A$401,0)),""))</f>
        <v/>
      </c>
      <c r="F2717" s="0" t="str">
        <f aca="false">IF(A2717="","",IF(D2717="Sesión no existe","Sesión no existe",IF(COUNTIFS(Matrículas!$A$2:$A$201,B2717,Matrículas!$B$2:$B$201,D2717)=0,"No está matriculado en ese grupo",IF(COUNTIFS($A$2:$A$3001,A2717,$B$2:$B$3001,B2717)&gt;1,"Registro repetido",""))))</f>
        <v/>
      </c>
    </row>
    <row r="2718" customFormat="false" ht="15" hidden="false" customHeight="false" outlineLevel="0" collapsed="false">
      <c r="D2718" s="0" t="str">
        <f aca="false">IF(A2718="","",IFERROR(INDEX(Sesiones!$B$2:$B$401,MATCH(A2718,Sesiones!$A$2:$A$401,0)),"Sesión no existe"))</f>
        <v/>
      </c>
      <c r="E2718" s="41" t="str">
        <f aca="false">IF(A2718="","",IFERROR(INDEX(Sesiones!$C$2:$C$401,MATCH(A2718,Sesiones!$A$2:$A$401,0)),""))</f>
        <v/>
      </c>
      <c r="F2718" s="0" t="str">
        <f aca="false">IF(A2718="","",IF(D2718="Sesión no existe","Sesión no existe",IF(COUNTIFS(Matrículas!$A$2:$A$201,B2718,Matrículas!$B$2:$B$201,D2718)=0,"No está matriculado en ese grupo",IF(COUNTIFS($A$2:$A$3001,A2718,$B$2:$B$3001,B2718)&gt;1,"Registro repetido",""))))</f>
        <v/>
      </c>
    </row>
    <row r="2719" customFormat="false" ht="15" hidden="false" customHeight="false" outlineLevel="0" collapsed="false">
      <c r="D2719" s="0" t="str">
        <f aca="false">IF(A2719="","",IFERROR(INDEX(Sesiones!$B$2:$B$401,MATCH(A2719,Sesiones!$A$2:$A$401,0)),"Sesión no existe"))</f>
        <v/>
      </c>
      <c r="E2719" s="41" t="str">
        <f aca="false">IF(A2719="","",IFERROR(INDEX(Sesiones!$C$2:$C$401,MATCH(A2719,Sesiones!$A$2:$A$401,0)),""))</f>
        <v/>
      </c>
      <c r="F2719" s="0" t="str">
        <f aca="false">IF(A2719="","",IF(D2719="Sesión no existe","Sesión no existe",IF(COUNTIFS(Matrículas!$A$2:$A$201,B2719,Matrículas!$B$2:$B$201,D2719)=0,"No está matriculado en ese grupo",IF(COUNTIFS($A$2:$A$3001,A2719,$B$2:$B$3001,B2719)&gt;1,"Registro repetido",""))))</f>
        <v/>
      </c>
    </row>
    <row r="2720" customFormat="false" ht="15" hidden="false" customHeight="false" outlineLevel="0" collapsed="false">
      <c r="D2720" s="0" t="str">
        <f aca="false">IF(A2720="","",IFERROR(INDEX(Sesiones!$B$2:$B$401,MATCH(A2720,Sesiones!$A$2:$A$401,0)),"Sesión no existe"))</f>
        <v/>
      </c>
      <c r="E2720" s="41" t="str">
        <f aca="false">IF(A2720="","",IFERROR(INDEX(Sesiones!$C$2:$C$401,MATCH(A2720,Sesiones!$A$2:$A$401,0)),""))</f>
        <v/>
      </c>
      <c r="F2720" s="0" t="str">
        <f aca="false">IF(A2720="","",IF(D2720="Sesión no existe","Sesión no existe",IF(COUNTIFS(Matrículas!$A$2:$A$201,B2720,Matrículas!$B$2:$B$201,D2720)=0,"No está matriculado en ese grupo",IF(COUNTIFS($A$2:$A$3001,A2720,$B$2:$B$3001,B2720)&gt;1,"Registro repetido",""))))</f>
        <v/>
      </c>
    </row>
    <row r="2721" customFormat="false" ht="15" hidden="false" customHeight="false" outlineLevel="0" collapsed="false">
      <c r="D2721" s="0" t="str">
        <f aca="false">IF(A2721="","",IFERROR(INDEX(Sesiones!$B$2:$B$401,MATCH(A2721,Sesiones!$A$2:$A$401,0)),"Sesión no existe"))</f>
        <v/>
      </c>
      <c r="E2721" s="41" t="str">
        <f aca="false">IF(A2721="","",IFERROR(INDEX(Sesiones!$C$2:$C$401,MATCH(A2721,Sesiones!$A$2:$A$401,0)),""))</f>
        <v/>
      </c>
      <c r="F2721" s="0" t="str">
        <f aca="false">IF(A2721="","",IF(D2721="Sesión no existe","Sesión no existe",IF(COUNTIFS(Matrículas!$A$2:$A$201,B2721,Matrículas!$B$2:$B$201,D2721)=0,"No está matriculado en ese grupo",IF(COUNTIFS($A$2:$A$3001,A2721,$B$2:$B$3001,B2721)&gt;1,"Registro repetido",""))))</f>
        <v/>
      </c>
    </row>
    <row r="2722" customFormat="false" ht="15" hidden="false" customHeight="false" outlineLevel="0" collapsed="false">
      <c r="D2722" s="0" t="str">
        <f aca="false">IF(A2722="","",IFERROR(INDEX(Sesiones!$B$2:$B$401,MATCH(A2722,Sesiones!$A$2:$A$401,0)),"Sesión no existe"))</f>
        <v/>
      </c>
      <c r="E2722" s="41" t="str">
        <f aca="false">IF(A2722="","",IFERROR(INDEX(Sesiones!$C$2:$C$401,MATCH(A2722,Sesiones!$A$2:$A$401,0)),""))</f>
        <v/>
      </c>
      <c r="F2722" s="0" t="str">
        <f aca="false">IF(A2722="","",IF(D2722="Sesión no existe","Sesión no existe",IF(COUNTIFS(Matrículas!$A$2:$A$201,B2722,Matrículas!$B$2:$B$201,D2722)=0,"No está matriculado en ese grupo",IF(COUNTIFS($A$2:$A$3001,A2722,$B$2:$B$3001,B2722)&gt;1,"Registro repetido",""))))</f>
        <v/>
      </c>
    </row>
    <row r="2723" customFormat="false" ht="15" hidden="false" customHeight="false" outlineLevel="0" collapsed="false">
      <c r="D2723" s="0" t="str">
        <f aca="false">IF(A2723="","",IFERROR(INDEX(Sesiones!$B$2:$B$401,MATCH(A2723,Sesiones!$A$2:$A$401,0)),"Sesión no existe"))</f>
        <v/>
      </c>
      <c r="E2723" s="41" t="str">
        <f aca="false">IF(A2723="","",IFERROR(INDEX(Sesiones!$C$2:$C$401,MATCH(A2723,Sesiones!$A$2:$A$401,0)),""))</f>
        <v/>
      </c>
      <c r="F2723" s="0" t="str">
        <f aca="false">IF(A2723="","",IF(D2723="Sesión no existe","Sesión no existe",IF(COUNTIFS(Matrículas!$A$2:$A$201,B2723,Matrículas!$B$2:$B$201,D2723)=0,"No está matriculado en ese grupo",IF(COUNTIFS($A$2:$A$3001,A2723,$B$2:$B$3001,B2723)&gt;1,"Registro repetido",""))))</f>
        <v/>
      </c>
    </row>
    <row r="2724" customFormat="false" ht="15" hidden="false" customHeight="false" outlineLevel="0" collapsed="false">
      <c r="D2724" s="0" t="str">
        <f aca="false">IF(A2724="","",IFERROR(INDEX(Sesiones!$B$2:$B$401,MATCH(A2724,Sesiones!$A$2:$A$401,0)),"Sesión no existe"))</f>
        <v/>
      </c>
      <c r="E2724" s="41" t="str">
        <f aca="false">IF(A2724="","",IFERROR(INDEX(Sesiones!$C$2:$C$401,MATCH(A2724,Sesiones!$A$2:$A$401,0)),""))</f>
        <v/>
      </c>
      <c r="F2724" s="0" t="str">
        <f aca="false">IF(A2724="","",IF(D2724="Sesión no existe","Sesión no existe",IF(COUNTIFS(Matrículas!$A$2:$A$201,B2724,Matrículas!$B$2:$B$201,D2724)=0,"No está matriculado en ese grupo",IF(COUNTIFS($A$2:$A$3001,A2724,$B$2:$B$3001,B2724)&gt;1,"Registro repetido",""))))</f>
        <v/>
      </c>
    </row>
    <row r="2725" customFormat="false" ht="15" hidden="false" customHeight="false" outlineLevel="0" collapsed="false">
      <c r="D2725" s="0" t="str">
        <f aca="false">IF(A2725="","",IFERROR(INDEX(Sesiones!$B$2:$B$401,MATCH(A2725,Sesiones!$A$2:$A$401,0)),"Sesión no existe"))</f>
        <v/>
      </c>
      <c r="E2725" s="41" t="str">
        <f aca="false">IF(A2725="","",IFERROR(INDEX(Sesiones!$C$2:$C$401,MATCH(A2725,Sesiones!$A$2:$A$401,0)),""))</f>
        <v/>
      </c>
      <c r="F2725" s="0" t="str">
        <f aca="false">IF(A2725="","",IF(D2725="Sesión no existe","Sesión no existe",IF(COUNTIFS(Matrículas!$A$2:$A$201,B2725,Matrículas!$B$2:$B$201,D2725)=0,"No está matriculado en ese grupo",IF(COUNTIFS($A$2:$A$3001,A2725,$B$2:$B$3001,B2725)&gt;1,"Registro repetido",""))))</f>
        <v/>
      </c>
    </row>
    <row r="2726" customFormat="false" ht="15" hidden="false" customHeight="false" outlineLevel="0" collapsed="false">
      <c r="D2726" s="0" t="str">
        <f aca="false">IF(A2726="","",IFERROR(INDEX(Sesiones!$B$2:$B$401,MATCH(A2726,Sesiones!$A$2:$A$401,0)),"Sesión no existe"))</f>
        <v/>
      </c>
      <c r="E2726" s="41" t="str">
        <f aca="false">IF(A2726="","",IFERROR(INDEX(Sesiones!$C$2:$C$401,MATCH(A2726,Sesiones!$A$2:$A$401,0)),""))</f>
        <v/>
      </c>
      <c r="F2726" s="0" t="str">
        <f aca="false">IF(A2726="","",IF(D2726="Sesión no existe","Sesión no existe",IF(COUNTIFS(Matrículas!$A$2:$A$201,B2726,Matrículas!$B$2:$B$201,D2726)=0,"No está matriculado en ese grupo",IF(COUNTIFS($A$2:$A$3001,A2726,$B$2:$B$3001,B2726)&gt;1,"Registro repetido",""))))</f>
        <v/>
      </c>
    </row>
    <row r="2727" customFormat="false" ht="15" hidden="false" customHeight="false" outlineLevel="0" collapsed="false">
      <c r="D2727" s="0" t="str">
        <f aca="false">IF(A2727="","",IFERROR(INDEX(Sesiones!$B$2:$B$401,MATCH(A2727,Sesiones!$A$2:$A$401,0)),"Sesión no existe"))</f>
        <v/>
      </c>
      <c r="E2727" s="41" t="str">
        <f aca="false">IF(A2727="","",IFERROR(INDEX(Sesiones!$C$2:$C$401,MATCH(A2727,Sesiones!$A$2:$A$401,0)),""))</f>
        <v/>
      </c>
      <c r="F2727" s="0" t="str">
        <f aca="false">IF(A2727="","",IF(D2727="Sesión no existe","Sesión no existe",IF(COUNTIFS(Matrículas!$A$2:$A$201,B2727,Matrículas!$B$2:$B$201,D2727)=0,"No está matriculado en ese grupo",IF(COUNTIFS($A$2:$A$3001,A2727,$B$2:$B$3001,B2727)&gt;1,"Registro repetido",""))))</f>
        <v/>
      </c>
    </row>
    <row r="2728" customFormat="false" ht="15" hidden="false" customHeight="false" outlineLevel="0" collapsed="false">
      <c r="D2728" s="0" t="str">
        <f aca="false">IF(A2728="","",IFERROR(INDEX(Sesiones!$B$2:$B$401,MATCH(A2728,Sesiones!$A$2:$A$401,0)),"Sesión no existe"))</f>
        <v/>
      </c>
      <c r="E2728" s="41" t="str">
        <f aca="false">IF(A2728="","",IFERROR(INDEX(Sesiones!$C$2:$C$401,MATCH(A2728,Sesiones!$A$2:$A$401,0)),""))</f>
        <v/>
      </c>
      <c r="F2728" s="0" t="str">
        <f aca="false">IF(A2728="","",IF(D2728="Sesión no existe","Sesión no existe",IF(COUNTIFS(Matrículas!$A$2:$A$201,B2728,Matrículas!$B$2:$B$201,D2728)=0,"No está matriculado en ese grupo",IF(COUNTIFS($A$2:$A$3001,A2728,$B$2:$B$3001,B2728)&gt;1,"Registro repetido",""))))</f>
        <v/>
      </c>
    </row>
    <row r="2729" customFormat="false" ht="15" hidden="false" customHeight="false" outlineLevel="0" collapsed="false">
      <c r="D2729" s="0" t="str">
        <f aca="false">IF(A2729="","",IFERROR(INDEX(Sesiones!$B$2:$B$401,MATCH(A2729,Sesiones!$A$2:$A$401,0)),"Sesión no existe"))</f>
        <v/>
      </c>
      <c r="E2729" s="41" t="str">
        <f aca="false">IF(A2729="","",IFERROR(INDEX(Sesiones!$C$2:$C$401,MATCH(A2729,Sesiones!$A$2:$A$401,0)),""))</f>
        <v/>
      </c>
      <c r="F2729" s="0" t="str">
        <f aca="false">IF(A2729="","",IF(D2729="Sesión no existe","Sesión no existe",IF(COUNTIFS(Matrículas!$A$2:$A$201,B2729,Matrículas!$B$2:$B$201,D2729)=0,"No está matriculado en ese grupo",IF(COUNTIFS($A$2:$A$3001,A2729,$B$2:$B$3001,B2729)&gt;1,"Registro repetido",""))))</f>
        <v/>
      </c>
    </row>
    <row r="2730" customFormat="false" ht="15" hidden="false" customHeight="false" outlineLevel="0" collapsed="false">
      <c r="D2730" s="0" t="str">
        <f aca="false">IF(A2730="","",IFERROR(INDEX(Sesiones!$B$2:$B$401,MATCH(A2730,Sesiones!$A$2:$A$401,0)),"Sesión no existe"))</f>
        <v/>
      </c>
      <c r="E2730" s="41" t="str">
        <f aca="false">IF(A2730="","",IFERROR(INDEX(Sesiones!$C$2:$C$401,MATCH(A2730,Sesiones!$A$2:$A$401,0)),""))</f>
        <v/>
      </c>
      <c r="F2730" s="0" t="str">
        <f aca="false">IF(A2730="","",IF(D2730="Sesión no existe","Sesión no existe",IF(COUNTIFS(Matrículas!$A$2:$A$201,B2730,Matrículas!$B$2:$B$201,D2730)=0,"No está matriculado en ese grupo",IF(COUNTIFS($A$2:$A$3001,A2730,$B$2:$B$3001,B2730)&gt;1,"Registro repetido",""))))</f>
        <v/>
      </c>
    </row>
    <row r="2731" customFormat="false" ht="15" hidden="false" customHeight="false" outlineLevel="0" collapsed="false">
      <c r="D2731" s="0" t="str">
        <f aca="false">IF(A2731="","",IFERROR(INDEX(Sesiones!$B$2:$B$401,MATCH(A2731,Sesiones!$A$2:$A$401,0)),"Sesión no existe"))</f>
        <v/>
      </c>
      <c r="E2731" s="41" t="str">
        <f aca="false">IF(A2731="","",IFERROR(INDEX(Sesiones!$C$2:$C$401,MATCH(A2731,Sesiones!$A$2:$A$401,0)),""))</f>
        <v/>
      </c>
      <c r="F2731" s="0" t="str">
        <f aca="false">IF(A2731="","",IF(D2731="Sesión no existe","Sesión no existe",IF(COUNTIFS(Matrículas!$A$2:$A$201,B2731,Matrículas!$B$2:$B$201,D2731)=0,"No está matriculado en ese grupo",IF(COUNTIFS($A$2:$A$3001,A2731,$B$2:$B$3001,B2731)&gt;1,"Registro repetido",""))))</f>
        <v/>
      </c>
    </row>
    <row r="2732" customFormat="false" ht="15" hidden="false" customHeight="false" outlineLevel="0" collapsed="false">
      <c r="D2732" s="0" t="str">
        <f aca="false">IF(A2732="","",IFERROR(INDEX(Sesiones!$B$2:$B$401,MATCH(A2732,Sesiones!$A$2:$A$401,0)),"Sesión no existe"))</f>
        <v/>
      </c>
      <c r="E2732" s="41" t="str">
        <f aca="false">IF(A2732="","",IFERROR(INDEX(Sesiones!$C$2:$C$401,MATCH(A2732,Sesiones!$A$2:$A$401,0)),""))</f>
        <v/>
      </c>
      <c r="F2732" s="0" t="str">
        <f aca="false">IF(A2732="","",IF(D2732="Sesión no existe","Sesión no existe",IF(COUNTIFS(Matrículas!$A$2:$A$201,B2732,Matrículas!$B$2:$B$201,D2732)=0,"No está matriculado en ese grupo",IF(COUNTIFS($A$2:$A$3001,A2732,$B$2:$B$3001,B2732)&gt;1,"Registro repetido",""))))</f>
        <v/>
      </c>
    </row>
    <row r="2733" customFormat="false" ht="15" hidden="false" customHeight="false" outlineLevel="0" collapsed="false">
      <c r="D2733" s="0" t="str">
        <f aca="false">IF(A2733="","",IFERROR(INDEX(Sesiones!$B$2:$B$401,MATCH(A2733,Sesiones!$A$2:$A$401,0)),"Sesión no existe"))</f>
        <v/>
      </c>
      <c r="E2733" s="41" t="str">
        <f aca="false">IF(A2733="","",IFERROR(INDEX(Sesiones!$C$2:$C$401,MATCH(A2733,Sesiones!$A$2:$A$401,0)),""))</f>
        <v/>
      </c>
      <c r="F2733" s="0" t="str">
        <f aca="false">IF(A2733="","",IF(D2733="Sesión no existe","Sesión no existe",IF(COUNTIFS(Matrículas!$A$2:$A$201,B2733,Matrículas!$B$2:$B$201,D2733)=0,"No está matriculado en ese grupo",IF(COUNTIFS($A$2:$A$3001,A2733,$B$2:$B$3001,B2733)&gt;1,"Registro repetido",""))))</f>
        <v/>
      </c>
    </row>
    <row r="2734" customFormat="false" ht="15" hidden="false" customHeight="false" outlineLevel="0" collapsed="false">
      <c r="D2734" s="0" t="str">
        <f aca="false">IF(A2734="","",IFERROR(INDEX(Sesiones!$B$2:$B$401,MATCH(A2734,Sesiones!$A$2:$A$401,0)),"Sesión no existe"))</f>
        <v/>
      </c>
      <c r="E2734" s="41" t="str">
        <f aca="false">IF(A2734="","",IFERROR(INDEX(Sesiones!$C$2:$C$401,MATCH(A2734,Sesiones!$A$2:$A$401,0)),""))</f>
        <v/>
      </c>
      <c r="F2734" s="0" t="str">
        <f aca="false">IF(A2734="","",IF(D2734="Sesión no existe","Sesión no existe",IF(COUNTIFS(Matrículas!$A$2:$A$201,B2734,Matrículas!$B$2:$B$201,D2734)=0,"No está matriculado en ese grupo",IF(COUNTIFS($A$2:$A$3001,A2734,$B$2:$B$3001,B2734)&gt;1,"Registro repetido",""))))</f>
        <v/>
      </c>
    </row>
    <row r="2735" customFormat="false" ht="15" hidden="false" customHeight="false" outlineLevel="0" collapsed="false">
      <c r="D2735" s="0" t="str">
        <f aca="false">IF(A2735="","",IFERROR(INDEX(Sesiones!$B$2:$B$401,MATCH(A2735,Sesiones!$A$2:$A$401,0)),"Sesión no existe"))</f>
        <v/>
      </c>
      <c r="E2735" s="41" t="str">
        <f aca="false">IF(A2735="","",IFERROR(INDEX(Sesiones!$C$2:$C$401,MATCH(A2735,Sesiones!$A$2:$A$401,0)),""))</f>
        <v/>
      </c>
      <c r="F2735" s="0" t="str">
        <f aca="false">IF(A2735="","",IF(D2735="Sesión no existe","Sesión no existe",IF(COUNTIFS(Matrículas!$A$2:$A$201,B2735,Matrículas!$B$2:$B$201,D2735)=0,"No está matriculado en ese grupo",IF(COUNTIFS($A$2:$A$3001,A2735,$B$2:$B$3001,B2735)&gt;1,"Registro repetido",""))))</f>
        <v/>
      </c>
    </row>
    <row r="2736" customFormat="false" ht="15" hidden="false" customHeight="false" outlineLevel="0" collapsed="false">
      <c r="D2736" s="0" t="str">
        <f aca="false">IF(A2736="","",IFERROR(INDEX(Sesiones!$B$2:$B$401,MATCH(A2736,Sesiones!$A$2:$A$401,0)),"Sesión no existe"))</f>
        <v/>
      </c>
      <c r="E2736" s="41" t="str">
        <f aca="false">IF(A2736="","",IFERROR(INDEX(Sesiones!$C$2:$C$401,MATCH(A2736,Sesiones!$A$2:$A$401,0)),""))</f>
        <v/>
      </c>
      <c r="F2736" s="0" t="str">
        <f aca="false">IF(A2736="","",IF(D2736="Sesión no existe","Sesión no existe",IF(COUNTIFS(Matrículas!$A$2:$A$201,B2736,Matrículas!$B$2:$B$201,D2736)=0,"No está matriculado en ese grupo",IF(COUNTIFS($A$2:$A$3001,A2736,$B$2:$B$3001,B2736)&gt;1,"Registro repetido",""))))</f>
        <v/>
      </c>
    </row>
    <row r="2737" customFormat="false" ht="15" hidden="false" customHeight="false" outlineLevel="0" collapsed="false">
      <c r="D2737" s="0" t="str">
        <f aca="false">IF(A2737="","",IFERROR(INDEX(Sesiones!$B$2:$B$401,MATCH(A2737,Sesiones!$A$2:$A$401,0)),"Sesión no existe"))</f>
        <v/>
      </c>
      <c r="E2737" s="41" t="str">
        <f aca="false">IF(A2737="","",IFERROR(INDEX(Sesiones!$C$2:$C$401,MATCH(A2737,Sesiones!$A$2:$A$401,0)),""))</f>
        <v/>
      </c>
      <c r="F2737" s="0" t="str">
        <f aca="false">IF(A2737="","",IF(D2737="Sesión no existe","Sesión no existe",IF(COUNTIFS(Matrículas!$A$2:$A$201,B2737,Matrículas!$B$2:$B$201,D2737)=0,"No está matriculado en ese grupo",IF(COUNTIFS($A$2:$A$3001,A2737,$B$2:$B$3001,B2737)&gt;1,"Registro repetido",""))))</f>
        <v/>
      </c>
    </row>
    <row r="2738" customFormat="false" ht="15" hidden="false" customHeight="false" outlineLevel="0" collapsed="false">
      <c r="D2738" s="0" t="str">
        <f aca="false">IF(A2738="","",IFERROR(INDEX(Sesiones!$B$2:$B$401,MATCH(A2738,Sesiones!$A$2:$A$401,0)),"Sesión no existe"))</f>
        <v/>
      </c>
      <c r="E2738" s="41" t="str">
        <f aca="false">IF(A2738="","",IFERROR(INDEX(Sesiones!$C$2:$C$401,MATCH(A2738,Sesiones!$A$2:$A$401,0)),""))</f>
        <v/>
      </c>
      <c r="F2738" s="0" t="str">
        <f aca="false">IF(A2738="","",IF(D2738="Sesión no existe","Sesión no existe",IF(COUNTIFS(Matrículas!$A$2:$A$201,B2738,Matrículas!$B$2:$B$201,D2738)=0,"No está matriculado en ese grupo",IF(COUNTIFS($A$2:$A$3001,A2738,$B$2:$B$3001,B2738)&gt;1,"Registro repetido",""))))</f>
        <v/>
      </c>
    </row>
    <row r="2739" customFormat="false" ht="15" hidden="false" customHeight="false" outlineLevel="0" collapsed="false">
      <c r="D2739" s="0" t="str">
        <f aca="false">IF(A2739="","",IFERROR(INDEX(Sesiones!$B$2:$B$401,MATCH(A2739,Sesiones!$A$2:$A$401,0)),"Sesión no existe"))</f>
        <v/>
      </c>
      <c r="E2739" s="41" t="str">
        <f aca="false">IF(A2739="","",IFERROR(INDEX(Sesiones!$C$2:$C$401,MATCH(A2739,Sesiones!$A$2:$A$401,0)),""))</f>
        <v/>
      </c>
      <c r="F2739" s="0" t="str">
        <f aca="false">IF(A2739="","",IF(D2739="Sesión no existe","Sesión no existe",IF(COUNTIFS(Matrículas!$A$2:$A$201,B2739,Matrículas!$B$2:$B$201,D2739)=0,"No está matriculado en ese grupo",IF(COUNTIFS($A$2:$A$3001,A2739,$B$2:$B$3001,B2739)&gt;1,"Registro repetido",""))))</f>
        <v/>
      </c>
    </row>
    <row r="2740" customFormat="false" ht="15" hidden="false" customHeight="false" outlineLevel="0" collapsed="false">
      <c r="D2740" s="0" t="str">
        <f aca="false">IF(A2740="","",IFERROR(INDEX(Sesiones!$B$2:$B$401,MATCH(A2740,Sesiones!$A$2:$A$401,0)),"Sesión no existe"))</f>
        <v/>
      </c>
      <c r="E2740" s="41" t="str">
        <f aca="false">IF(A2740="","",IFERROR(INDEX(Sesiones!$C$2:$C$401,MATCH(A2740,Sesiones!$A$2:$A$401,0)),""))</f>
        <v/>
      </c>
      <c r="F2740" s="0" t="str">
        <f aca="false">IF(A2740="","",IF(D2740="Sesión no existe","Sesión no existe",IF(COUNTIFS(Matrículas!$A$2:$A$201,B2740,Matrículas!$B$2:$B$201,D2740)=0,"No está matriculado en ese grupo",IF(COUNTIFS($A$2:$A$3001,A2740,$B$2:$B$3001,B2740)&gt;1,"Registro repetido",""))))</f>
        <v/>
      </c>
    </row>
    <row r="2741" customFormat="false" ht="15" hidden="false" customHeight="false" outlineLevel="0" collapsed="false">
      <c r="D2741" s="0" t="str">
        <f aca="false">IF(A2741="","",IFERROR(INDEX(Sesiones!$B$2:$B$401,MATCH(A2741,Sesiones!$A$2:$A$401,0)),"Sesión no existe"))</f>
        <v/>
      </c>
      <c r="E2741" s="41" t="str">
        <f aca="false">IF(A2741="","",IFERROR(INDEX(Sesiones!$C$2:$C$401,MATCH(A2741,Sesiones!$A$2:$A$401,0)),""))</f>
        <v/>
      </c>
      <c r="F2741" s="0" t="str">
        <f aca="false">IF(A2741="","",IF(D2741="Sesión no existe","Sesión no existe",IF(COUNTIFS(Matrículas!$A$2:$A$201,B2741,Matrículas!$B$2:$B$201,D2741)=0,"No está matriculado en ese grupo",IF(COUNTIFS($A$2:$A$3001,A2741,$B$2:$B$3001,B2741)&gt;1,"Registro repetido",""))))</f>
        <v/>
      </c>
    </row>
    <row r="2742" customFormat="false" ht="15" hidden="false" customHeight="false" outlineLevel="0" collapsed="false">
      <c r="D2742" s="0" t="str">
        <f aca="false">IF(A2742="","",IFERROR(INDEX(Sesiones!$B$2:$B$401,MATCH(A2742,Sesiones!$A$2:$A$401,0)),"Sesión no existe"))</f>
        <v/>
      </c>
      <c r="E2742" s="41" t="str">
        <f aca="false">IF(A2742="","",IFERROR(INDEX(Sesiones!$C$2:$C$401,MATCH(A2742,Sesiones!$A$2:$A$401,0)),""))</f>
        <v/>
      </c>
      <c r="F2742" s="0" t="str">
        <f aca="false">IF(A2742="","",IF(D2742="Sesión no existe","Sesión no existe",IF(COUNTIFS(Matrículas!$A$2:$A$201,B2742,Matrículas!$B$2:$B$201,D2742)=0,"No está matriculado en ese grupo",IF(COUNTIFS($A$2:$A$3001,A2742,$B$2:$B$3001,B2742)&gt;1,"Registro repetido",""))))</f>
        <v/>
      </c>
    </row>
    <row r="2743" customFormat="false" ht="15" hidden="false" customHeight="false" outlineLevel="0" collapsed="false">
      <c r="D2743" s="0" t="str">
        <f aca="false">IF(A2743="","",IFERROR(INDEX(Sesiones!$B$2:$B$401,MATCH(A2743,Sesiones!$A$2:$A$401,0)),"Sesión no existe"))</f>
        <v/>
      </c>
      <c r="E2743" s="41" t="str">
        <f aca="false">IF(A2743="","",IFERROR(INDEX(Sesiones!$C$2:$C$401,MATCH(A2743,Sesiones!$A$2:$A$401,0)),""))</f>
        <v/>
      </c>
      <c r="F2743" s="0" t="str">
        <f aca="false">IF(A2743="","",IF(D2743="Sesión no existe","Sesión no existe",IF(COUNTIFS(Matrículas!$A$2:$A$201,B2743,Matrículas!$B$2:$B$201,D2743)=0,"No está matriculado en ese grupo",IF(COUNTIFS($A$2:$A$3001,A2743,$B$2:$B$3001,B2743)&gt;1,"Registro repetido",""))))</f>
        <v/>
      </c>
    </row>
    <row r="2744" customFormat="false" ht="15" hidden="false" customHeight="false" outlineLevel="0" collapsed="false">
      <c r="D2744" s="0" t="str">
        <f aca="false">IF(A2744="","",IFERROR(INDEX(Sesiones!$B$2:$B$401,MATCH(A2744,Sesiones!$A$2:$A$401,0)),"Sesión no existe"))</f>
        <v/>
      </c>
      <c r="E2744" s="41" t="str">
        <f aca="false">IF(A2744="","",IFERROR(INDEX(Sesiones!$C$2:$C$401,MATCH(A2744,Sesiones!$A$2:$A$401,0)),""))</f>
        <v/>
      </c>
      <c r="F2744" s="0" t="str">
        <f aca="false">IF(A2744="","",IF(D2744="Sesión no existe","Sesión no existe",IF(COUNTIFS(Matrículas!$A$2:$A$201,B2744,Matrículas!$B$2:$B$201,D2744)=0,"No está matriculado en ese grupo",IF(COUNTIFS($A$2:$A$3001,A2744,$B$2:$B$3001,B2744)&gt;1,"Registro repetido",""))))</f>
        <v/>
      </c>
    </row>
    <row r="2745" customFormat="false" ht="15" hidden="false" customHeight="false" outlineLevel="0" collapsed="false">
      <c r="D2745" s="0" t="str">
        <f aca="false">IF(A2745="","",IFERROR(INDEX(Sesiones!$B$2:$B$401,MATCH(A2745,Sesiones!$A$2:$A$401,0)),"Sesión no existe"))</f>
        <v/>
      </c>
      <c r="E2745" s="41" t="str">
        <f aca="false">IF(A2745="","",IFERROR(INDEX(Sesiones!$C$2:$C$401,MATCH(A2745,Sesiones!$A$2:$A$401,0)),""))</f>
        <v/>
      </c>
      <c r="F2745" s="0" t="str">
        <f aca="false">IF(A2745="","",IF(D2745="Sesión no existe","Sesión no existe",IF(COUNTIFS(Matrículas!$A$2:$A$201,B2745,Matrículas!$B$2:$B$201,D2745)=0,"No está matriculado en ese grupo",IF(COUNTIFS($A$2:$A$3001,A2745,$B$2:$B$3001,B2745)&gt;1,"Registro repetido",""))))</f>
        <v/>
      </c>
    </row>
    <row r="2746" customFormat="false" ht="15" hidden="false" customHeight="false" outlineLevel="0" collapsed="false">
      <c r="D2746" s="0" t="str">
        <f aca="false">IF(A2746="","",IFERROR(INDEX(Sesiones!$B$2:$B$401,MATCH(A2746,Sesiones!$A$2:$A$401,0)),"Sesión no existe"))</f>
        <v/>
      </c>
      <c r="E2746" s="41" t="str">
        <f aca="false">IF(A2746="","",IFERROR(INDEX(Sesiones!$C$2:$C$401,MATCH(A2746,Sesiones!$A$2:$A$401,0)),""))</f>
        <v/>
      </c>
      <c r="F2746" s="0" t="str">
        <f aca="false">IF(A2746="","",IF(D2746="Sesión no existe","Sesión no existe",IF(COUNTIFS(Matrículas!$A$2:$A$201,B2746,Matrículas!$B$2:$B$201,D2746)=0,"No está matriculado en ese grupo",IF(COUNTIFS($A$2:$A$3001,A2746,$B$2:$B$3001,B2746)&gt;1,"Registro repetido",""))))</f>
        <v/>
      </c>
    </row>
    <row r="2747" customFormat="false" ht="15" hidden="false" customHeight="false" outlineLevel="0" collapsed="false">
      <c r="D2747" s="0" t="str">
        <f aca="false">IF(A2747="","",IFERROR(INDEX(Sesiones!$B$2:$B$401,MATCH(A2747,Sesiones!$A$2:$A$401,0)),"Sesión no existe"))</f>
        <v/>
      </c>
      <c r="E2747" s="41" t="str">
        <f aca="false">IF(A2747="","",IFERROR(INDEX(Sesiones!$C$2:$C$401,MATCH(A2747,Sesiones!$A$2:$A$401,0)),""))</f>
        <v/>
      </c>
      <c r="F2747" s="0" t="str">
        <f aca="false">IF(A2747="","",IF(D2747="Sesión no existe","Sesión no existe",IF(COUNTIFS(Matrículas!$A$2:$A$201,B2747,Matrículas!$B$2:$B$201,D2747)=0,"No está matriculado en ese grupo",IF(COUNTIFS($A$2:$A$3001,A2747,$B$2:$B$3001,B2747)&gt;1,"Registro repetido",""))))</f>
        <v/>
      </c>
    </row>
    <row r="2748" customFormat="false" ht="15" hidden="false" customHeight="false" outlineLevel="0" collapsed="false">
      <c r="D2748" s="0" t="str">
        <f aca="false">IF(A2748="","",IFERROR(INDEX(Sesiones!$B$2:$B$401,MATCH(A2748,Sesiones!$A$2:$A$401,0)),"Sesión no existe"))</f>
        <v/>
      </c>
      <c r="E2748" s="41" t="str">
        <f aca="false">IF(A2748="","",IFERROR(INDEX(Sesiones!$C$2:$C$401,MATCH(A2748,Sesiones!$A$2:$A$401,0)),""))</f>
        <v/>
      </c>
      <c r="F2748" s="0" t="str">
        <f aca="false">IF(A2748="","",IF(D2748="Sesión no existe","Sesión no existe",IF(COUNTIFS(Matrículas!$A$2:$A$201,B2748,Matrículas!$B$2:$B$201,D2748)=0,"No está matriculado en ese grupo",IF(COUNTIFS($A$2:$A$3001,A2748,$B$2:$B$3001,B2748)&gt;1,"Registro repetido",""))))</f>
        <v/>
      </c>
    </row>
    <row r="2749" customFormat="false" ht="15" hidden="false" customHeight="false" outlineLevel="0" collapsed="false">
      <c r="D2749" s="0" t="str">
        <f aca="false">IF(A2749="","",IFERROR(INDEX(Sesiones!$B$2:$B$401,MATCH(A2749,Sesiones!$A$2:$A$401,0)),"Sesión no existe"))</f>
        <v/>
      </c>
      <c r="E2749" s="41" t="str">
        <f aca="false">IF(A2749="","",IFERROR(INDEX(Sesiones!$C$2:$C$401,MATCH(A2749,Sesiones!$A$2:$A$401,0)),""))</f>
        <v/>
      </c>
      <c r="F2749" s="0" t="str">
        <f aca="false">IF(A2749="","",IF(D2749="Sesión no existe","Sesión no existe",IF(COUNTIFS(Matrículas!$A$2:$A$201,B2749,Matrículas!$B$2:$B$201,D2749)=0,"No está matriculado en ese grupo",IF(COUNTIFS($A$2:$A$3001,A2749,$B$2:$B$3001,B2749)&gt;1,"Registro repetido",""))))</f>
        <v/>
      </c>
    </row>
    <row r="2750" customFormat="false" ht="15" hidden="false" customHeight="false" outlineLevel="0" collapsed="false">
      <c r="D2750" s="0" t="str">
        <f aca="false">IF(A2750="","",IFERROR(INDEX(Sesiones!$B$2:$B$401,MATCH(A2750,Sesiones!$A$2:$A$401,0)),"Sesión no existe"))</f>
        <v/>
      </c>
      <c r="E2750" s="41" t="str">
        <f aca="false">IF(A2750="","",IFERROR(INDEX(Sesiones!$C$2:$C$401,MATCH(A2750,Sesiones!$A$2:$A$401,0)),""))</f>
        <v/>
      </c>
      <c r="F2750" s="0" t="str">
        <f aca="false">IF(A2750="","",IF(D2750="Sesión no existe","Sesión no existe",IF(COUNTIFS(Matrículas!$A$2:$A$201,B2750,Matrículas!$B$2:$B$201,D2750)=0,"No está matriculado en ese grupo",IF(COUNTIFS($A$2:$A$3001,A2750,$B$2:$B$3001,B2750)&gt;1,"Registro repetido",""))))</f>
        <v/>
      </c>
    </row>
    <row r="2751" customFormat="false" ht="15" hidden="false" customHeight="false" outlineLevel="0" collapsed="false">
      <c r="D2751" s="0" t="str">
        <f aca="false">IF(A2751="","",IFERROR(INDEX(Sesiones!$B$2:$B$401,MATCH(A2751,Sesiones!$A$2:$A$401,0)),"Sesión no existe"))</f>
        <v/>
      </c>
      <c r="E2751" s="41" t="str">
        <f aca="false">IF(A2751="","",IFERROR(INDEX(Sesiones!$C$2:$C$401,MATCH(A2751,Sesiones!$A$2:$A$401,0)),""))</f>
        <v/>
      </c>
      <c r="F2751" s="0" t="str">
        <f aca="false">IF(A2751="","",IF(D2751="Sesión no existe","Sesión no existe",IF(COUNTIFS(Matrículas!$A$2:$A$201,B2751,Matrículas!$B$2:$B$201,D2751)=0,"No está matriculado en ese grupo",IF(COUNTIFS($A$2:$A$3001,A2751,$B$2:$B$3001,B2751)&gt;1,"Registro repetido",""))))</f>
        <v/>
      </c>
    </row>
    <row r="2752" customFormat="false" ht="15" hidden="false" customHeight="false" outlineLevel="0" collapsed="false">
      <c r="D2752" s="0" t="str">
        <f aca="false">IF(A2752="","",IFERROR(INDEX(Sesiones!$B$2:$B$401,MATCH(A2752,Sesiones!$A$2:$A$401,0)),"Sesión no existe"))</f>
        <v/>
      </c>
      <c r="E2752" s="41" t="str">
        <f aca="false">IF(A2752="","",IFERROR(INDEX(Sesiones!$C$2:$C$401,MATCH(A2752,Sesiones!$A$2:$A$401,0)),""))</f>
        <v/>
      </c>
      <c r="F2752" s="0" t="str">
        <f aca="false">IF(A2752="","",IF(D2752="Sesión no existe","Sesión no existe",IF(COUNTIFS(Matrículas!$A$2:$A$201,B2752,Matrículas!$B$2:$B$201,D2752)=0,"No está matriculado en ese grupo",IF(COUNTIFS($A$2:$A$3001,A2752,$B$2:$B$3001,B2752)&gt;1,"Registro repetido",""))))</f>
        <v/>
      </c>
    </row>
    <row r="2753" customFormat="false" ht="15" hidden="false" customHeight="false" outlineLevel="0" collapsed="false">
      <c r="D2753" s="0" t="str">
        <f aca="false">IF(A2753="","",IFERROR(INDEX(Sesiones!$B$2:$B$401,MATCH(A2753,Sesiones!$A$2:$A$401,0)),"Sesión no existe"))</f>
        <v/>
      </c>
      <c r="E2753" s="41" t="str">
        <f aca="false">IF(A2753="","",IFERROR(INDEX(Sesiones!$C$2:$C$401,MATCH(A2753,Sesiones!$A$2:$A$401,0)),""))</f>
        <v/>
      </c>
      <c r="F2753" s="0" t="str">
        <f aca="false">IF(A2753="","",IF(D2753="Sesión no existe","Sesión no existe",IF(COUNTIFS(Matrículas!$A$2:$A$201,B2753,Matrículas!$B$2:$B$201,D2753)=0,"No está matriculado en ese grupo",IF(COUNTIFS($A$2:$A$3001,A2753,$B$2:$B$3001,B2753)&gt;1,"Registro repetido",""))))</f>
        <v/>
      </c>
    </row>
    <row r="2754" customFormat="false" ht="15" hidden="false" customHeight="false" outlineLevel="0" collapsed="false">
      <c r="D2754" s="0" t="str">
        <f aca="false">IF(A2754="","",IFERROR(INDEX(Sesiones!$B$2:$B$401,MATCH(A2754,Sesiones!$A$2:$A$401,0)),"Sesión no existe"))</f>
        <v/>
      </c>
      <c r="E2754" s="41" t="str">
        <f aca="false">IF(A2754="","",IFERROR(INDEX(Sesiones!$C$2:$C$401,MATCH(A2754,Sesiones!$A$2:$A$401,0)),""))</f>
        <v/>
      </c>
      <c r="F2754" s="0" t="str">
        <f aca="false">IF(A2754="","",IF(D2754="Sesión no existe","Sesión no existe",IF(COUNTIFS(Matrículas!$A$2:$A$201,B2754,Matrículas!$B$2:$B$201,D2754)=0,"No está matriculado en ese grupo",IF(COUNTIFS($A$2:$A$3001,A2754,$B$2:$B$3001,B2754)&gt;1,"Registro repetido",""))))</f>
        <v/>
      </c>
    </row>
    <row r="2755" customFormat="false" ht="15" hidden="false" customHeight="false" outlineLevel="0" collapsed="false">
      <c r="D2755" s="0" t="str">
        <f aca="false">IF(A2755="","",IFERROR(INDEX(Sesiones!$B$2:$B$401,MATCH(A2755,Sesiones!$A$2:$A$401,0)),"Sesión no existe"))</f>
        <v/>
      </c>
      <c r="E2755" s="41" t="str">
        <f aca="false">IF(A2755="","",IFERROR(INDEX(Sesiones!$C$2:$C$401,MATCH(A2755,Sesiones!$A$2:$A$401,0)),""))</f>
        <v/>
      </c>
      <c r="F2755" s="0" t="str">
        <f aca="false">IF(A2755="","",IF(D2755="Sesión no existe","Sesión no existe",IF(COUNTIFS(Matrículas!$A$2:$A$201,B2755,Matrículas!$B$2:$B$201,D2755)=0,"No está matriculado en ese grupo",IF(COUNTIFS($A$2:$A$3001,A2755,$B$2:$B$3001,B2755)&gt;1,"Registro repetido",""))))</f>
        <v/>
      </c>
    </row>
    <row r="2756" customFormat="false" ht="15" hidden="false" customHeight="false" outlineLevel="0" collapsed="false">
      <c r="D2756" s="0" t="str">
        <f aca="false">IF(A2756="","",IFERROR(INDEX(Sesiones!$B$2:$B$401,MATCH(A2756,Sesiones!$A$2:$A$401,0)),"Sesión no existe"))</f>
        <v/>
      </c>
      <c r="E2756" s="41" t="str">
        <f aca="false">IF(A2756="","",IFERROR(INDEX(Sesiones!$C$2:$C$401,MATCH(A2756,Sesiones!$A$2:$A$401,0)),""))</f>
        <v/>
      </c>
      <c r="F2756" s="0" t="str">
        <f aca="false">IF(A2756="","",IF(D2756="Sesión no existe","Sesión no existe",IF(COUNTIFS(Matrículas!$A$2:$A$201,B2756,Matrículas!$B$2:$B$201,D2756)=0,"No está matriculado en ese grupo",IF(COUNTIFS($A$2:$A$3001,A2756,$B$2:$B$3001,B2756)&gt;1,"Registro repetido",""))))</f>
        <v/>
      </c>
    </row>
    <row r="2757" customFormat="false" ht="15" hidden="false" customHeight="false" outlineLevel="0" collapsed="false">
      <c r="D2757" s="0" t="str">
        <f aca="false">IF(A2757="","",IFERROR(INDEX(Sesiones!$B$2:$B$401,MATCH(A2757,Sesiones!$A$2:$A$401,0)),"Sesión no existe"))</f>
        <v/>
      </c>
      <c r="E2757" s="41" t="str">
        <f aca="false">IF(A2757="","",IFERROR(INDEX(Sesiones!$C$2:$C$401,MATCH(A2757,Sesiones!$A$2:$A$401,0)),""))</f>
        <v/>
      </c>
      <c r="F2757" s="0" t="str">
        <f aca="false">IF(A2757="","",IF(D2757="Sesión no existe","Sesión no existe",IF(COUNTIFS(Matrículas!$A$2:$A$201,B2757,Matrículas!$B$2:$B$201,D2757)=0,"No está matriculado en ese grupo",IF(COUNTIFS($A$2:$A$3001,A2757,$B$2:$B$3001,B2757)&gt;1,"Registro repetido",""))))</f>
        <v/>
      </c>
    </row>
    <row r="2758" customFormat="false" ht="15" hidden="false" customHeight="false" outlineLevel="0" collapsed="false">
      <c r="D2758" s="0" t="str">
        <f aca="false">IF(A2758="","",IFERROR(INDEX(Sesiones!$B$2:$B$401,MATCH(A2758,Sesiones!$A$2:$A$401,0)),"Sesión no existe"))</f>
        <v/>
      </c>
      <c r="E2758" s="41" t="str">
        <f aca="false">IF(A2758="","",IFERROR(INDEX(Sesiones!$C$2:$C$401,MATCH(A2758,Sesiones!$A$2:$A$401,0)),""))</f>
        <v/>
      </c>
      <c r="F2758" s="0" t="str">
        <f aca="false">IF(A2758="","",IF(D2758="Sesión no existe","Sesión no existe",IF(COUNTIFS(Matrículas!$A$2:$A$201,B2758,Matrículas!$B$2:$B$201,D2758)=0,"No está matriculado en ese grupo",IF(COUNTIFS($A$2:$A$3001,A2758,$B$2:$B$3001,B2758)&gt;1,"Registro repetido",""))))</f>
        <v/>
      </c>
    </row>
    <row r="2759" customFormat="false" ht="15" hidden="false" customHeight="false" outlineLevel="0" collapsed="false">
      <c r="D2759" s="0" t="str">
        <f aca="false">IF(A2759="","",IFERROR(INDEX(Sesiones!$B$2:$B$401,MATCH(A2759,Sesiones!$A$2:$A$401,0)),"Sesión no existe"))</f>
        <v/>
      </c>
      <c r="E2759" s="41" t="str">
        <f aca="false">IF(A2759="","",IFERROR(INDEX(Sesiones!$C$2:$C$401,MATCH(A2759,Sesiones!$A$2:$A$401,0)),""))</f>
        <v/>
      </c>
      <c r="F2759" s="0" t="str">
        <f aca="false">IF(A2759="","",IF(D2759="Sesión no existe","Sesión no existe",IF(COUNTIFS(Matrículas!$A$2:$A$201,B2759,Matrículas!$B$2:$B$201,D2759)=0,"No está matriculado en ese grupo",IF(COUNTIFS($A$2:$A$3001,A2759,$B$2:$B$3001,B2759)&gt;1,"Registro repetido",""))))</f>
        <v/>
      </c>
    </row>
    <row r="2760" customFormat="false" ht="15" hidden="false" customHeight="false" outlineLevel="0" collapsed="false">
      <c r="D2760" s="0" t="str">
        <f aca="false">IF(A2760="","",IFERROR(INDEX(Sesiones!$B$2:$B$401,MATCH(A2760,Sesiones!$A$2:$A$401,0)),"Sesión no existe"))</f>
        <v/>
      </c>
      <c r="E2760" s="41" t="str">
        <f aca="false">IF(A2760="","",IFERROR(INDEX(Sesiones!$C$2:$C$401,MATCH(A2760,Sesiones!$A$2:$A$401,0)),""))</f>
        <v/>
      </c>
      <c r="F2760" s="0" t="str">
        <f aca="false">IF(A2760="","",IF(D2760="Sesión no existe","Sesión no existe",IF(COUNTIFS(Matrículas!$A$2:$A$201,B2760,Matrículas!$B$2:$B$201,D2760)=0,"No está matriculado en ese grupo",IF(COUNTIFS($A$2:$A$3001,A2760,$B$2:$B$3001,B2760)&gt;1,"Registro repetido",""))))</f>
        <v/>
      </c>
    </row>
    <row r="2761" customFormat="false" ht="15" hidden="false" customHeight="false" outlineLevel="0" collapsed="false">
      <c r="D2761" s="0" t="str">
        <f aca="false">IF(A2761="","",IFERROR(INDEX(Sesiones!$B$2:$B$401,MATCH(A2761,Sesiones!$A$2:$A$401,0)),"Sesión no existe"))</f>
        <v/>
      </c>
      <c r="E2761" s="41" t="str">
        <f aca="false">IF(A2761="","",IFERROR(INDEX(Sesiones!$C$2:$C$401,MATCH(A2761,Sesiones!$A$2:$A$401,0)),""))</f>
        <v/>
      </c>
      <c r="F2761" s="0" t="str">
        <f aca="false">IF(A2761="","",IF(D2761="Sesión no existe","Sesión no existe",IF(COUNTIFS(Matrículas!$A$2:$A$201,B2761,Matrículas!$B$2:$B$201,D2761)=0,"No está matriculado en ese grupo",IF(COUNTIFS($A$2:$A$3001,A2761,$B$2:$B$3001,B2761)&gt;1,"Registro repetido",""))))</f>
        <v/>
      </c>
    </row>
    <row r="2762" customFormat="false" ht="15" hidden="false" customHeight="false" outlineLevel="0" collapsed="false">
      <c r="D2762" s="0" t="str">
        <f aca="false">IF(A2762="","",IFERROR(INDEX(Sesiones!$B$2:$B$401,MATCH(A2762,Sesiones!$A$2:$A$401,0)),"Sesión no existe"))</f>
        <v/>
      </c>
      <c r="E2762" s="41" t="str">
        <f aca="false">IF(A2762="","",IFERROR(INDEX(Sesiones!$C$2:$C$401,MATCH(A2762,Sesiones!$A$2:$A$401,0)),""))</f>
        <v/>
      </c>
      <c r="F2762" s="0" t="str">
        <f aca="false">IF(A2762="","",IF(D2762="Sesión no existe","Sesión no existe",IF(COUNTIFS(Matrículas!$A$2:$A$201,B2762,Matrículas!$B$2:$B$201,D2762)=0,"No está matriculado en ese grupo",IF(COUNTIFS($A$2:$A$3001,A2762,$B$2:$B$3001,B2762)&gt;1,"Registro repetido",""))))</f>
        <v/>
      </c>
    </row>
    <row r="2763" customFormat="false" ht="15" hidden="false" customHeight="false" outlineLevel="0" collapsed="false">
      <c r="D2763" s="0" t="str">
        <f aca="false">IF(A2763="","",IFERROR(INDEX(Sesiones!$B$2:$B$401,MATCH(A2763,Sesiones!$A$2:$A$401,0)),"Sesión no existe"))</f>
        <v/>
      </c>
      <c r="E2763" s="41" t="str">
        <f aca="false">IF(A2763="","",IFERROR(INDEX(Sesiones!$C$2:$C$401,MATCH(A2763,Sesiones!$A$2:$A$401,0)),""))</f>
        <v/>
      </c>
      <c r="F2763" s="0" t="str">
        <f aca="false">IF(A2763="","",IF(D2763="Sesión no existe","Sesión no existe",IF(COUNTIFS(Matrículas!$A$2:$A$201,B2763,Matrículas!$B$2:$B$201,D2763)=0,"No está matriculado en ese grupo",IF(COUNTIFS($A$2:$A$3001,A2763,$B$2:$B$3001,B2763)&gt;1,"Registro repetido",""))))</f>
        <v/>
      </c>
    </row>
    <row r="2764" customFormat="false" ht="15" hidden="false" customHeight="false" outlineLevel="0" collapsed="false">
      <c r="D2764" s="0" t="str">
        <f aca="false">IF(A2764="","",IFERROR(INDEX(Sesiones!$B$2:$B$401,MATCH(A2764,Sesiones!$A$2:$A$401,0)),"Sesión no existe"))</f>
        <v/>
      </c>
      <c r="E2764" s="41" t="str">
        <f aca="false">IF(A2764="","",IFERROR(INDEX(Sesiones!$C$2:$C$401,MATCH(A2764,Sesiones!$A$2:$A$401,0)),""))</f>
        <v/>
      </c>
      <c r="F2764" s="0" t="str">
        <f aca="false">IF(A2764="","",IF(D2764="Sesión no existe","Sesión no existe",IF(COUNTIFS(Matrículas!$A$2:$A$201,B2764,Matrículas!$B$2:$B$201,D2764)=0,"No está matriculado en ese grupo",IF(COUNTIFS($A$2:$A$3001,A2764,$B$2:$B$3001,B2764)&gt;1,"Registro repetido",""))))</f>
        <v/>
      </c>
    </row>
    <row r="2765" customFormat="false" ht="15" hidden="false" customHeight="false" outlineLevel="0" collapsed="false">
      <c r="D2765" s="0" t="str">
        <f aca="false">IF(A2765="","",IFERROR(INDEX(Sesiones!$B$2:$B$401,MATCH(A2765,Sesiones!$A$2:$A$401,0)),"Sesión no existe"))</f>
        <v/>
      </c>
      <c r="E2765" s="41" t="str">
        <f aca="false">IF(A2765="","",IFERROR(INDEX(Sesiones!$C$2:$C$401,MATCH(A2765,Sesiones!$A$2:$A$401,0)),""))</f>
        <v/>
      </c>
      <c r="F2765" s="0" t="str">
        <f aca="false">IF(A2765="","",IF(D2765="Sesión no existe","Sesión no existe",IF(COUNTIFS(Matrículas!$A$2:$A$201,B2765,Matrículas!$B$2:$B$201,D2765)=0,"No está matriculado en ese grupo",IF(COUNTIFS($A$2:$A$3001,A2765,$B$2:$B$3001,B2765)&gt;1,"Registro repetido",""))))</f>
        <v/>
      </c>
    </row>
    <row r="2766" customFormat="false" ht="15" hidden="false" customHeight="false" outlineLevel="0" collapsed="false">
      <c r="D2766" s="0" t="str">
        <f aca="false">IF(A2766="","",IFERROR(INDEX(Sesiones!$B$2:$B$401,MATCH(A2766,Sesiones!$A$2:$A$401,0)),"Sesión no existe"))</f>
        <v/>
      </c>
      <c r="E2766" s="41" t="str">
        <f aca="false">IF(A2766="","",IFERROR(INDEX(Sesiones!$C$2:$C$401,MATCH(A2766,Sesiones!$A$2:$A$401,0)),""))</f>
        <v/>
      </c>
      <c r="F2766" s="0" t="str">
        <f aca="false">IF(A2766="","",IF(D2766="Sesión no existe","Sesión no existe",IF(COUNTIFS(Matrículas!$A$2:$A$201,B2766,Matrículas!$B$2:$B$201,D2766)=0,"No está matriculado en ese grupo",IF(COUNTIFS($A$2:$A$3001,A2766,$B$2:$B$3001,B2766)&gt;1,"Registro repetido",""))))</f>
        <v/>
      </c>
    </row>
    <row r="2767" customFormat="false" ht="15" hidden="false" customHeight="false" outlineLevel="0" collapsed="false">
      <c r="D2767" s="0" t="str">
        <f aca="false">IF(A2767="","",IFERROR(INDEX(Sesiones!$B$2:$B$401,MATCH(A2767,Sesiones!$A$2:$A$401,0)),"Sesión no existe"))</f>
        <v/>
      </c>
      <c r="E2767" s="41" t="str">
        <f aca="false">IF(A2767="","",IFERROR(INDEX(Sesiones!$C$2:$C$401,MATCH(A2767,Sesiones!$A$2:$A$401,0)),""))</f>
        <v/>
      </c>
      <c r="F2767" s="0" t="str">
        <f aca="false">IF(A2767="","",IF(D2767="Sesión no existe","Sesión no existe",IF(COUNTIFS(Matrículas!$A$2:$A$201,B2767,Matrículas!$B$2:$B$201,D2767)=0,"No está matriculado en ese grupo",IF(COUNTIFS($A$2:$A$3001,A2767,$B$2:$B$3001,B2767)&gt;1,"Registro repetido",""))))</f>
        <v/>
      </c>
    </row>
    <row r="2768" customFormat="false" ht="15" hidden="false" customHeight="false" outlineLevel="0" collapsed="false">
      <c r="D2768" s="0" t="str">
        <f aca="false">IF(A2768="","",IFERROR(INDEX(Sesiones!$B$2:$B$401,MATCH(A2768,Sesiones!$A$2:$A$401,0)),"Sesión no existe"))</f>
        <v/>
      </c>
      <c r="E2768" s="41" t="str">
        <f aca="false">IF(A2768="","",IFERROR(INDEX(Sesiones!$C$2:$C$401,MATCH(A2768,Sesiones!$A$2:$A$401,0)),""))</f>
        <v/>
      </c>
      <c r="F2768" s="0" t="str">
        <f aca="false">IF(A2768="","",IF(D2768="Sesión no existe","Sesión no existe",IF(COUNTIFS(Matrículas!$A$2:$A$201,B2768,Matrículas!$B$2:$B$201,D2768)=0,"No está matriculado en ese grupo",IF(COUNTIFS($A$2:$A$3001,A2768,$B$2:$B$3001,B2768)&gt;1,"Registro repetido",""))))</f>
        <v/>
      </c>
    </row>
    <row r="2769" customFormat="false" ht="15" hidden="false" customHeight="false" outlineLevel="0" collapsed="false">
      <c r="D2769" s="0" t="str">
        <f aca="false">IF(A2769="","",IFERROR(INDEX(Sesiones!$B$2:$B$401,MATCH(A2769,Sesiones!$A$2:$A$401,0)),"Sesión no existe"))</f>
        <v/>
      </c>
      <c r="E2769" s="41" t="str">
        <f aca="false">IF(A2769="","",IFERROR(INDEX(Sesiones!$C$2:$C$401,MATCH(A2769,Sesiones!$A$2:$A$401,0)),""))</f>
        <v/>
      </c>
      <c r="F2769" s="0" t="str">
        <f aca="false">IF(A2769="","",IF(D2769="Sesión no existe","Sesión no existe",IF(COUNTIFS(Matrículas!$A$2:$A$201,B2769,Matrículas!$B$2:$B$201,D2769)=0,"No está matriculado en ese grupo",IF(COUNTIFS($A$2:$A$3001,A2769,$B$2:$B$3001,B2769)&gt;1,"Registro repetido",""))))</f>
        <v/>
      </c>
    </row>
    <row r="2770" customFormat="false" ht="15" hidden="false" customHeight="false" outlineLevel="0" collapsed="false">
      <c r="D2770" s="0" t="str">
        <f aca="false">IF(A2770="","",IFERROR(INDEX(Sesiones!$B$2:$B$401,MATCH(A2770,Sesiones!$A$2:$A$401,0)),"Sesión no existe"))</f>
        <v/>
      </c>
      <c r="E2770" s="41" t="str">
        <f aca="false">IF(A2770="","",IFERROR(INDEX(Sesiones!$C$2:$C$401,MATCH(A2770,Sesiones!$A$2:$A$401,0)),""))</f>
        <v/>
      </c>
      <c r="F2770" s="0" t="str">
        <f aca="false">IF(A2770="","",IF(D2770="Sesión no existe","Sesión no existe",IF(COUNTIFS(Matrículas!$A$2:$A$201,B2770,Matrículas!$B$2:$B$201,D2770)=0,"No está matriculado en ese grupo",IF(COUNTIFS($A$2:$A$3001,A2770,$B$2:$B$3001,B2770)&gt;1,"Registro repetido",""))))</f>
        <v/>
      </c>
    </row>
    <row r="2771" customFormat="false" ht="15" hidden="false" customHeight="false" outlineLevel="0" collapsed="false">
      <c r="D2771" s="0" t="str">
        <f aca="false">IF(A2771="","",IFERROR(INDEX(Sesiones!$B$2:$B$401,MATCH(A2771,Sesiones!$A$2:$A$401,0)),"Sesión no existe"))</f>
        <v/>
      </c>
      <c r="E2771" s="41" t="str">
        <f aca="false">IF(A2771="","",IFERROR(INDEX(Sesiones!$C$2:$C$401,MATCH(A2771,Sesiones!$A$2:$A$401,0)),""))</f>
        <v/>
      </c>
      <c r="F2771" s="0" t="str">
        <f aca="false">IF(A2771="","",IF(D2771="Sesión no existe","Sesión no existe",IF(COUNTIFS(Matrículas!$A$2:$A$201,B2771,Matrículas!$B$2:$B$201,D2771)=0,"No está matriculado en ese grupo",IF(COUNTIFS($A$2:$A$3001,A2771,$B$2:$B$3001,B2771)&gt;1,"Registro repetido",""))))</f>
        <v/>
      </c>
    </row>
    <row r="2772" customFormat="false" ht="15" hidden="false" customHeight="false" outlineLevel="0" collapsed="false">
      <c r="D2772" s="0" t="str">
        <f aca="false">IF(A2772="","",IFERROR(INDEX(Sesiones!$B$2:$B$401,MATCH(A2772,Sesiones!$A$2:$A$401,0)),"Sesión no existe"))</f>
        <v/>
      </c>
      <c r="E2772" s="41" t="str">
        <f aca="false">IF(A2772="","",IFERROR(INDEX(Sesiones!$C$2:$C$401,MATCH(A2772,Sesiones!$A$2:$A$401,0)),""))</f>
        <v/>
      </c>
      <c r="F2772" s="0" t="str">
        <f aca="false">IF(A2772="","",IF(D2772="Sesión no existe","Sesión no existe",IF(COUNTIFS(Matrículas!$A$2:$A$201,B2772,Matrículas!$B$2:$B$201,D2772)=0,"No está matriculado en ese grupo",IF(COUNTIFS($A$2:$A$3001,A2772,$B$2:$B$3001,B2772)&gt;1,"Registro repetido",""))))</f>
        <v/>
      </c>
    </row>
    <row r="2773" customFormat="false" ht="15" hidden="false" customHeight="false" outlineLevel="0" collapsed="false">
      <c r="D2773" s="0" t="str">
        <f aca="false">IF(A2773="","",IFERROR(INDEX(Sesiones!$B$2:$B$401,MATCH(A2773,Sesiones!$A$2:$A$401,0)),"Sesión no existe"))</f>
        <v/>
      </c>
      <c r="E2773" s="41" t="str">
        <f aca="false">IF(A2773="","",IFERROR(INDEX(Sesiones!$C$2:$C$401,MATCH(A2773,Sesiones!$A$2:$A$401,0)),""))</f>
        <v/>
      </c>
      <c r="F2773" s="0" t="str">
        <f aca="false">IF(A2773="","",IF(D2773="Sesión no existe","Sesión no existe",IF(COUNTIFS(Matrículas!$A$2:$A$201,B2773,Matrículas!$B$2:$B$201,D2773)=0,"No está matriculado en ese grupo",IF(COUNTIFS($A$2:$A$3001,A2773,$B$2:$B$3001,B2773)&gt;1,"Registro repetido",""))))</f>
        <v/>
      </c>
    </row>
    <row r="2774" customFormat="false" ht="15" hidden="false" customHeight="false" outlineLevel="0" collapsed="false">
      <c r="D2774" s="0" t="str">
        <f aca="false">IF(A2774="","",IFERROR(INDEX(Sesiones!$B$2:$B$401,MATCH(A2774,Sesiones!$A$2:$A$401,0)),"Sesión no existe"))</f>
        <v/>
      </c>
      <c r="E2774" s="41" t="str">
        <f aca="false">IF(A2774="","",IFERROR(INDEX(Sesiones!$C$2:$C$401,MATCH(A2774,Sesiones!$A$2:$A$401,0)),""))</f>
        <v/>
      </c>
      <c r="F2774" s="0" t="str">
        <f aca="false">IF(A2774="","",IF(D2774="Sesión no existe","Sesión no existe",IF(COUNTIFS(Matrículas!$A$2:$A$201,B2774,Matrículas!$B$2:$B$201,D2774)=0,"No está matriculado en ese grupo",IF(COUNTIFS($A$2:$A$3001,A2774,$B$2:$B$3001,B2774)&gt;1,"Registro repetido",""))))</f>
        <v/>
      </c>
    </row>
    <row r="2775" customFormat="false" ht="15" hidden="false" customHeight="false" outlineLevel="0" collapsed="false">
      <c r="D2775" s="0" t="str">
        <f aca="false">IF(A2775="","",IFERROR(INDEX(Sesiones!$B$2:$B$401,MATCH(A2775,Sesiones!$A$2:$A$401,0)),"Sesión no existe"))</f>
        <v/>
      </c>
      <c r="E2775" s="41" t="str">
        <f aca="false">IF(A2775="","",IFERROR(INDEX(Sesiones!$C$2:$C$401,MATCH(A2775,Sesiones!$A$2:$A$401,0)),""))</f>
        <v/>
      </c>
      <c r="F2775" s="0" t="str">
        <f aca="false">IF(A2775="","",IF(D2775="Sesión no existe","Sesión no existe",IF(COUNTIFS(Matrículas!$A$2:$A$201,B2775,Matrículas!$B$2:$B$201,D2775)=0,"No está matriculado en ese grupo",IF(COUNTIFS($A$2:$A$3001,A2775,$B$2:$B$3001,B2775)&gt;1,"Registro repetido",""))))</f>
        <v/>
      </c>
    </row>
    <row r="2776" customFormat="false" ht="15" hidden="false" customHeight="false" outlineLevel="0" collapsed="false">
      <c r="D2776" s="0" t="str">
        <f aca="false">IF(A2776="","",IFERROR(INDEX(Sesiones!$B$2:$B$401,MATCH(A2776,Sesiones!$A$2:$A$401,0)),"Sesión no existe"))</f>
        <v/>
      </c>
      <c r="E2776" s="41" t="str">
        <f aca="false">IF(A2776="","",IFERROR(INDEX(Sesiones!$C$2:$C$401,MATCH(A2776,Sesiones!$A$2:$A$401,0)),""))</f>
        <v/>
      </c>
      <c r="F2776" s="0" t="str">
        <f aca="false">IF(A2776="","",IF(D2776="Sesión no existe","Sesión no existe",IF(COUNTIFS(Matrículas!$A$2:$A$201,B2776,Matrículas!$B$2:$B$201,D2776)=0,"No está matriculado en ese grupo",IF(COUNTIFS($A$2:$A$3001,A2776,$B$2:$B$3001,B2776)&gt;1,"Registro repetido",""))))</f>
        <v/>
      </c>
    </row>
    <row r="2777" customFormat="false" ht="15" hidden="false" customHeight="false" outlineLevel="0" collapsed="false">
      <c r="D2777" s="0" t="str">
        <f aca="false">IF(A2777="","",IFERROR(INDEX(Sesiones!$B$2:$B$401,MATCH(A2777,Sesiones!$A$2:$A$401,0)),"Sesión no existe"))</f>
        <v/>
      </c>
      <c r="E2777" s="41" t="str">
        <f aca="false">IF(A2777="","",IFERROR(INDEX(Sesiones!$C$2:$C$401,MATCH(A2777,Sesiones!$A$2:$A$401,0)),""))</f>
        <v/>
      </c>
      <c r="F2777" s="0" t="str">
        <f aca="false">IF(A2777="","",IF(D2777="Sesión no existe","Sesión no existe",IF(COUNTIFS(Matrículas!$A$2:$A$201,B2777,Matrículas!$B$2:$B$201,D2777)=0,"No está matriculado en ese grupo",IF(COUNTIFS($A$2:$A$3001,A2777,$B$2:$B$3001,B2777)&gt;1,"Registro repetido",""))))</f>
        <v/>
      </c>
    </row>
    <row r="2778" customFormat="false" ht="15" hidden="false" customHeight="false" outlineLevel="0" collapsed="false">
      <c r="D2778" s="0" t="str">
        <f aca="false">IF(A2778="","",IFERROR(INDEX(Sesiones!$B$2:$B$401,MATCH(A2778,Sesiones!$A$2:$A$401,0)),"Sesión no existe"))</f>
        <v/>
      </c>
      <c r="E2778" s="41" t="str">
        <f aca="false">IF(A2778="","",IFERROR(INDEX(Sesiones!$C$2:$C$401,MATCH(A2778,Sesiones!$A$2:$A$401,0)),""))</f>
        <v/>
      </c>
      <c r="F2778" s="0" t="str">
        <f aca="false">IF(A2778="","",IF(D2778="Sesión no existe","Sesión no existe",IF(COUNTIFS(Matrículas!$A$2:$A$201,B2778,Matrículas!$B$2:$B$201,D2778)=0,"No está matriculado en ese grupo",IF(COUNTIFS($A$2:$A$3001,A2778,$B$2:$B$3001,B2778)&gt;1,"Registro repetido",""))))</f>
        <v/>
      </c>
    </row>
    <row r="2779" customFormat="false" ht="15" hidden="false" customHeight="false" outlineLevel="0" collapsed="false">
      <c r="D2779" s="0" t="str">
        <f aca="false">IF(A2779="","",IFERROR(INDEX(Sesiones!$B$2:$B$401,MATCH(A2779,Sesiones!$A$2:$A$401,0)),"Sesión no existe"))</f>
        <v/>
      </c>
      <c r="E2779" s="41" t="str">
        <f aca="false">IF(A2779="","",IFERROR(INDEX(Sesiones!$C$2:$C$401,MATCH(A2779,Sesiones!$A$2:$A$401,0)),""))</f>
        <v/>
      </c>
      <c r="F2779" s="0" t="str">
        <f aca="false">IF(A2779="","",IF(D2779="Sesión no existe","Sesión no existe",IF(COUNTIFS(Matrículas!$A$2:$A$201,B2779,Matrículas!$B$2:$B$201,D2779)=0,"No está matriculado en ese grupo",IF(COUNTIFS($A$2:$A$3001,A2779,$B$2:$B$3001,B2779)&gt;1,"Registro repetido",""))))</f>
        <v/>
      </c>
    </row>
    <row r="2780" customFormat="false" ht="15" hidden="false" customHeight="false" outlineLevel="0" collapsed="false">
      <c r="D2780" s="0" t="str">
        <f aca="false">IF(A2780="","",IFERROR(INDEX(Sesiones!$B$2:$B$401,MATCH(A2780,Sesiones!$A$2:$A$401,0)),"Sesión no existe"))</f>
        <v/>
      </c>
      <c r="E2780" s="41" t="str">
        <f aca="false">IF(A2780="","",IFERROR(INDEX(Sesiones!$C$2:$C$401,MATCH(A2780,Sesiones!$A$2:$A$401,0)),""))</f>
        <v/>
      </c>
      <c r="F2780" s="0" t="str">
        <f aca="false">IF(A2780="","",IF(D2780="Sesión no existe","Sesión no existe",IF(COUNTIFS(Matrículas!$A$2:$A$201,B2780,Matrículas!$B$2:$B$201,D2780)=0,"No está matriculado en ese grupo",IF(COUNTIFS($A$2:$A$3001,A2780,$B$2:$B$3001,B2780)&gt;1,"Registro repetido",""))))</f>
        <v/>
      </c>
    </row>
    <row r="2781" customFormat="false" ht="15" hidden="false" customHeight="false" outlineLevel="0" collapsed="false">
      <c r="D2781" s="0" t="str">
        <f aca="false">IF(A2781="","",IFERROR(INDEX(Sesiones!$B$2:$B$401,MATCH(A2781,Sesiones!$A$2:$A$401,0)),"Sesión no existe"))</f>
        <v/>
      </c>
      <c r="E2781" s="41" t="str">
        <f aca="false">IF(A2781="","",IFERROR(INDEX(Sesiones!$C$2:$C$401,MATCH(A2781,Sesiones!$A$2:$A$401,0)),""))</f>
        <v/>
      </c>
      <c r="F2781" s="0" t="str">
        <f aca="false">IF(A2781="","",IF(D2781="Sesión no existe","Sesión no existe",IF(COUNTIFS(Matrículas!$A$2:$A$201,B2781,Matrículas!$B$2:$B$201,D2781)=0,"No está matriculado en ese grupo",IF(COUNTIFS($A$2:$A$3001,A2781,$B$2:$B$3001,B2781)&gt;1,"Registro repetido",""))))</f>
        <v/>
      </c>
    </row>
    <row r="2782" customFormat="false" ht="15" hidden="false" customHeight="false" outlineLevel="0" collapsed="false">
      <c r="D2782" s="0" t="str">
        <f aca="false">IF(A2782="","",IFERROR(INDEX(Sesiones!$B$2:$B$401,MATCH(A2782,Sesiones!$A$2:$A$401,0)),"Sesión no existe"))</f>
        <v/>
      </c>
      <c r="E2782" s="41" t="str">
        <f aca="false">IF(A2782="","",IFERROR(INDEX(Sesiones!$C$2:$C$401,MATCH(A2782,Sesiones!$A$2:$A$401,0)),""))</f>
        <v/>
      </c>
      <c r="F2782" s="0" t="str">
        <f aca="false">IF(A2782="","",IF(D2782="Sesión no existe","Sesión no existe",IF(COUNTIFS(Matrículas!$A$2:$A$201,B2782,Matrículas!$B$2:$B$201,D2782)=0,"No está matriculado en ese grupo",IF(COUNTIFS($A$2:$A$3001,A2782,$B$2:$B$3001,B2782)&gt;1,"Registro repetido",""))))</f>
        <v/>
      </c>
    </row>
    <row r="2783" customFormat="false" ht="15" hidden="false" customHeight="false" outlineLevel="0" collapsed="false">
      <c r="D2783" s="0" t="str">
        <f aca="false">IF(A2783="","",IFERROR(INDEX(Sesiones!$B$2:$B$401,MATCH(A2783,Sesiones!$A$2:$A$401,0)),"Sesión no existe"))</f>
        <v/>
      </c>
      <c r="E2783" s="41" t="str">
        <f aca="false">IF(A2783="","",IFERROR(INDEX(Sesiones!$C$2:$C$401,MATCH(A2783,Sesiones!$A$2:$A$401,0)),""))</f>
        <v/>
      </c>
      <c r="F2783" s="0" t="str">
        <f aca="false">IF(A2783="","",IF(D2783="Sesión no existe","Sesión no existe",IF(COUNTIFS(Matrículas!$A$2:$A$201,B2783,Matrículas!$B$2:$B$201,D2783)=0,"No está matriculado en ese grupo",IF(COUNTIFS($A$2:$A$3001,A2783,$B$2:$B$3001,B2783)&gt;1,"Registro repetido",""))))</f>
        <v/>
      </c>
    </row>
    <row r="2784" customFormat="false" ht="15" hidden="false" customHeight="false" outlineLevel="0" collapsed="false">
      <c r="D2784" s="0" t="str">
        <f aca="false">IF(A2784="","",IFERROR(INDEX(Sesiones!$B$2:$B$401,MATCH(A2784,Sesiones!$A$2:$A$401,0)),"Sesión no existe"))</f>
        <v/>
      </c>
      <c r="E2784" s="41" t="str">
        <f aca="false">IF(A2784="","",IFERROR(INDEX(Sesiones!$C$2:$C$401,MATCH(A2784,Sesiones!$A$2:$A$401,0)),""))</f>
        <v/>
      </c>
      <c r="F2784" s="0" t="str">
        <f aca="false">IF(A2784="","",IF(D2784="Sesión no existe","Sesión no existe",IF(COUNTIFS(Matrículas!$A$2:$A$201,B2784,Matrículas!$B$2:$B$201,D2784)=0,"No está matriculado en ese grupo",IF(COUNTIFS($A$2:$A$3001,A2784,$B$2:$B$3001,B2784)&gt;1,"Registro repetido",""))))</f>
        <v/>
      </c>
    </row>
    <row r="2785" customFormat="false" ht="15" hidden="false" customHeight="false" outlineLevel="0" collapsed="false">
      <c r="D2785" s="0" t="str">
        <f aca="false">IF(A2785="","",IFERROR(INDEX(Sesiones!$B$2:$B$401,MATCH(A2785,Sesiones!$A$2:$A$401,0)),"Sesión no existe"))</f>
        <v/>
      </c>
      <c r="E2785" s="41" t="str">
        <f aca="false">IF(A2785="","",IFERROR(INDEX(Sesiones!$C$2:$C$401,MATCH(A2785,Sesiones!$A$2:$A$401,0)),""))</f>
        <v/>
      </c>
      <c r="F2785" s="0" t="str">
        <f aca="false">IF(A2785="","",IF(D2785="Sesión no existe","Sesión no existe",IF(COUNTIFS(Matrículas!$A$2:$A$201,B2785,Matrículas!$B$2:$B$201,D2785)=0,"No está matriculado en ese grupo",IF(COUNTIFS($A$2:$A$3001,A2785,$B$2:$B$3001,B2785)&gt;1,"Registro repetido",""))))</f>
        <v/>
      </c>
    </row>
    <row r="2786" customFormat="false" ht="15" hidden="false" customHeight="false" outlineLevel="0" collapsed="false">
      <c r="D2786" s="0" t="str">
        <f aca="false">IF(A2786="","",IFERROR(INDEX(Sesiones!$B$2:$B$401,MATCH(A2786,Sesiones!$A$2:$A$401,0)),"Sesión no existe"))</f>
        <v/>
      </c>
      <c r="E2786" s="41" t="str">
        <f aca="false">IF(A2786="","",IFERROR(INDEX(Sesiones!$C$2:$C$401,MATCH(A2786,Sesiones!$A$2:$A$401,0)),""))</f>
        <v/>
      </c>
      <c r="F2786" s="0" t="str">
        <f aca="false">IF(A2786="","",IF(D2786="Sesión no existe","Sesión no existe",IF(COUNTIFS(Matrículas!$A$2:$A$201,B2786,Matrículas!$B$2:$B$201,D2786)=0,"No está matriculado en ese grupo",IF(COUNTIFS($A$2:$A$3001,A2786,$B$2:$B$3001,B2786)&gt;1,"Registro repetido",""))))</f>
        <v/>
      </c>
    </row>
    <row r="2787" customFormat="false" ht="15" hidden="false" customHeight="false" outlineLevel="0" collapsed="false">
      <c r="D2787" s="0" t="str">
        <f aca="false">IF(A2787="","",IFERROR(INDEX(Sesiones!$B$2:$B$401,MATCH(A2787,Sesiones!$A$2:$A$401,0)),"Sesión no existe"))</f>
        <v/>
      </c>
      <c r="E2787" s="41" t="str">
        <f aca="false">IF(A2787="","",IFERROR(INDEX(Sesiones!$C$2:$C$401,MATCH(A2787,Sesiones!$A$2:$A$401,0)),""))</f>
        <v/>
      </c>
      <c r="F2787" s="0" t="str">
        <f aca="false">IF(A2787="","",IF(D2787="Sesión no existe","Sesión no existe",IF(COUNTIFS(Matrículas!$A$2:$A$201,B2787,Matrículas!$B$2:$B$201,D2787)=0,"No está matriculado en ese grupo",IF(COUNTIFS($A$2:$A$3001,A2787,$B$2:$B$3001,B2787)&gt;1,"Registro repetido",""))))</f>
        <v/>
      </c>
    </row>
    <row r="2788" customFormat="false" ht="15" hidden="false" customHeight="false" outlineLevel="0" collapsed="false">
      <c r="D2788" s="0" t="str">
        <f aca="false">IF(A2788="","",IFERROR(INDEX(Sesiones!$B$2:$B$401,MATCH(A2788,Sesiones!$A$2:$A$401,0)),"Sesión no existe"))</f>
        <v/>
      </c>
      <c r="E2788" s="41" t="str">
        <f aca="false">IF(A2788="","",IFERROR(INDEX(Sesiones!$C$2:$C$401,MATCH(A2788,Sesiones!$A$2:$A$401,0)),""))</f>
        <v/>
      </c>
      <c r="F2788" s="0" t="str">
        <f aca="false">IF(A2788="","",IF(D2788="Sesión no existe","Sesión no existe",IF(COUNTIFS(Matrículas!$A$2:$A$201,B2788,Matrículas!$B$2:$B$201,D2788)=0,"No está matriculado en ese grupo",IF(COUNTIFS($A$2:$A$3001,A2788,$B$2:$B$3001,B2788)&gt;1,"Registro repetido",""))))</f>
        <v/>
      </c>
    </row>
    <row r="2789" customFormat="false" ht="15" hidden="false" customHeight="false" outlineLevel="0" collapsed="false">
      <c r="D2789" s="0" t="str">
        <f aca="false">IF(A2789="","",IFERROR(INDEX(Sesiones!$B$2:$B$401,MATCH(A2789,Sesiones!$A$2:$A$401,0)),"Sesión no existe"))</f>
        <v/>
      </c>
      <c r="E2789" s="41" t="str">
        <f aca="false">IF(A2789="","",IFERROR(INDEX(Sesiones!$C$2:$C$401,MATCH(A2789,Sesiones!$A$2:$A$401,0)),""))</f>
        <v/>
      </c>
      <c r="F2789" s="0" t="str">
        <f aca="false">IF(A2789="","",IF(D2789="Sesión no existe","Sesión no existe",IF(COUNTIFS(Matrículas!$A$2:$A$201,B2789,Matrículas!$B$2:$B$201,D2789)=0,"No está matriculado en ese grupo",IF(COUNTIFS($A$2:$A$3001,A2789,$B$2:$B$3001,B2789)&gt;1,"Registro repetido",""))))</f>
        <v/>
      </c>
    </row>
    <row r="2790" customFormat="false" ht="15" hidden="false" customHeight="false" outlineLevel="0" collapsed="false">
      <c r="D2790" s="0" t="str">
        <f aca="false">IF(A2790="","",IFERROR(INDEX(Sesiones!$B$2:$B$401,MATCH(A2790,Sesiones!$A$2:$A$401,0)),"Sesión no existe"))</f>
        <v/>
      </c>
      <c r="E2790" s="41" t="str">
        <f aca="false">IF(A2790="","",IFERROR(INDEX(Sesiones!$C$2:$C$401,MATCH(A2790,Sesiones!$A$2:$A$401,0)),""))</f>
        <v/>
      </c>
      <c r="F2790" s="0" t="str">
        <f aca="false">IF(A2790="","",IF(D2790="Sesión no existe","Sesión no existe",IF(COUNTIFS(Matrículas!$A$2:$A$201,B2790,Matrículas!$B$2:$B$201,D2790)=0,"No está matriculado en ese grupo",IF(COUNTIFS($A$2:$A$3001,A2790,$B$2:$B$3001,B2790)&gt;1,"Registro repetido",""))))</f>
        <v/>
      </c>
    </row>
    <row r="2791" customFormat="false" ht="15" hidden="false" customHeight="false" outlineLevel="0" collapsed="false">
      <c r="D2791" s="0" t="str">
        <f aca="false">IF(A2791="","",IFERROR(INDEX(Sesiones!$B$2:$B$401,MATCH(A2791,Sesiones!$A$2:$A$401,0)),"Sesión no existe"))</f>
        <v/>
      </c>
      <c r="E2791" s="41" t="str">
        <f aca="false">IF(A2791="","",IFERROR(INDEX(Sesiones!$C$2:$C$401,MATCH(A2791,Sesiones!$A$2:$A$401,0)),""))</f>
        <v/>
      </c>
      <c r="F2791" s="0" t="str">
        <f aca="false">IF(A2791="","",IF(D2791="Sesión no existe","Sesión no existe",IF(COUNTIFS(Matrículas!$A$2:$A$201,B2791,Matrículas!$B$2:$B$201,D2791)=0,"No está matriculado en ese grupo",IF(COUNTIFS($A$2:$A$3001,A2791,$B$2:$B$3001,B2791)&gt;1,"Registro repetido",""))))</f>
        <v/>
      </c>
    </row>
    <row r="2792" customFormat="false" ht="15" hidden="false" customHeight="false" outlineLevel="0" collapsed="false">
      <c r="D2792" s="0" t="str">
        <f aca="false">IF(A2792="","",IFERROR(INDEX(Sesiones!$B$2:$B$401,MATCH(A2792,Sesiones!$A$2:$A$401,0)),"Sesión no existe"))</f>
        <v/>
      </c>
      <c r="E2792" s="41" t="str">
        <f aca="false">IF(A2792="","",IFERROR(INDEX(Sesiones!$C$2:$C$401,MATCH(A2792,Sesiones!$A$2:$A$401,0)),""))</f>
        <v/>
      </c>
      <c r="F2792" s="0" t="str">
        <f aca="false">IF(A2792="","",IF(D2792="Sesión no existe","Sesión no existe",IF(COUNTIFS(Matrículas!$A$2:$A$201,B2792,Matrículas!$B$2:$B$201,D2792)=0,"No está matriculado en ese grupo",IF(COUNTIFS($A$2:$A$3001,A2792,$B$2:$B$3001,B2792)&gt;1,"Registro repetido",""))))</f>
        <v/>
      </c>
    </row>
    <row r="2793" customFormat="false" ht="15" hidden="false" customHeight="false" outlineLevel="0" collapsed="false">
      <c r="D2793" s="0" t="str">
        <f aca="false">IF(A2793="","",IFERROR(INDEX(Sesiones!$B$2:$B$401,MATCH(A2793,Sesiones!$A$2:$A$401,0)),"Sesión no existe"))</f>
        <v/>
      </c>
      <c r="E2793" s="41" t="str">
        <f aca="false">IF(A2793="","",IFERROR(INDEX(Sesiones!$C$2:$C$401,MATCH(A2793,Sesiones!$A$2:$A$401,0)),""))</f>
        <v/>
      </c>
      <c r="F2793" s="0" t="str">
        <f aca="false">IF(A2793="","",IF(D2793="Sesión no existe","Sesión no existe",IF(COUNTIFS(Matrículas!$A$2:$A$201,B2793,Matrículas!$B$2:$B$201,D2793)=0,"No está matriculado en ese grupo",IF(COUNTIFS($A$2:$A$3001,A2793,$B$2:$B$3001,B2793)&gt;1,"Registro repetido",""))))</f>
        <v/>
      </c>
    </row>
    <row r="2794" customFormat="false" ht="15" hidden="false" customHeight="false" outlineLevel="0" collapsed="false">
      <c r="D2794" s="0" t="str">
        <f aca="false">IF(A2794="","",IFERROR(INDEX(Sesiones!$B$2:$B$401,MATCH(A2794,Sesiones!$A$2:$A$401,0)),"Sesión no existe"))</f>
        <v/>
      </c>
      <c r="E2794" s="41" t="str">
        <f aca="false">IF(A2794="","",IFERROR(INDEX(Sesiones!$C$2:$C$401,MATCH(A2794,Sesiones!$A$2:$A$401,0)),""))</f>
        <v/>
      </c>
      <c r="F2794" s="0" t="str">
        <f aca="false">IF(A2794="","",IF(D2794="Sesión no existe","Sesión no existe",IF(COUNTIFS(Matrículas!$A$2:$A$201,B2794,Matrículas!$B$2:$B$201,D2794)=0,"No está matriculado en ese grupo",IF(COUNTIFS($A$2:$A$3001,A2794,$B$2:$B$3001,B2794)&gt;1,"Registro repetido",""))))</f>
        <v/>
      </c>
    </row>
    <row r="2795" customFormat="false" ht="15" hidden="false" customHeight="false" outlineLevel="0" collapsed="false">
      <c r="D2795" s="0" t="str">
        <f aca="false">IF(A2795="","",IFERROR(INDEX(Sesiones!$B$2:$B$401,MATCH(A2795,Sesiones!$A$2:$A$401,0)),"Sesión no existe"))</f>
        <v/>
      </c>
      <c r="E2795" s="41" t="str">
        <f aca="false">IF(A2795="","",IFERROR(INDEX(Sesiones!$C$2:$C$401,MATCH(A2795,Sesiones!$A$2:$A$401,0)),""))</f>
        <v/>
      </c>
      <c r="F2795" s="0" t="str">
        <f aca="false">IF(A2795="","",IF(D2795="Sesión no existe","Sesión no existe",IF(COUNTIFS(Matrículas!$A$2:$A$201,B2795,Matrículas!$B$2:$B$201,D2795)=0,"No está matriculado en ese grupo",IF(COUNTIFS($A$2:$A$3001,A2795,$B$2:$B$3001,B2795)&gt;1,"Registro repetido",""))))</f>
        <v/>
      </c>
    </row>
    <row r="2796" customFormat="false" ht="15" hidden="false" customHeight="false" outlineLevel="0" collapsed="false">
      <c r="D2796" s="0" t="str">
        <f aca="false">IF(A2796="","",IFERROR(INDEX(Sesiones!$B$2:$B$401,MATCH(A2796,Sesiones!$A$2:$A$401,0)),"Sesión no existe"))</f>
        <v/>
      </c>
      <c r="E2796" s="41" t="str">
        <f aca="false">IF(A2796="","",IFERROR(INDEX(Sesiones!$C$2:$C$401,MATCH(A2796,Sesiones!$A$2:$A$401,0)),""))</f>
        <v/>
      </c>
      <c r="F2796" s="0" t="str">
        <f aca="false">IF(A2796="","",IF(D2796="Sesión no existe","Sesión no existe",IF(COUNTIFS(Matrículas!$A$2:$A$201,B2796,Matrículas!$B$2:$B$201,D2796)=0,"No está matriculado en ese grupo",IF(COUNTIFS($A$2:$A$3001,A2796,$B$2:$B$3001,B2796)&gt;1,"Registro repetido",""))))</f>
        <v/>
      </c>
    </row>
    <row r="2797" customFormat="false" ht="15" hidden="false" customHeight="false" outlineLevel="0" collapsed="false">
      <c r="D2797" s="0" t="str">
        <f aca="false">IF(A2797="","",IFERROR(INDEX(Sesiones!$B$2:$B$401,MATCH(A2797,Sesiones!$A$2:$A$401,0)),"Sesión no existe"))</f>
        <v/>
      </c>
      <c r="E2797" s="41" t="str">
        <f aca="false">IF(A2797="","",IFERROR(INDEX(Sesiones!$C$2:$C$401,MATCH(A2797,Sesiones!$A$2:$A$401,0)),""))</f>
        <v/>
      </c>
      <c r="F2797" s="0" t="str">
        <f aca="false">IF(A2797="","",IF(D2797="Sesión no existe","Sesión no existe",IF(COUNTIFS(Matrículas!$A$2:$A$201,B2797,Matrículas!$B$2:$B$201,D2797)=0,"No está matriculado en ese grupo",IF(COUNTIFS($A$2:$A$3001,A2797,$B$2:$B$3001,B2797)&gt;1,"Registro repetido",""))))</f>
        <v/>
      </c>
    </row>
    <row r="2798" customFormat="false" ht="15" hidden="false" customHeight="false" outlineLevel="0" collapsed="false">
      <c r="D2798" s="0" t="str">
        <f aca="false">IF(A2798="","",IFERROR(INDEX(Sesiones!$B$2:$B$401,MATCH(A2798,Sesiones!$A$2:$A$401,0)),"Sesión no existe"))</f>
        <v/>
      </c>
      <c r="E2798" s="41" t="str">
        <f aca="false">IF(A2798="","",IFERROR(INDEX(Sesiones!$C$2:$C$401,MATCH(A2798,Sesiones!$A$2:$A$401,0)),""))</f>
        <v/>
      </c>
      <c r="F2798" s="0" t="str">
        <f aca="false">IF(A2798="","",IF(D2798="Sesión no existe","Sesión no existe",IF(COUNTIFS(Matrículas!$A$2:$A$201,B2798,Matrículas!$B$2:$B$201,D2798)=0,"No está matriculado en ese grupo",IF(COUNTIFS($A$2:$A$3001,A2798,$B$2:$B$3001,B2798)&gt;1,"Registro repetido",""))))</f>
        <v/>
      </c>
    </row>
    <row r="2799" customFormat="false" ht="15" hidden="false" customHeight="false" outlineLevel="0" collapsed="false">
      <c r="D2799" s="0" t="str">
        <f aca="false">IF(A2799="","",IFERROR(INDEX(Sesiones!$B$2:$B$401,MATCH(A2799,Sesiones!$A$2:$A$401,0)),"Sesión no existe"))</f>
        <v/>
      </c>
      <c r="E2799" s="41" t="str">
        <f aca="false">IF(A2799="","",IFERROR(INDEX(Sesiones!$C$2:$C$401,MATCH(A2799,Sesiones!$A$2:$A$401,0)),""))</f>
        <v/>
      </c>
      <c r="F2799" s="0" t="str">
        <f aca="false">IF(A2799="","",IF(D2799="Sesión no existe","Sesión no existe",IF(COUNTIFS(Matrículas!$A$2:$A$201,B2799,Matrículas!$B$2:$B$201,D2799)=0,"No está matriculado en ese grupo",IF(COUNTIFS($A$2:$A$3001,A2799,$B$2:$B$3001,B2799)&gt;1,"Registro repetido",""))))</f>
        <v/>
      </c>
    </row>
    <row r="2800" customFormat="false" ht="15" hidden="false" customHeight="false" outlineLevel="0" collapsed="false">
      <c r="D2800" s="0" t="str">
        <f aca="false">IF(A2800="","",IFERROR(INDEX(Sesiones!$B$2:$B$401,MATCH(A2800,Sesiones!$A$2:$A$401,0)),"Sesión no existe"))</f>
        <v/>
      </c>
      <c r="E2800" s="41" t="str">
        <f aca="false">IF(A2800="","",IFERROR(INDEX(Sesiones!$C$2:$C$401,MATCH(A2800,Sesiones!$A$2:$A$401,0)),""))</f>
        <v/>
      </c>
      <c r="F2800" s="0" t="str">
        <f aca="false">IF(A2800="","",IF(D2800="Sesión no existe","Sesión no existe",IF(COUNTIFS(Matrículas!$A$2:$A$201,B2800,Matrículas!$B$2:$B$201,D2800)=0,"No está matriculado en ese grupo",IF(COUNTIFS($A$2:$A$3001,A2800,$B$2:$B$3001,B2800)&gt;1,"Registro repetido",""))))</f>
        <v/>
      </c>
    </row>
    <row r="2801" customFormat="false" ht="15" hidden="false" customHeight="false" outlineLevel="0" collapsed="false">
      <c r="D2801" s="0" t="str">
        <f aca="false">IF(A2801="","",IFERROR(INDEX(Sesiones!$B$2:$B$401,MATCH(A2801,Sesiones!$A$2:$A$401,0)),"Sesión no existe"))</f>
        <v/>
      </c>
      <c r="E2801" s="41" t="str">
        <f aca="false">IF(A2801="","",IFERROR(INDEX(Sesiones!$C$2:$C$401,MATCH(A2801,Sesiones!$A$2:$A$401,0)),""))</f>
        <v/>
      </c>
      <c r="F2801" s="0" t="str">
        <f aca="false">IF(A2801="","",IF(D2801="Sesión no existe","Sesión no existe",IF(COUNTIFS(Matrículas!$A$2:$A$201,B2801,Matrículas!$B$2:$B$201,D2801)=0,"No está matriculado en ese grupo",IF(COUNTIFS($A$2:$A$3001,A2801,$B$2:$B$3001,B2801)&gt;1,"Registro repetido",""))))</f>
        <v/>
      </c>
    </row>
    <row r="2802" customFormat="false" ht="15" hidden="false" customHeight="false" outlineLevel="0" collapsed="false">
      <c r="D2802" s="0" t="str">
        <f aca="false">IF(A2802="","",IFERROR(INDEX(Sesiones!$B$2:$B$401,MATCH(A2802,Sesiones!$A$2:$A$401,0)),"Sesión no existe"))</f>
        <v/>
      </c>
      <c r="E2802" s="41" t="str">
        <f aca="false">IF(A2802="","",IFERROR(INDEX(Sesiones!$C$2:$C$401,MATCH(A2802,Sesiones!$A$2:$A$401,0)),""))</f>
        <v/>
      </c>
      <c r="F2802" s="0" t="str">
        <f aca="false">IF(A2802="","",IF(D2802="Sesión no existe","Sesión no existe",IF(COUNTIFS(Matrículas!$A$2:$A$201,B2802,Matrículas!$B$2:$B$201,D2802)=0,"No está matriculado en ese grupo",IF(COUNTIFS($A$2:$A$3001,A2802,$B$2:$B$3001,B2802)&gt;1,"Registro repetido",""))))</f>
        <v/>
      </c>
    </row>
    <row r="2803" customFormat="false" ht="15" hidden="false" customHeight="false" outlineLevel="0" collapsed="false">
      <c r="D2803" s="0" t="str">
        <f aca="false">IF(A2803="","",IFERROR(INDEX(Sesiones!$B$2:$B$401,MATCH(A2803,Sesiones!$A$2:$A$401,0)),"Sesión no existe"))</f>
        <v/>
      </c>
      <c r="E2803" s="41" t="str">
        <f aca="false">IF(A2803="","",IFERROR(INDEX(Sesiones!$C$2:$C$401,MATCH(A2803,Sesiones!$A$2:$A$401,0)),""))</f>
        <v/>
      </c>
      <c r="F2803" s="0" t="str">
        <f aca="false">IF(A2803="","",IF(D2803="Sesión no existe","Sesión no existe",IF(COUNTIFS(Matrículas!$A$2:$A$201,B2803,Matrículas!$B$2:$B$201,D2803)=0,"No está matriculado en ese grupo",IF(COUNTIFS($A$2:$A$3001,A2803,$B$2:$B$3001,B2803)&gt;1,"Registro repetido",""))))</f>
        <v/>
      </c>
    </row>
    <row r="2804" customFormat="false" ht="15" hidden="false" customHeight="false" outlineLevel="0" collapsed="false">
      <c r="D2804" s="0" t="str">
        <f aca="false">IF(A2804="","",IFERROR(INDEX(Sesiones!$B$2:$B$401,MATCH(A2804,Sesiones!$A$2:$A$401,0)),"Sesión no existe"))</f>
        <v/>
      </c>
      <c r="E2804" s="41" t="str">
        <f aca="false">IF(A2804="","",IFERROR(INDEX(Sesiones!$C$2:$C$401,MATCH(A2804,Sesiones!$A$2:$A$401,0)),""))</f>
        <v/>
      </c>
      <c r="F2804" s="0" t="str">
        <f aca="false">IF(A2804="","",IF(D2804="Sesión no existe","Sesión no existe",IF(COUNTIFS(Matrículas!$A$2:$A$201,B2804,Matrículas!$B$2:$B$201,D2804)=0,"No está matriculado en ese grupo",IF(COUNTIFS($A$2:$A$3001,A2804,$B$2:$B$3001,B2804)&gt;1,"Registro repetido",""))))</f>
        <v/>
      </c>
    </row>
    <row r="2805" customFormat="false" ht="15" hidden="false" customHeight="false" outlineLevel="0" collapsed="false">
      <c r="D2805" s="0" t="str">
        <f aca="false">IF(A2805="","",IFERROR(INDEX(Sesiones!$B$2:$B$401,MATCH(A2805,Sesiones!$A$2:$A$401,0)),"Sesión no existe"))</f>
        <v/>
      </c>
      <c r="E2805" s="41" t="str">
        <f aca="false">IF(A2805="","",IFERROR(INDEX(Sesiones!$C$2:$C$401,MATCH(A2805,Sesiones!$A$2:$A$401,0)),""))</f>
        <v/>
      </c>
      <c r="F2805" s="0" t="str">
        <f aca="false">IF(A2805="","",IF(D2805="Sesión no existe","Sesión no existe",IF(COUNTIFS(Matrículas!$A$2:$A$201,B2805,Matrículas!$B$2:$B$201,D2805)=0,"No está matriculado en ese grupo",IF(COUNTIFS($A$2:$A$3001,A2805,$B$2:$B$3001,B2805)&gt;1,"Registro repetido",""))))</f>
        <v/>
      </c>
    </row>
    <row r="2806" customFormat="false" ht="15" hidden="false" customHeight="false" outlineLevel="0" collapsed="false">
      <c r="D2806" s="0" t="str">
        <f aca="false">IF(A2806="","",IFERROR(INDEX(Sesiones!$B$2:$B$401,MATCH(A2806,Sesiones!$A$2:$A$401,0)),"Sesión no existe"))</f>
        <v/>
      </c>
      <c r="E2806" s="41" t="str">
        <f aca="false">IF(A2806="","",IFERROR(INDEX(Sesiones!$C$2:$C$401,MATCH(A2806,Sesiones!$A$2:$A$401,0)),""))</f>
        <v/>
      </c>
      <c r="F2806" s="0" t="str">
        <f aca="false">IF(A2806="","",IF(D2806="Sesión no existe","Sesión no existe",IF(COUNTIFS(Matrículas!$A$2:$A$201,B2806,Matrículas!$B$2:$B$201,D2806)=0,"No está matriculado en ese grupo",IF(COUNTIFS($A$2:$A$3001,A2806,$B$2:$B$3001,B2806)&gt;1,"Registro repetido",""))))</f>
        <v/>
      </c>
    </row>
    <row r="2807" customFormat="false" ht="15" hidden="false" customHeight="false" outlineLevel="0" collapsed="false">
      <c r="D2807" s="0" t="str">
        <f aca="false">IF(A2807="","",IFERROR(INDEX(Sesiones!$B$2:$B$401,MATCH(A2807,Sesiones!$A$2:$A$401,0)),"Sesión no existe"))</f>
        <v/>
      </c>
      <c r="E2807" s="41" t="str">
        <f aca="false">IF(A2807="","",IFERROR(INDEX(Sesiones!$C$2:$C$401,MATCH(A2807,Sesiones!$A$2:$A$401,0)),""))</f>
        <v/>
      </c>
      <c r="F2807" s="0" t="str">
        <f aca="false">IF(A2807="","",IF(D2807="Sesión no existe","Sesión no existe",IF(COUNTIFS(Matrículas!$A$2:$A$201,B2807,Matrículas!$B$2:$B$201,D2807)=0,"No está matriculado en ese grupo",IF(COUNTIFS($A$2:$A$3001,A2807,$B$2:$B$3001,B2807)&gt;1,"Registro repetido",""))))</f>
        <v/>
      </c>
    </row>
    <row r="2808" customFormat="false" ht="15" hidden="false" customHeight="false" outlineLevel="0" collapsed="false">
      <c r="D2808" s="0" t="str">
        <f aca="false">IF(A2808="","",IFERROR(INDEX(Sesiones!$B$2:$B$401,MATCH(A2808,Sesiones!$A$2:$A$401,0)),"Sesión no existe"))</f>
        <v/>
      </c>
      <c r="E2808" s="41" t="str">
        <f aca="false">IF(A2808="","",IFERROR(INDEX(Sesiones!$C$2:$C$401,MATCH(A2808,Sesiones!$A$2:$A$401,0)),""))</f>
        <v/>
      </c>
      <c r="F2808" s="0" t="str">
        <f aca="false">IF(A2808="","",IF(D2808="Sesión no existe","Sesión no existe",IF(COUNTIFS(Matrículas!$A$2:$A$201,B2808,Matrículas!$B$2:$B$201,D2808)=0,"No está matriculado en ese grupo",IF(COUNTIFS($A$2:$A$3001,A2808,$B$2:$B$3001,B2808)&gt;1,"Registro repetido",""))))</f>
        <v/>
      </c>
    </row>
    <row r="2809" customFormat="false" ht="15" hidden="false" customHeight="false" outlineLevel="0" collapsed="false">
      <c r="D2809" s="0" t="str">
        <f aca="false">IF(A2809="","",IFERROR(INDEX(Sesiones!$B$2:$B$401,MATCH(A2809,Sesiones!$A$2:$A$401,0)),"Sesión no existe"))</f>
        <v/>
      </c>
      <c r="E2809" s="41" t="str">
        <f aca="false">IF(A2809="","",IFERROR(INDEX(Sesiones!$C$2:$C$401,MATCH(A2809,Sesiones!$A$2:$A$401,0)),""))</f>
        <v/>
      </c>
      <c r="F2809" s="0" t="str">
        <f aca="false">IF(A2809="","",IF(D2809="Sesión no existe","Sesión no existe",IF(COUNTIFS(Matrículas!$A$2:$A$201,B2809,Matrículas!$B$2:$B$201,D2809)=0,"No está matriculado en ese grupo",IF(COUNTIFS($A$2:$A$3001,A2809,$B$2:$B$3001,B2809)&gt;1,"Registro repetido",""))))</f>
        <v/>
      </c>
    </row>
    <row r="2810" customFormat="false" ht="15" hidden="false" customHeight="false" outlineLevel="0" collapsed="false">
      <c r="D2810" s="0" t="str">
        <f aca="false">IF(A2810="","",IFERROR(INDEX(Sesiones!$B$2:$B$401,MATCH(A2810,Sesiones!$A$2:$A$401,0)),"Sesión no existe"))</f>
        <v/>
      </c>
      <c r="E2810" s="41" t="str">
        <f aca="false">IF(A2810="","",IFERROR(INDEX(Sesiones!$C$2:$C$401,MATCH(A2810,Sesiones!$A$2:$A$401,0)),""))</f>
        <v/>
      </c>
      <c r="F2810" s="0" t="str">
        <f aca="false">IF(A2810="","",IF(D2810="Sesión no existe","Sesión no existe",IF(COUNTIFS(Matrículas!$A$2:$A$201,B2810,Matrículas!$B$2:$B$201,D2810)=0,"No está matriculado en ese grupo",IF(COUNTIFS($A$2:$A$3001,A2810,$B$2:$B$3001,B2810)&gt;1,"Registro repetido",""))))</f>
        <v/>
      </c>
    </row>
    <row r="2811" customFormat="false" ht="15" hidden="false" customHeight="false" outlineLevel="0" collapsed="false">
      <c r="D2811" s="0" t="str">
        <f aca="false">IF(A2811="","",IFERROR(INDEX(Sesiones!$B$2:$B$401,MATCH(A2811,Sesiones!$A$2:$A$401,0)),"Sesión no existe"))</f>
        <v/>
      </c>
      <c r="E2811" s="41" t="str">
        <f aca="false">IF(A2811="","",IFERROR(INDEX(Sesiones!$C$2:$C$401,MATCH(A2811,Sesiones!$A$2:$A$401,0)),""))</f>
        <v/>
      </c>
      <c r="F2811" s="0" t="str">
        <f aca="false">IF(A2811="","",IF(D2811="Sesión no existe","Sesión no existe",IF(COUNTIFS(Matrículas!$A$2:$A$201,B2811,Matrículas!$B$2:$B$201,D2811)=0,"No está matriculado en ese grupo",IF(COUNTIFS($A$2:$A$3001,A2811,$B$2:$B$3001,B2811)&gt;1,"Registro repetido",""))))</f>
        <v/>
      </c>
    </row>
    <row r="2812" customFormat="false" ht="15" hidden="false" customHeight="false" outlineLevel="0" collapsed="false">
      <c r="D2812" s="0" t="str">
        <f aca="false">IF(A2812="","",IFERROR(INDEX(Sesiones!$B$2:$B$401,MATCH(A2812,Sesiones!$A$2:$A$401,0)),"Sesión no existe"))</f>
        <v/>
      </c>
      <c r="E2812" s="41" t="str">
        <f aca="false">IF(A2812="","",IFERROR(INDEX(Sesiones!$C$2:$C$401,MATCH(A2812,Sesiones!$A$2:$A$401,0)),""))</f>
        <v/>
      </c>
      <c r="F2812" s="0" t="str">
        <f aca="false">IF(A2812="","",IF(D2812="Sesión no existe","Sesión no existe",IF(COUNTIFS(Matrículas!$A$2:$A$201,B2812,Matrículas!$B$2:$B$201,D2812)=0,"No está matriculado en ese grupo",IF(COUNTIFS($A$2:$A$3001,A2812,$B$2:$B$3001,B2812)&gt;1,"Registro repetido",""))))</f>
        <v/>
      </c>
    </row>
    <row r="2813" customFormat="false" ht="15" hidden="false" customHeight="false" outlineLevel="0" collapsed="false">
      <c r="D2813" s="0" t="str">
        <f aca="false">IF(A2813="","",IFERROR(INDEX(Sesiones!$B$2:$B$401,MATCH(A2813,Sesiones!$A$2:$A$401,0)),"Sesión no existe"))</f>
        <v/>
      </c>
      <c r="E2813" s="41" t="str">
        <f aca="false">IF(A2813="","",IFERROR(INDEX(Sesiones!$C$2:$C$401,MATCH(A2813,Sesiones!$A$2:$A$401,0)),""))</f>
        <v/>
      </c>
      <c r="F2813" s="0" t="str">
        <f aca="false">IF(A2813="","",IF(D2813="Sesión no existe","Sesión no existe",IF(COUNTIFS(Matrículas!$A$2:$A$201,B2813,Matrículas!$B$2:$B$201,D2813)=0,"No está matriculado en ese grupo",IF(COUNTIFS($A$2:$A$3001,A2813,$B$2:$B$3001,B2813)&gt;1,"Registro repetido",""))))</f>
        <v/>
      </c>
    </row>
    <row r="2814" customFormat="false" ht="15" hidden="false" customHeight="false" outlineLevel="0" collapsed="false">
      <c r="D2814" s="0" t="str">
        <f aca="false">IF(A2814="","",IFERROR(INDEX(Sesiones!$B$2:$B$401,MATCH(A2814,Sesiones!$A$2:$A$401,0)),"Sesión no existe"))</f>
        <v/>
      </c>
      <c r="E2814" s="41" t="str">
        <f aca="false">IF(A2814="","",IFERROR(INDEX(Sesiones!$C$2:$C$401,MATCH(A2814,Sesiones!$A$2:$A$401,0)),""))</f>
        <v/>
      </c>
      <c r="F2814" s="0" t="str">
        <f aca="false">IF(A2814="","",IF(D2814="Sesión no existe","Sesión no existe",IF(COUNTIFS(Matrículas!$A$2:$A$201,B2814,Matrículas!$B$2:$B$201,D2814)=0,"No está matriculado en ese grupo",IF(COUNTIFS($A$2:$A$3001,A2814,$B$2:$B$3001,B2814)&gt;1,"Registro repetido",""))))</f>
        <v/>
      </c>
    </row>
    <row r="2815" customFormat="false" ht="15" hidden="false" customHeight="false" outlineLevel="0" collapsed="false">
      <c r="D2815" s="0" t="str">
        <f aca="false">IF(A2815="","",IFERROR(INDEX(Sesiones!$B$2:$B$401,MATCH(A2815,Sesiones!$A$2:$A$401,0)),"Sesión no existe"))</f>
        <v/>
      </c>
      <c r="E2815" s="41" t="str">
        <f aca="false">IF(A2815="","",IFERROR(INDEX(Sesiones!$C$2:$C$401,MATCH(A2815,Sesiones!$A$2:$A$401,0)),""))</f>
        <v/>
      </c>
      <c r="F2815" s="0" t="str">
        <f aca="false">IF(A2815="","",IF(D2815="Sesión no existe","Sesión no existe",IF(COUNTIFS(Matrículas!$A$2:$A$201,B2815,Matrículas!$B$2:$B$201,D2815)=0,"No está matriculado en ese grupo",IF(COUNTIFS($A$2:$A$3001,A2815,$B$2:$B$3001,B2815)&gt;1,"Registro repetido",""))))</f>
        <v/>
      </c>
    </row>
    <row r="2816" customFormat="false" ht="15" hidden="false" customHeight="false" outlineLevel="0" collapsed="false">
      <c r="D2816" s="0" t="str">
        <f aca="false">IF(A2816="","",IFERROR(INDEX(Sesiones!$B$2:$B$401,MATCH(A2816,Sesiones!$A$2:$A$401,0)),"Sesión no existe"))</f>
        <v/>
      </c>
      <c r="E2816" s="41" t="str">
        <f aca="false">IF(A2816="","",IFERROR(INDEX(Sesiones!$C$2:$C$401,MATCH(A2816,Sesiones!$A$2:$A$401,0)),""))</f>
        <v/>
      </c>
      <c r="F2816" s="0" t="str">
        <f aca="false">IF(A2816="","",IF(D2816="Sesión no existe","Sesión no existe",IF(COUNTIFS(Matrículas!$A$2:$A$201,B2816,Matrículas!$B$2:$B$201,D2816)=0,"No está matriculado en ese grupo",IF(COUNTIFS($A$2:$A$3001,A2816,$B$2:$B$3001,B2816)&gt;1,"Registro repetido",""))))</f>
        <v/>
      </c>
    </row>
    <row r="2817" customFormat="false" ht="15" hidden="false" customHeight="false" outlineLevel="0" collapsed="false">
      <c r="D2817" s="0" t="str">
        <f aca="false">IF(A2817="","",IFERROR(INDEX(Sesiones!$B$2:$B$401,MATCH(A2817,Sesiones!$A$2:$A$401,0)),"Sesión no existe"))</f>
        <v/>
      </c>
      <c r="E2817" s="41" t="str">
        <f aca="false">IF(A2817="","",IFERROR(INDEX(Sesiones!$C$2:$C$401,MATCH(A2817,Sesiones!$A$2:$A$401,0)),""))</f>
        <v/>
      </c>
      <c r="F2817" s="0" t="str">
        <f aca="false">IF(A2817="","",IF(D2817="Sesión no existe","Sesión no existe",IF(COUNTIFS(Matrículas!$A$2:$A$201,B2817,Matrículas!$B$2:$B$201,D2817)=0,"No está matriculado en ese grupo",IF(COUNTIFS($A$2:$A$3001,A2817,$B$2:$B$3001,B2817)&gt;1,"Registro repetido",""))))</f>
        <v/>
      </c>
    </row>
    <row r="2818" customFormat="false" ht="15" hidden="false" customHeight="false" outlineLevel="0" collapsed="false">
      <c r="D2818" s="0" t="str">
        <f aca="false">IF(A2818="","",IFERROR(INDEX(Sesiones!$B$2:$B$401,MATCH(A2818,Sesiones!$A$2:$A$401,0)),"Sesión no existe"))</f>
        <v/>
      </c>
      <c r="E2818" s="41" t="str">
        <f aca="false">IF(A2818="","",IFERROR(INDEX(Sesiones!$C$2:$C$401,MATCH(A2818,Sesiones!$A$2:$A$401,0)),""))</f>
        <v/>
      </c>
      <c r="F2818" s="0" t="str">
        <f aca="false">IF(A2818="","",IF(D2818="Sesión no existe","Sesión no existe",IF(COUNTIFS(Matrículas!$A$2:$A$201,B2818,Matrículas!$B$2:$B$201,D2818)=0,"No está matriculado en ese grupo",IF(COUNTIFS($A$2:$A$3001,A2818,$B$2:$B$3001,B2818)&gt;1,"Registro repetido",""))))</f>
        <v/>
      </c>
    </row>
    <row r="2819" customFormat="false" ht="15" hidden="false" customHeight="false" outlineLevel="0" collapsed="false">
      <c r="D2819" s="0" t="str">
        <f aca="false">IF(A2819="","",IFERROR(INDEX(Sesiones!$B$2:$B$401,MATCH(A2819,Sesiones!$A$2:$A$401,0)),"Sesión no existe"))</f>
        <v/>
      </c>
      <c r="E2819" s="41" t="str">
        <f aca="false">IF(A2819="","",IFERROR(INDEX(Sesiones!$C$2:$C$401,MATCH(A2819,Sesiones!$A$2:$A$401,0)),""))</f>
        <v/>
      </c>
      <c r="F2819" s="0" t="str">
        <f aca="false">IF(A2819="","",IF(D2819="Sesión no existe","Sesión no existe",IF(COUNTIFS(Matrículas!$A$2:$A$201,B2819,Matrículas!$B$2:$B$201,D2819)=0,"No está matriculado en ese grupo",IF(COUNTIFS($A$2:$A$3001,A2819,$B$2:$B$3001,B2819)&gt;1,"Registro repetido",""))))</f>
        <v/>
      </c>
    </row>
    <row r="2820" customFormat="false" ht="15" hidden="false" customHeight="false" outlineLevel="0" collapsed="false">
      <c r="D2820" s="0" t="str">
        <f aca="false">IF(A2820="","",IFERROR(INDEX(Sesiones!$B$2:$B$401,MATCH(A2820,Sesiones!$A$2:$A$401,0)),"Sesión no existe"))</f>
        <v/>
      </c>
      <c r="E2820" s="41" t="str">
        <f aca="false">IF(A2820="","",IFERROR(INDEX(Sesiones!$C$2:$C$401,MATCH(A2820,Sesiones!$A$2:$A$401,0)),""))</f>
        <v/>
      </c>
      <c r="F2820" s="0" t="str">
        <f aca="false">IF(A2820="","",IF(D2820="Sesión no existe","Sesión no existe",IF(COUNTIFS(Matrículas!$A$2:$A$201,B2820,Matrículas!$B$2:$B$201,D2820)=0,"No está matriculado en ese grupo",IF(COUNTIFS($A$2:$A$3001,A2820,$B$2:$B$3001,B2820)&gt;1,"Registro repetido",""))))</f>
        <v/>
      </c>
    </row>
    <row r="2821" customFormat="false" ht="15" hidden="false" customHeight="false" outlineLevel="0" collapsed="false">
      <c r="D2821" s="0" t="str">
        <f aca="false">IF(A2821="","",IFERROR(INDEX(Sesiones!$B$2:$B$401,MATCH(A2821,Sesiones!$A$2:$A$401,0)),"Sesión no existe"))</f>
        <v/>
      </c>
      <c r="E2821" s="41" t="str">
        <f aca="false">IF(A2821="","",IFERROR(INDEX(Sesiones!$C$2:$C$401,MATCH(A2821,Sesiones!$A$2:$A$401,0)),""))</f>
        <v/>
      </c>
      <c r="F2821" s="0" t="str">
        <f aca="false">IF(A2821="","",IF(D2821="Sesión no existe","Sesión no existe",IF(COUNTIFS(Matrículas!$A$2:$A$201,B2821,Matrículas!$B$2:$B$201,D2821)=0,"No está matriculado en ese grupo",IF(COUNTIFS($A$2:$A$3001,A2821,$B$2:$B$3001,B2821)&gt;1,"Registro repetido",""))))</f>
        <v/>
      </c>
    </row>
    <row r="2822" customFormat="false" ht="15" hidden="false" customHeight="false" outlineLevel="0" collapsed="false">
      <c r="D2822" s="0" t="str">
        <f aca="false">IF(A2822="","",IFERROR(INDEX(Sesiones!$B$2:$B$401,MATCH(A2822,Sesiones!$A$2:$A$401,0)),"Sesión no existe"))</f>
        <v/>
      </c>
      <c r="E2822" s="41" t="str">
        <f aca="false">IF(A2822="","",IFERROR(INDEX(Sesiones!$C$2:$C$401,MATCH(A2822,Sesiones!$A$2:$A$401,0)),""))</f>
        <v/>
      </c>
      <c r="F2822" s="0" t="str">
        <f aca="false">IF(A2822="","",IF(D2822="Sesión no existe","Sesión no existe",IF(COUNTIFS(Matrículas!$A$2:$A$201,B2822,Matrículas!$B$2:$B$201,D2822)=0,"No está matriculado en ese grupo",IF(COUNTIFS($A$2:$A$3001,A2822,$B$2:$B$3001,B2822)&gt;1,"Registro repetido",""))))</f>
        <v/>
      </c>
    </row>
    <row r="2823" customFormat="false" ht="15" hidden="false" customHeight="false" outlineLevel="0" collapsed="false">
      <c r="D2823" s="0" t="str">
        <f aca="false">IF(A2823="","",IFERROR(INDEX(Sesiones!$B$2:$B$401,MATCH(A2823,Sesiones!$A$2:$A$401,0)),"Sesión no existe"))</f>
        <v/>
      </c>
      <c r="E2823" s="41" t="str">
        <f aca="false">IF(A2823="","",IFERROR(INDEX(Sesiones!$C$2:$C$401,MATCH(A2823,Sesiones!$A$2:$A$401,0)),""))</f>
        <v/>
      </c>
      <c r="F2823" s="0" t="str">
        <f aca="false">IF(A2823="","",IF(D2823="Sesión no existe","Sesión no existe",IF(COUNTIFS(Matrículas!$A$2:$A$201,B2823,Matrículas!$B$2:$B$201,D2823)=0,"No está matriculado en ese grupo",IF(COUNTIFS($A$2:$A$3001,A2823,$B$2:$B$3001,B2823)&gt;1,"Registro repetido",""))))</f>
        <v/>
      </c>
    </row>
    <row r="2824" customFormat="false" ht="15" hidden="false" customHeight="false" outlineLevel="0" collapsed="false">
      <c r="D2824" s="0" t="str">
        <f aca="false">IF(A2824="","",IFERROR(INDEX(Sesiones!$B$2:$B$401,MATCH(A2824,Sesiones!$A$2:$A$401,0)),"Sesión no existe"))</f>
        <v/>
      </c>
      <c r="E2824" s="41" t="str">
        <f aca="false">IF(A2824="","",IFERROR(INDEX(Sesiones!$C$2:$C$401,MATCH(A2824,Sesiones!$A$2:$A$401,0)),""))</f>
        <v/>
      </c>
      <c r="F2824" s="0" t="str">
        <f aca="false">IF(A2824="","",IF(D2824="Sesión no existe","Sesión no existe",IF(COUNTIFS(Matrículas!$A$2:$A$201,B2824,Matrículas!$B$2:$B$201,D2824)=0,"No está matriculado en ese grupo",IF(COUNTIFS($A$2:$A$3001,A2824,$B$2:$B$3001,B2824)&gt;1,"Registro repetido",""))))</f>
        <v/>
      </c>
    </row>
    <row r="2825" customFormat="false" ht="15" hidden="false" customHeight="false" outlineLevel="0" collapsed="false">
      <c r="D2825" s="0" t="str">
        <f aca="false">IF(A2825="","",IFERROR(INDEX(Sesiones!$B$2:$B$401,MATCH(A2825,Sesiones!$A$2:$A$401,0)),"Sesión no existe"))</f>
        <v/>
      </c>
      <c r="E2825" s="41" t="str">
        <f aca="false">IF(A2825="","",IFERROR(INDEX(Sesiones!$C$2:$C$401,MATCH(A2825,Sesiones!$A$2:$A$401,0)),""))</f>
        <v/>
      </c>
      <c r="F2825" s="0" t="str">
        <f aca="false">IF(A2825="","",IF(D2825="Sesión no existe","Sesión no existe",IF(COUNTIFS(Matrículas!$A$2:$A$201,B2825,Matrículas!$B$2:$B$201,D2825)=0,"No está matriculado en ese grupo",IF(COUNTIFS($A$2:$A$3001,A2825,$B$2:$B$3001,B2825)&gt;1,"Registro repetido",""))))</f>
        <v/>
      </c>
    </row>
    <row r="2826" customFormat="false" ht="15" hidden="false" customHeight="false" outlineLevel="0" collapsed="false">
      <c r="D2826" s="0" t="str">
        <f aca="false">IF(A2826="","",IFERROR(INDEX(Sesiones!$B$2:$B$401,MATCH(A2826,Sesiones!$A$2:$A$401,0)),"Sesión no existe"))</f>
        <v/>
      </c>
      <c r="E2826" s="41" t="str">
        <f aca="false">IF(A2826="","",IFERROR(INDEX(Sesiones!$C$2:$C$401,MATCH(A2826,Sesiones!$A$2:$A$401,0)),""))</f>
        <v/>
      </c>
      <c r="F2826" s="0" t="str">
        <f aca="false">IF(A2826="","",IF(D2826="Sesión no existe","Sesión no existe",IF(COUNTIFS(Matrículas!$A$2:$A$201,B2826,Matrículas!$B$2:$B$201,D2826)=0,"No está matriculado en ese grupo",IF(COUNTIFS($A$2:$A$3001,A2826,$B$2:$B$3001,B2826)&gt;1,"Registro repetido",""))))</f>
        <v/>
      </c>
    </row>
    <row r="2827" customFormat="false" ht="15" hidden="false" customHeight="false" outlineLevel="0" collapsed="false">
      <c r="D2827" s="0" t="str">
        <f aca="false">IF(A2827="","",IFERROR(INDEX(Sesiones!$B$2:$B$401,MATCH(A2827,Sesiones!$A$2:$A$401,0)),"Sesión no existe"))</f>
        <v/>
      </c>
      <c r="E2827" s="41" t="str">
        <f aca="false">IF(A2827="","",IFERROR(INDEX(Sesiones!$C$2:$C$401,MATCH(A2827,Sesiones!$A$2:$A$401,0)),""))</f>
        <v/>
      </c>
      <c r="F2827" s="0" t="str">
        <f aca="false">IF(A2827="","",IF(D2827="Sesión no existe","Sesión no existe",IF(COUNTIFS(Matrículas!$A$2:$A$201,B2827,Matrículas!$B$2:$B$201,D2827)=0,"No está matriculado en ese grupo",IF(COUNTIFS($A$2:$A$3001,A2827,$B$2:$B$3001,B2827)&gt;1,"Registro repetido",""))))</f>
        <v/>
      </c>
    </row>
    <row r="2828" customFormat="false" ht="15" hidden="false" customHeight="false" outlineLevel="0" collapsed="false">
      <c r="D2828" s="0" t="str">
        <f aca="false">IF(A2828="","",IFERROR(INDEX(Sesiones!$B$2:$B$401,MATCH(A2828,Sesiones!$A$2:$A$401,0)),"Sesión no existe"))</f>
        <v/>
      </c>
      <c r="E2828" s="41" t="str">
        <f aca="false">IF(A2828="","",IFERROR(INDEX(Sesiones!$C$2:$C$401,MATCH(A2828,Sesiones!$A$2:$A$401,0)),""))</f>
        <v/>
      </c>
      <c r="F2828" s="0" t="str">
        <f aca="false">IF(A2828="","",IF(D2828="Sesión no existe","Sesión no existe",IF(COUNTIFS(Matrículas!$A$2:$A$201,B2828,Matrículas!$B$2:$B$201,D2828)=0,"No está matriculado en ese grupo",IF(COUNTIFS($A$2:$A$3001,A2828,$B$2:$B$3001,B2828)&gt;1,"Registro repetido",""))))</f>
        <v/>
      </c>
    </row>
    <row r="2829" customFormat="false" ht="15" hidden="false" customHeight="false" outlineLevel="0" collapsed="false">
      <c r="D2829" s="0" t="str">
        <f aca="false">IF(A2829="","",IFERROR(INDEX(Sesiones!$B$2:$B$401,MATCH(A2829,Sesiones!$A$2:$A$401,0)),"Sesión no existe"))</f>
        <v/>
      </c>
      <c r="E2829" s="41" t="str">
        <f aca="false">IF(A2829="","",IFERROR(INDEX(Sesiones!$C$2:$C$401,MATCH(A2829,Sesiones!$A$2:$A$401,0)),""))</f>
        <v/>
      </c>
      <c r="F2829" s="0" t="str">
        <f aca="false">IF(A2829="","",IF(D2829="Sesión no existe","Sesión no existe",IF(COUNTIFS(Matrículas!$A$2:$A$201,B2829,Matrículas!$B$2:$B$201,D2829)=0,"No está matriculado en ese grupo",IF(COUNTIFS($A$2:$A$3001,A2829,$B$2:$B$3001,B2829)&gt;1,"Registro repetido",""))))</f>
        <v/>
      </c>
    </row>
    <row r="2830" customFormat="false" ht="15" hidden="false" customHeight="false" outlineLevel="0" collapsed="false">
      <c r="D2830" s="0" t="str">
        <f aca="false">IF(A2830="","",IFERROR(INDEX(Sesiones!$B$2:$B$401,MATCH(A2830,Sesiones!$A$2:$A$401,0)),"Sesión no existe"))</f>
        <v/>
      </c>
      <c r="E2830" s="41" t="str">
        <f aca="false">IF(A2830="","",IFERROR(INDEX(Sesiones!$C$2:$C$401,MATCH(A2830,Sesiones!$A$2:$A$401,0)),""))</f>
        <v/>
      </c>
      <c r="F2830" s="0" t="str">
        <f aca="false">IF(A2830="","",IF(D2830="Sesión no existe","Sesión no existe",IF(COUNTIFS(Matrículas!$A$2:$A$201,B2830,Matrículas!$B$2:$B$201,D2830)=0,"No está matriculado en ese grupo",IF(COUNTIFS($A$2:$A$3001,A2830,$B$2:$B$3001,B2830)&gt;1,"Registro repetido",""))))</f>
        <v/>
      </c>
    </row>
    <row r="2831" customFormat="false" ht="15" hidden="false" customHeight="false" outlineLevel="0" collapsed="false">
      <c r="D2831" s="0" t="str">
        <f aca="false">IF(A2831="","",IFERROR(INDEX(Sesiones!$B$2:$B$401,MATCH(A2831,Sesiones!$A$2:$A$401,0)),"Sesión no existe"))</f>
        <v/>
      </c>
      <c r="E2831" s="41" t="str">
        <f aca="false">IF(A2831="","",IFERROR(INDEX(Sesiones!$C$2:$C$401,MATCH(A2831,Sesiones!$A$2:$A$401,0)),""))</f>
        <v/>
      </c>
      <c r="F2831" s="0" t="str">
        <f aca="false">IF(A2831="","",IF(D2831="Sesión no existe","Sesión no existe",IF(COUNTIFS(Matrículas!$A$2:$A$201,B2831,Matrículas!$B$2:$B$201,D2831)=0,"No está matriculado en ese grupo",IF(COUNTIFS($A$2:$A$3001,A2831,$B$2:$B$3001,B2831)&gt;1,"Registro repetido",""))))</f>
        <v/>
      </c>
    </row>
    <row r="2832" customFormat="false" ht="15" hidden="false" customHeight="false" outlineLevel="0" collapsed="false">
      <c r="D2832" s="0" t="str">
        <f aca="false">IF(A2832="","",IFERROR(INDEX(Sesiones!$B$2:$B$401,MATCH(A2832,Sesiones!$A$2:$A$401,0)),"Sesión no existe"))</f>
        <v/>
      </c>
      <c r="E2832" s="41" t="str">
        <f aca="false">IF(A2832="","",IFERROR(INDEX(Sesiones!$C$2:$C$401,MATCH(A2832,Sesiones!$A$2:$A$401,0)),""))</f>
        <v/>
      </c>
      <c r="F2832" s="0" t="str">
        <f aca="false">IF(A2832="","",IF(D2832="Sesión no existe","Sesión no existe",IF(COUNTIFS(Matrículas!$A$2:$A$201,B2832,Matrículas!$B$2:$B$201,D2832)=0,"No está matriculado en ese grupo",IF(COUNTIFS($A$2:$A$3001,A2832,$B$2:$B$3001,B2832)&gt;1,"Registro repetido",""))))</f>
        <v/>
      </c>
    </row>
    <row r="2833" customFormat="false" ht="15" hidden="false" customHeight="false" outlineLevel="0" collapsed="false">
      <c r="D2833" s="0" t="str">
        <f aca="false">IF(A2833="","",IFERROR(INDEX(Sesiones!$B$2:$B$401,MATCH(A2833,Sesiones!$A$2:$A$401,0)),"Sesión no existe"))</f>
        <v/>
      </c>
      <c r="E2833" s="41" t="str">
        <f aca="false">IF(A2833="","",IFERROR(INDEX(Sesiones!$C$2:$C$401,MATCH(A2833,Sesiones!$A$2:$A$401,0)),""))</f>
        <v/>
      </c>
      <c r="F2833" s="0" t="str">
        <f aca="false">IF(A2833="","",IF(D2833="Sesión no existe","Sesión no existe",IF(COUNTIFS(Matrículas!$A$2:$A$201,B2833,Matrículas!$B$2:$B$201,D2833)=0,"No está matriculado en ese grupo",IF(COUNTIFS($A$2:$A$3001,A2833,$B$2:$B$3001,B2833)&gt;1,"Registro repetido",""))))</f>
        <v/>
      </c>
    </row>
    <row r="2834" customFormat="false" ht="15" hidden="false" customHeight="false" outlineLevel="0" collapsed="false">
      <c r="D2834" s="0" t="str">
        <f aca="false">IF(A2834="","",IFERROR(INDEX(Sesiones!$B$2:$B$401,MATCH(A2834,Sesiones!$A$2:$A$401,0)),"Sesión no existe"))</f>
        <v/>
      </c>
      <c r="E2834" s="41" t="str">
        <f aca="false">IF(A2834="","",IFERROR(INDEX(Sesiones!$C$2:$C$401,MATCH(A2834,Sesiones!$A$2:$A$401,0)),""))</f>
        <v/>
      </c>
      <c r="F2834" s="0" t="str">
        <f aca="false">IF(A2834="","",IF(D2834="Sesión no existe","Sesión no existe",IF(COUNTIFS(Matrículas!$A$2:$A$201,B2834,Matrículas!$B$2:$B$201,D2834)=0,"No está matriculado en ese grupo",IF(COUNTIFS($A$2:$A$3001,A2834,$B$2:$B$3001,B2834)&gt;1,"Registro repetido",""))))</f>
        <v/>
      </c>
    </row>
    <row r="2835" customFormat="false" ht="15" hidden="false" customHeight="false" outlineLevel="0" collapsed="false">
      <c r="D2835" s="0" t="str">
        <f aca="false">IF(A2835="","",IFERROR(INDEX(Sesiones!$B$2:$B$401,MATCH(A2835,Sesiones!$A$2:$A$401,0)),"Sesión no existe"))</f>
        <v/>
      </c>
      <c r="E2835" s="41" t="str">
        <f aca="false">IF(A2835="","",IFERROR(INDEX(Sesiones!$C$2:$C$401,MATCH(A2835,Sesiones!$A$2:$A$401,0)),""))</f>
        <v/>
      </c>
      <c r="F2835" s="0" t="str">
        <f aca="false">IF(A2835="","",IF(D2835="Sesión no existe","Sesión no existe",IF(COUNTIFS(Matrículas!$A$2:$A$201,B2835,Matrículas!$B$2:$B$201,D2835)=0,"No está matriculado en ese grupo",IF(COUNTIFS($A$2:$A$3001,A2835,$B$2:$B$3001,B2835)&gt;1,"Registro repetido",""))))</f>
        <v/>
      </c>
    </row>
    <row r="2836" customFormat="false" ht="15" hidden="false" customHeight="false" outlineLevel="0" collapsed="false">
      <c r="D2836" s="0" t="str">
        <f aca="false">IF(A2836="","",IFERROR(INDEX(Sesiones!$B$2:$B$401,MATCH(A2836,Sesiones!$A$2:$A$401,0)),"Sesión no existe"))</f>
        <v/>
      </c>
      <c r="E2836" s="41" t="str">
        <f aca="false">IF(A2836="","",IFERROR(INDEX(Sesiones!$C$2:$C$401,MATCH(A2836,Sesiones!$A$2:$A$401,0)),""))</f>
        <v/>
      </c>
      <c r="F2836" s="0" t="str">
        <f aca="false">IF(A2836="","",IF(D2836="Sesión no existe","Sesión no existe",IF(COUNTIFS(Matrículas!$A$2:$A$201,B2836,Matrículas!$B$2:$B$201,D2836)=0,"No está matriculado en ese grupo",IF(COUNTIFS($A$2:$A$3001,A2836,$B$2:$B$3001,B2836)&gt;1,"Registro repetido",""))))</f>
        <v/>
      </c>
    </row>
    <row r="2837" customFormat="false" ht="15" hidden="false" customHeight="false" outlineLevel="0" collapsed="false">
      <c r="D2837" s="0" t="str">
        <f aca="false">IF(A2837="","",IFERROR(INDEX(Sesiones!$B$2:$B$401,MATCH(A2837,Sesiones!$A$2:$A$401,0)),"Sesión no existe"))</f>
        <v/>
      </c>
      <c r="E2837" s="41" t="str">
        <f aca="false">IF(A2837="","",IFERROR(INDEX(Sesiones!$C$2:$C$401,MATCH(A2837,Sesiones!$A$2:$A$401,0)),""))</f>
        <v/>
      </c>
      <c r="F2837" s="0" t="str">
        <f aca="false">IF(A2837="","",IF(D2837="Sesión no existe","Sesión no existe",IF(COUNTIFS(Matrículas!$A$2:$A$201,B2837,Matrículas!$B$2:$B$201,D2837)=0,"No está matriculado en ese grupo",IF(COUNTIFS($A$2:$A$3001,A2837,$B$2:$B$3001,B2837)&gt;1,"Registro repetido",""))))</f>
        <v/>
      </c>
    </row>
    <row r="2838" customFormat="false" ht="15" hidden="false" customHeight="false" outlineLevel="0" collapsed="false">
      <c r="D2838" s="0" t="str">
        <f aca="false">IF(A2838="","",IFERROR(INDEX(Sesiones!$B$2:$B$401,MATCH(A2838,Sesiones!$A$2:$A$401,0)),"Sesión no existe"))</f>
        <v/>
      </c>
      <c r="E2838" s="41" t="str">
        <f aca="false">IF(A2838="","",IFERROR(INDEX(Sesiones!$C$2:$C$401,MATCH(A2838,Sesiones!$A$2:$A$401,0)),""))</f>
        <v/>
      </c>
      <c r="F2838" s="0" t="str">
        <f aca="false">IF(A2838="","",IF(D2838="Sesión no existe","Sesión no existe",IF(COUNTIFS(Matrículas!$A$2:$A$201,B2838,Matrículas!$B$2:$B$201,D2838)=0,"No está matriculado en ese grupo",IF(COUNTIFS($A$2:$A$3001,A2838,$B$2:$B$3001,B2838)&gt;1,"Registro repetido",""))))</f>
        <v/>
      </c>
    </row>
    <row r="2839" customFormat="false" ht="15" hidden="false" customHeight="false" outlineLevel="0" collapsed="false">
      <c r="D2839" s="0" t="str">
        <f aca="false">IF(A2839="","",IFERROR(INDEX(Sesiones!$B$2:$B$401,MATCH(A2839,Sesiones!$A$2:$A$401,0)),"Sesión no existe"))</f>
        <v/>
      </c>
      <c r="E2839" s="41" t="str">
        <f aca="false">IF(A2839="","",IFERROR(INDEX(Sesiones!$C$2:$C$401,MATCH(A2839,Sesiones!$A$2:$A$401,0)),""))</f>
        <v/>
      </c>
      <c r="F2839" s="0" t="str">
        <f aca="false">IF(A2839="","",IF(D2839="Sesión no existe","Sesión no existe",IF(COUNTIFS(Matrículas!$A$2:$A$201,B2839,Matrículas!$B$2:$B$201,D2839)=0,"No está matriculado en ese grupo",IF(COUNTIFS($A$2:$A$3001,A2839,$B$2:$B$3001,B2839)&gt;1,"Registro repetido",""))))</f>
        <v/>
      </c>
    </row>
    <row r="2840" customFormat="false" ht="15" hidden="false" customHeight="false" outlineLevel="0" collapsed="false">
      <c r="D2840" s="0" t="str">
        <f aca="false">IF(A2840="","",IFERROR(INDEX(Sesiones!$B$2:$B$401,MATCH(A2840,Sesiones!$A$2:$A$401,0)),"Sesión no existe"))</f>
        <v/>
      </c>
      <c r="E2840" s="41" t="str">
        <f aca="false">IF(A2840="","",IFERROR(INDEX(Sesiones!$C$2:$C$401,MATCH(A2840,Sesiones!$A$2:$A$401,0)),""))</f>
        <v/>
      </c>
      <c r="F2840" s="0" t="str">
        <f aca="false">IF(A2840="","",IF(D2840="Sesión no existe","Sesión no existe",IF(COUNTIFS(Matrículas!$A$2:$A$201,B2840,Matrículas!$B$2:$B$201,D2840)=0,"No está matriculado en ese grupo",IF(COUNTIFS($A$2:$A$3001,A2840,$B$2:$B$3001,B2840)&gt;1,"Registro repetido",""))))</f>
        <v/>
      </c>
    </row>
    <row r="2841" customFormat="false" ht="15" hidden="false" customHeight="false" outlineLevel="0" collapsed="false">
      <c r="D2841" s="0" t="str">
        <f aca="false">IF(A2841="","",IFERROR(INDEX(Sesiones!$B$2:$B$401,MATCH(A2841,Sesiones!$A$2:$A$401,0)),"Sesión no existe"))</f>
        <v/>
      </c>
      <c r="E2841" s="41" t="str">
        <f aca="false">IF(A2841="","",IFERROR(INDEX(Sesiones!$C$2:$C$401,MATCH(A2841,Sesiones!$A$2:$A$401,0)),""))</f>
        <v/>
      </c>
      <c r="F2841" s="0" t="str">
        <f aca="false">IF(A2841="","",IF(D2841="Sesión no existe","Sesión no existe",IF(COUNTIFS(Matrículas!$A$2:$A$201,B2841,Matrículas!$B$2:$B$201,D2841)=0,"No está matriculado en ese grupo",IF(COUNTIFS($A$2:$A$3001,A2841,$B$2:$B$3001,B2841)&gt;1,"Registro repetido",""))))</f>
        <v/>
      </c>
    </row>
    <row r="2842" customFormat="false" ht="15" hidden="false" customHeight="false" outlineLevel="0" collapsed="false">
      <c r="D2842" s="0" t="str">
        <f aca="false">IF(A2842="","",IFERROR(INDEX(Sesiones!$B$2:$B$401,MATCH(A2842,Sesiones!$A$2:$A$401,0)),"Sesión no existe"))</f>
        <v/>
      </c>
      <c r="E2842" s="41" t="str">
        <f aca="false">IF(A2842="","",IFERROR(INDEX(Sesiones!$C$2:$C$401,MATCH(A2842,Sesiones!$A$2:$A$401,0)),""))</f>
        <v/>
      </c>
      <c r="F2842" s="0" t="str">
        <f aca="false">IF(A2842="","",IF(D2842="Sesión no existe","Sesión no existe",IF(COUNTIFS(Matrículas!$A$2:$A$201,B2842,Matrículas!$B$2:$B$201,D2842)=0,"No está matriculado en ese grupo",IF(COUNTIFS($A$2:$A$3001,A2842,$B$2:$B$3001,B2842)&gt;1,"Registro repetido",""))))</f>
        <v/>
      </c>
    </row>
    <row r="2843" customFormat="false" ht="15" hidden="false" customHeight="false" outlineLevel="0" collapsed="false">
      <c r="D2843" s="0" t="str">
        <f aca="false">IF(A2843="","",IFERROR(INDEX(Sesiones!$B$2:$B$401,MATCH(A2843,Sesiones!$A$2:$A$401,0)),"Sesión no existe"))</f>
        <v/>
      </c>
      <c r="E2843" s="41" t="str">
        <f aca="false">IF(A2843="","",IFERROR(INDEX(Sesiones!$C$2:$C$401,MATCH(A2843,Sesiones!$A$2:$A$401,0)),""))</f>
        <v/>
      </c>
      <c r="F2843" s="0" t="str">
        <f aca="false">IF(A2843="","",IF(D2843="Sesión no existe","Sesión no existe",IF(COUNTIFS(Matrículas!$A$2:$A$201,B2843,Matrículas!$B$2:$B$201,D2843)=0,"No está matriculado en ese grupo",IF(COUNTIFS($A$2:$A$3001,A2843,$B$2:$B$3001,B2843)&gt;1,"Registro repetido",""))))</f>
        <v/>
      </c>
    </row>
    <row r="2844" customFormat="false" ht="15" hidden="false" customHeight="false" outlineLevel="0" collapsed="false">
      <c r="D2844" s="0" t="str">
        <f aca="false">IF(A2844="","",IFERROR(INDEX(Sesiones!$B$2:$B$401,MATCH(A2844,Sesiones!$A$2:$A$401,0)),"Sesión no existe"))</f>
        <v/>
      </c>
      <c r="E2844" s="41" t="str">
        <f aca="false">IF(A2844="","",IFERROR(INDEX(Sesiones!$C$2:$C$401,MATCH(A2844,Sesiones!$A$2:$A$401,0)),""))</f>
        <v/>
      </c>
      <c r="F2844" s="0" t="str">
        <f aca="false">IF(A2844="","",IF(D2844="Sesión no existe","Sesión no existe",IF(COUNTIFS(Matrículas!$A$2:$A$201,B2844,Matrículas!$B$2:$B$201,D2844)=0,"No está matriculado en ese grupo",IF(COUNTIFS($A$2:$A$3001,A2844,$B$2:$B$3001,B2844)&gt;1,"Registro repetido",""))))</f>
        <v/>
      </c>
    </row>
    <row r="2845" customFormat="false" ht="15" hidden="false" customHeight="false" outlineLevel="0" collapsed="false">
      <c r="D2845" s="0" t="str">
        <f aca="false">IF(A2845="","",IFERROR(INDEX(Sesiones!$B$2:$B$401,MATCH(A2845,Sesiones!$A$2:$A$401,0)),"Sesión no existe"))</f>
        <v/>
      </c>
      <c r="E2845" s="41" t="str">
        <f aca="false">IF(A2845="","",IFERROR(INDEX(Sesiones!$C$2:$C$401,MATCH(A2845,Sesiones!$A$2:$A$401,0)),""))</f>
        <v/>
      </c>
      <c r="F2845" s="0" t="str">
        <f aca="false">IF(A2845="","",IF(D2845="Sesión no existe","Sesión no existe",IF(COUNTIFS(Matrículas!$A$2:$A$201,B2845,Matrículas!$B$2:$B$201,D2845)=0,"No está matriculado en ese grupo",IF(COUNTIFS($A$2:$A$3001,A2845,$B$2:$B$3001,B2845)&gt;1,"Registro repetido",""))))</f>
        <v/>
      </c>
    </row>
    <row r="2846" customFormat="false" ht="15" hidden="false" customHeight="false" outlineLevel="0" collapsed="false">
      <c r="D2846" s="0" t="str">
        <f aca="false">IF(A2846="","",IFERROR(INDEX(Sesiones!$B$2:$B$401,MATCH(A2846,Sesiones!$A$2:$A$401,0)),"Sesión no existe"))</f>
        <v/>
      </c>
      <c r="E2846" s="41" t="str">
        <f aca="false">IF(A2846="","",IFERROR(INDEX(Sesiones!$C$2:$C$401,MATCH(A2846,Sesiones!$A$2:$A$401,0)),""))</f>
        <v/>
      </c>
      <c r="F2846" s="0" t="str">
        <f aca="false">IF(A2846="","",IF(D2846="Sesión no existe","Sesión no existe",IF(COUNTIFS(Matrículas!$A$2:$A$201,B2846,Matrículas!$B$2:$B$201,D2846)=0,"No está matriculado en ese grupo",IF(COUNTIFS($A$2:$A$3001,A2846,$B$2:$B$3001,B2846)&gt;1,"Registro repetido",""))))</f>
        <v/>
      </c>
    </row>
    <row r="2847" customFormat="false" ht="15" hidden="false" customHeight="false" outlineLevel="0" collapsed="false">
      <c r="D2847" s="0" t="str">
        <f aca="false">IF(A2847="","",IFERROR(INDEX(Sesiones!$B$2:$B$401,MATCH(A2847,Sesiones!$A$2:$A$401,0)),"Sesión no existe"))</f>
        <v/>
      </c>
      <c r="E2847" s="41" t="str">
        <f aca="false">IF(A2847="","",IFERROR(INDEX(Sesiones!$C$2:$C$401,MATCH(A2847,Sesiones!$A$2:$A$401,0)),""))</f>
        <v/>
      </c>
      <c r="F2847" s="0" t="str">
        <f aca="false">IF(A2847="","",IF(D2847="Sesión no existe","Sesión no existe",IF(COUNTIFS(Matrículas!$A$2:$A$201,B2847,Matrículas!$B$2:$B$201,D2847)=0,"No está matriculado en ese grupo",IF(COUNTIFS($A$2:$A$3001,A2847,$B$2:$B$3001,B2847)&gt;1,"Registro repetido",""))))</f>
        <v/>
      </c>
    </row>
    <row r="2848" customFormat="false" ht="15" hidden="false" customHeight="false" outlineLevel="0" collapsed="false">
      <c r="D2848" s="0" t="str">
        <f aca="false">IF(A2848="","",IFERROR(INDEX(Sesiones!$B$2:$B$401,MATCH(A2848,Sesiones!$A$2:$A$401,0)),"Sesión no existe"))</f>
        <v/>
      </c>
      <c r="E2848" s="41" t="str">
        <f aca="false">IF(A2848="","",IFERROR(INDEX(Sesiones!$C$2:$C$401,MATCH(A2848,Sesiones!$A$2:$A$401,0)),""))</f>
        <v/>
      </c>
      <c r="F2848" s="0" t="str">
        <f aca="false">IF(A2848="","",IF(D2848="Sesión no existe","Sesión no existe",IF(COUNTIFS(Matrículas!$A$2:$A$201,B2848,Matrículas!$B$2:$B$201,D2848)=0,"No está matriculado en ese grupo",IF(COUNTIFS($A$2:$A$3001,A2848,$B$2:$B$3001,B2848)&gt;1,"Registro repetido",""))))</f>
        <v/>
      </c>
    </row>
    <row r="2849" customFormat="false" ht="15" hidden="false" customHeight="false" outlineLevel="0" collapsed="false">
      <c r="D2849" s="0" t="str">
        <f aca="false">IF(A2849="","",IFERROR(INDEX(Sesiones!$B$2:$B$401,MATCH(A2849,Sesiones!$A$2:$A$401,0)),"Sesión no existe"))</f>
        <v/>
      </c>
      <c r="E2849" s="41" t="str">
        <f aca="false">IF(A2849="","",IFERROR(INDEX(Sesiones!$C$2:$C$401,MATCH(A2849,Sesiones!$A$2:$A$401,0)),""))</f>
        <v/>
      </c>
      <c r="F2849" s="0" t="str">
        <f aca="false">IF(A2849="","",IF(D2849="Sesión no existe","Sesión no existe",IF(COUNTIFS(Matrículas!$A$2:$A$201,B2849,Matrículas!$B$2:$B$201,D2849)=0,"No está matriculado en ese grupo",IF(COUNTIFS($A$2:$A$3001,A2849,$B$2:$B$3001,B2849)&gt;1,"Registro repetido",""))))</f>
        <v/>
      </c>
    </row>
    <row r="2850" customFormat="false" ht="15" hidden="false" customHeight="false" outlineLevel="0" collapsed="false">
      <c r="D2850" s="0" t="str">
        <f aca="false">IF(A2850="","",IFERROR(INDEX(Sesiones!$B$2:$B$401,MATCH(A2850,Sesiones!$A$2:$A$401,0)),"Sesión no existe"))</f>
        <v/>
      </c>
      <c r="E2850" s="41" t="str">
        <f aca="false">IF(A2850="","",IFERROR(INDEX(Sesiones!$C$2:$C$401,MATCH(A2850,Sesiones!$A$2:$A$401,0)),""))</f>
        <v/>
      </c>
      <c r="F2850" s="0" t="str">
        <f aca="false">IF(A2850="","",IF(D2850="Sesión no existe","Sesión no existe",IF(COUNTIFS(Matrículas!$A$2:$A$201,B2850,Matrículas!$B$2:$B$201,D2850)=0,"No está matriculado en ese grupo",IF(COUNTIFS($A$2:$A$3001,A2850,$B$2:$B$3001,B2850)&gt;1,"Registro repetido",""))))</f>
        <v/>
      </c>
    </row>
    <row r="2851" customFormat="false" ht="15" hidden="false" customHeight="false" outlineLevel="0" collapsed="false">
      <c r="D2851" s="0" t="str">
        <f aca="false">IF(A2851="","",IFERROR(INDEX(Sesiones!$B$2:$B$401,MATCH(A2851,Sesiones!$A$2:$A$401,0)),"Sesión no existe"))</f>
        <v/>
      </c>
      <c r="E2851" s="41" t="str">
        <f aca="false">IF(A2851="","",IFERROR(INDEX(Sesiones!$C$2:$C$401,MATCH(A2851,Sesiones!$A$2:$A$401,0)),""))</f>
        <v/>
      </c>
      <c r="F2851" s="0" t="str">
        <f aca="false">IF(A2851="","",IF(D2851="Sesión no existe","Sesión no existe",IF(COUNTIFS(Matrículas!$A$2:$A$201,B2851,Matrículas!$B$2:$B$201,D2851)=0,"No está matriculado en ese grupo",IF(COUNTIFS($A$2:$A$3001,A2851,$B$2:$B$3001,B2851)&gt;1,"Registro repetido",""))))</f>
        <v/>
      </c>
    </row>
    <row r="2852" customFormat="false" ht="15" hidden="false" customHeight="false" outlineLevel="0" collapsed="false">
      <c r="D2852" s="0" t="str">
        <f aca="false">IF(A2852="","",IFERROR(INDEX(Sesiones!$B$2:$B$401,MATCH(A2852,Sesiones!$A$2:$A$401,0)),"Sesión no existe"))</f>
        <v/>
      </c>
      <c r="E2852" s="41" t="str">
        <f aca="false">IF(A2852="","",IFERROR(INDEX(Sesiones!$C$2:$C$401,MATCH(A2852,Sesiones!$A$2:$A$401,0)),""))</f>
        <v/>
      </c>
      <c r="F2852" s="0" t="str">
        <f aca="false">IF(A2852="","",IF(D2852="Sesión no existe","Sesión no existe",IF(COUNTIFS(Matrículas!$A$2:$A$201,B2852,Matrículas!$B$2:$B$201,D2852)=0,"No está matriculado en ese grupo",IF(COUNTIFS($A$2:$A$3001,A2852,$B$2:$B$3001,B2852)&gt;1,"Registro repetido",""))))</f>
        <v/>
      </c>
    </row>
    <row r="2853" customFormat="false" ht="15" hidden="false" customHeight="false" outlineLevel="0" collapsed="false">
      <c r="D2853" s="0" t="str">
        <f aca="false">IF(A2853="","",IFERROR(INDEX(Sesiones!$B$2:$B$401,MATCH(A2853,Sesiones!$A$2:$A$401,0)),"Sesión no existe"))</f>
        <v/>
      </c>
      <c r="E2853" s="41" t="str">
        <f aca="false">IF(A2853="","",IFERROR(INDEX(Sesiones!$C$2:$C$401,MATCH(A2853,Sesiones!$A$2:$A$401,0)),""))</f>
        <v/>
      </c>
      <c r="F2853" s="0" t="str">
        <f aca="false">IF(A2853="","",IF(D2853="Sesión no existe","Sesión no existe",IF(COUNTIFS(Matrículas!$A$2:$A$201,B2853,Matrículas!$B$2:$B$201,D2853)=0,"No está matriculado en ese grupo",IF(COUNTIFS($A$2:$A$3001,A2853,$B$2:$B$3001,B2853)&gt;1,"Registro repetido",""))))</f>
        <v/>
      </c>
    </row>
    <row r="2854" customFormat="false" ht="15" hidden="false" customHeight="false" outlineLevel="0" collapsed="false">
      <c r="D2854" s="0" t="str">
        <f aca="false">IF(A2854="","",IFERROR(INDEX(Sesiones!$B$2:$B$401,MATCH(A2854,Sesiones!$A$2:$A$401,0)),"Sesión no existe"))</f>
        <v/>
      </c>
      <c r="E2854" s="41" t="str">
        <f aca="false">IF(A2854="","",IFERROR(INDEX(Sesiones!$C$2:$C$401,MATCH(A2854,Sesiones!$A$2:$A$401,0)),""))</f>
        <v/>
      </c>
      <c r="F2854" s="0" t="str">
        <f aca="false">IF(A2854="","",IF(D2854="Sesión no existe","Sesión no existe",IF(COUNTIFS(Matrículas!$A$2:$A$201,B2854,Matrículas!$B$2:$B$201,D2854)=0,"No está matriculado en ese grupo",IF(COUNTIFS($A$2:$A$3001,A2854,$B$2:$B$3001,B2854)&gt;1,"Registro repetido",""))))</f>
        <v/>
      </c>
    </row>
    <row r="2855" customFormat="false" ht="15" hidden="false" customHeight="false" outlineLevel="0" collapsed="false">
      <c r="D2855" s="0" t="str">
        <f aca="false">IF(A2855="","",IFERROR(INDEX(Sesiones!$B$2:$B$401,MATCH(A2855,Sesiones!$A$2:$A$401,0)),"Sesión no existe"))</f>
        <v/>
      </c>
      <c r="E2855" s="41" t="str">
        <f aca="false">IF(A2855="","",IFERROR(INDEX(Sesiones!$C$2:$C$401,MATCH(A2855,Sesiones!$A$2:$A$401,0)),""))</f>
        <v/>
      </c>
      <c r="F2855" s="0" t="str">
        <f aca="false">IF(A2855="","",IF(D2855="Sesión no existe","Sesión no existe",IF(COUNTIFS(Matrículas!$A$2:$A$201,B2855,Matrículas!$B$2:$B$201,D2855)=0,"No está matriculado en ese grupo",IF(COUNTIFS($A$2:$A$3001,A2855,$B$2:$B$3001,B2855)&gt;1,"Registro repetido",""))))</f>
        <v/>
      </c>
    </row>
    <row r="2856" customFormat="false" ht="15" hidden="false" customHeight="false" outlineLevel="0" collapsed="false">
      <c r="D2856" s="0" t="str">
        <f aca="false">IF(A2856="","",IFERROR(INDEX(Sesiones!$B$2:$B$401,MATCH(A2856,Sesiones!$A$2:$A$401,0)),"Sesión no existe"))</f>
        <v/>
      </c>
      <c r="E2856" s="41" t="str">
        <f aca="false">IF(A2856="","",IFERROR(INDEX(Sesiones!$C$2:$C$401,MATCH(A2856,Sesiones!$A$2:$A$401,0)),""))</f>
        <v/>
      </c>
      <c r="F2856" s="0" t="str">
        <f aca="false">IF(A2856="","",IF(D2856="Sesión no existe","Sesión no existe",IF(COUNTIFS(Matrículas!$A$2:$A$201,B2856,Matrículas!$B$2:$B$201,D2856)=0,"No está matriculado en ese grupo",IF(COUNTIFS($A$2:$A$3001,A2856,$B$2:$B$3001,B2856)&gt;1,"Registro repetido",""))))</f>
        <v/>
      </c>
    </row>
    <row r="2857" customFormat="false" ht="15" hidden="false" customHeight="false" outlineLevel="0" collapsed="false">
      <c r="D2857" s="0" t="str">
        <f aca="false">IF(A2857="","",IFERROR(INDEX(Sesiones!$B$2:$B$401,MATCH(A2857,Sesiones!$A$2:$A$401,0)),"Sesión no existe"))</f>
        <v/>
      </c>
      <c r="E2857" s="41" t="str">
        <f aca="false">IF(A2857="","",IFERROR(INDEX(Sesiones!$C$2:$C$401,MATCH(A2857,Sesiones!$A$2:$A$401,0)),""))</f>
        <v/>
      </c>
      <c r="F2857" s="0" t="str">
        <f aca="false">IF(A2857="","",IF(D2857="Sesión no existe","Sesión no existe",IF(COUNTIFS(Matrículas!$A$2:$A$201,B2857,Matrículas!$B$2:$B$201,D2857)=0,"No está matriculado en ese grupo",IF(COUNTIFS($A$2:$A$3001,A2857,$B$2:$B$3001,B2857)&gt;1,"Registro repetido",""))))</f>
        <v/>
      </c>
    </row>
    <row r="2858" customFormat="false" ht="15" hidden="false" customHeight="false" outlineLevel="0" collapsed="false">
      <c r="D2858" s="0" t="str">
        <f aca="false">IF(A2858="","",IFERROR(INDEX(Sesiones!$B$2:$B$401,MATCH(A2858,Sesiones!$A$2:$A$401,0)),"Sesión no existe"))</f>
        <v/>
      </c>
      <c r="E2858" s="41" t="str">
        <f aca="false">IF(A2858="","",IFERROR(INDEX(Sesiones!$C$2:$C$401,MATCH(A2858,Sesiones!$A$2:$A$401,0)),""))</f>
        <v/>
      </c>
      <c r="F2858" s="0" t="str">
        <f aca="false">IF(A2858="","",IF(D2858="Sesión no existe","Sesión no existe",IF(COUNTIFS(Matrículas!$A$2:$A$201,B2858,Matrículas!$B$2:$B$201,D2858)=0,"No está matriculado en ese grupo",IF(COUNTIFS($A$2:$A$3001,A2858,$B$2:$B$3001,B2858)&gt;1,"Registro repetido",""))))</f>
        <v/>
      </c>
    </row>
    <row r="2859" customFormat="false" ht="15" hidden="false" customHeight="false" outlineLevel="0" collapsed="false">
      <c r="D2859" s="0" t="str">
        <f aca="false">IF(A2859="","",IFERROR(INDEX(Sesiones!$B$2:$B$401,MATCH(A2859,Sesiones!$A$2:$A$401,0)),"Sesión no existe"))</f>
        <v/>
      </c>
      <c r="E2859" s="41" t="str">
        <f aca="false">IF(A2859="","",IFERROR(INDEX(Sesiones!$C$2:$C$401,MATCH(A2859,Sesiones!$A$2:$A$401,0)),""))</f>
        <v/>
      </c>
      <c r="F2859" s="0" t="str">
        <f aca="false">IF(A2859="","",IF(D2859="Sesión no existe","Sesión no existe",IF(COUNTIFS(Matrículas!$A$2:$A$201,B2859,Matrículas!$B$2:$B$201,D2859)=0,"No está matriculado en ese grupo",IF(COUNTIFS($A$2:$A$3001,A2859,$B$2:$B$3001,B2859)&gt;1,"Registro repetido",""))))</f>
        <v/>
      </c>
    </row>
    <row r="2860" customFormat="false" ht="15" hidden="false" customHeight="false" outlineLevel="0" collapsed="false">
      <c r="D2860" s="0" t="str">
        <f aca="false">IF(A2860="","",IFERROR(INDEX(Sesiones!$B$2:$B$401,MATCH(A2860,Sesiones!$A$2:$A$401,0)),"Sesión no existe"))</f>
        <v/>
      </c>
      <c r="E2860" s="41" t="str">
        <f aca="false">IF(A2860="","",IFERROR(INDEX(Sesiones!$C$2:$C$401,MATCH(A2860,Sesiones!$A$2:$A$401,0)),""))</f>
        <v/>
      </c>
      <c r="F2860" s="0" t="str">
        <f aca="false">IF(A2860="","",IF(D2860="Sesión no existe","Sesión no existe",IF(COUNTIFS(Matrículas!$A$2:$A$201,B2860,Matrículas!$B$2:$B$201,D2860)=0,"No está matriculado en ese grupo",IF(COUNTIFS($A$2:$A$3001,A2860,$B$2:$B$3001,B2860)&gt;1,"Registro repetido",""))))</f>
        <v/>
      </c>
    </row>
    <row r="2861" customFormat="false" ht="15" hidden="false" customHeight="false" outlineLevel="0" collapsed="false">
      <c r="D2861" s="0" t="str">
        <f aca="false">IF(A2861="","",IFERROR(INDEX(Sesiones!$B$2:$B$401,MATCH(A2861,Sesiones!$A$2:$A$401,0)),"Sesión no existe"))</f>
        <v/>
      </c>
      <c r="E2861" s="41" t="str">
        <f aca="false">IF(A2861="","",IFERROR(INDEX(Sesiones!$C$2:$C$401,MATCH(A2861,Sesiones!$A$2:$A$401,0)),""))</f>
        <v/>
      </c>
      <c r="F2861" s="0" t="str">
        <f aca="false">IF(A2861="","",IF(D2861="Sesión no existe","Sesión no existe",IF(COUNTIFS(Matrículas!$A$2:$A$201,B2861,Matrículas!$B$2:$B$201,D2861)=0,"No está matriculado en ese grupo",IF(COUNTIFS($A$2:$A$3001,A2861,$B$2:$B$3001,B2861)&gt;1,"Registro repetido",""))))</f>
        <v/>
      </c>
    </row>
    <row r="2862" customFormat="false" ht="15" hidden="false" customHeight="false" outlineLevel="0" collapsed="false">
      <c r="D2862" s="0" t="str">
        <f aca="false">IF(A2862="","",IFERROR(INDEX(Sesiones!$B$2:$B$401,MATCH(A2862,Sesiones!$A$2:$A$401,0)),"Sesión no existe"))</f>
        <v/>
      </c>
      <c r="E2862" s="41" t="str">
        <f aca="false">IF(A2862="","",IFERROR(INDEX(Sesiones!$C$2:$C$401,MATCH(A2862,Sesiones!$A$2:$A$401,0)),""))</f>
        <v/>
      </c>
      <c r="F2862" s="0" t="str">
        <f aca="false">IF(A2862="","",IF(D2862="Sesión no existe","Sesión no existe",IF(COUNTIFS(Matrículas!$A$2:$A$201,B2862,Matrículas!$B$2:$B$201,D2862)=0,"No está matriculado en ese grupo",IF(COUNTIFS($A$2:$A$3001,A2862,$B$2:$B$3001,B2862)&gt;1,"Registro repetido",""))))</f>
        <v/>
      </c>
    </row>
    <row r="2863" customFormat="false" ht="15" hidden="false" customHeight="false" outlineLevel="0" collapsed="false">
      <c r="D2863" s="0" t="str">
        <f aca="false">IF(A2863="","",IFERROR(INDEX(Sesiones!$B$2:$B$401,MATCH(A2863,Sesiones!$A$2:$A$401,0)),"Sesión no existe"))</f>
        <v/>
      </c>
      <c r="E2863" s="41" t="str">
        <f aca="false">IF(A2863="","",IFERROR(INDEX(Sesiones!$C$2:$C$401,MATCH(A2863,Sesiones!$A$2:$A$401,0)),""))</f>
        <v/>
      </c>
      <c r="F2863" s="0" t="str">
        <f aca="false">IF(A2863="","",IF(D2863="Sesión no existe","Sesión no existe",IF(COUNTIFS(Matrículas!$A$2:$A$201,B2863,Matrículas!$B$2:$B$201,D2863)=0,"No está matriculado en ese grupo",IF(COUNTIFS($A$2:$A$3001,A2863,$B$2:$B$3001,B2863)&gt;1,"Registro repetido",""))))</f>
        <v/>
      </c>
    </row>
    <row r="2864" customFormat="false" ht="15" hidden="false" customHeight="false" outlineLevel="0" collapsed="false">
      <c r="D2864" s="0" t="str">
        <f aca="false">IF(A2864="","",IFERROR(INDEX(Sesiones!$B$2:$B$401,MATCH(A2864,Sesiones!$A$2:$A$401,0)),"Sesión no existe"))</f>
        <v/>
      </c>
      <c r="E2864" s="41" t="str">
        <f aca="false">IF(A2864="","",IFERROR(INDEX(Sesiones!$C$2:$C$401,MATCH(A2864,Sesiones!$A$2:$A$401,0)),""))</f>
        <v/>
      </c>
      <c r="F2864" s="0" t="str">
        <f aca="false">IF(A2864="","",IF(D2864="Sesión no existe","Sesión no existe",IF(COUNTIFS(Matrículas!$A$2:$A$201,B2864,Matrículas!$B$2:$B$201,D2864)=0,"No está matriculado en ese grupo",IF(COUNTIFS($A$2:$A$3001,A2864,$B$2:$B$3001,B2864)&gt;1,"Registro repetido",""))))</f>
        <v/>
      </c>
    </row>
    <row r="2865" customFormat="false" ht="15" hidden="false" customHeight="false" outlineLevel="0" collapsed="false">
      <c r="D2865" s="0" t="str">
        <f aca="false">IF(A2865="","",IFERROR(INDEX(Sesiones!$B$2:$B$401,MATCH(A2865,Sesiones!$A$2:$A$401,0)),"Sesión no existe"))</f>
        <v/>
      </c>
      <c r="E2865" s="41" t="str">
        <f aca="false">IF(A2865="","",IFERROR(INDEX(Sesiones!$C$2:$C$401,MATCH(A2865,Sesiones!$A$2:$A$401,0)),""))</f>
        <v/>
      </c>
      <c r="F2865" s="0" t="str">
        <f aca="false">IF(A2865="","",IF(D2865="Sesión no existe","Sesión no existe",IF(COUNTIFS(Matrículas!$A$2:$A$201,B2865,Matrículas!$B$2:$B$201,D2865)=0,"No está matriculado en ese grupo",IF(COUNTIFS($A$2:$A$3001,A2865,$B$2:$B$3001,B2865)&gt;1,"Registro repetido",""))))</f>
        <v/>
      </c>
    </row>
    <row r="2866" customFormat="false" ht="15" hidden="false" customHeight="false" outlineLevel="0" collapsed="false">
      <c r="D2866" s="0" t="str">
        <f aca="false">IF(A2866="","",IFERROR(INDEX(Sesiones!$B$2:$B$401,MATCH(A2866,Sesiones!$A$2:$A$401,0)),"Sesión no existe"))</f>
        <v/>
      </c>
      <c r="E2866" s="41" t="str">
        <f aca="false">IF(A2866="","",IFERROR(INDEX(Sesiones!$C$2:$C$401,MATCH(A2866,Sesiones!$A$2:$A$401,0)),""))</f>
        <v/>
      </c>
      <c r="F2866" s="0" t="str">
        <f aca="false">IF(A2866="","",IF(D2866="Sesión no existe","Sesión no existe",IF(COUNTIFS(Matrículas!$A$2:$A$201,B2866,Matrículas!$B$2:$B$201,D2866)=0,"No está matriculado en ese grupo",IF(COUNTIFS($A$2:$A$3001,A2866,$B$2:$B$3001,B2866)&gt;1,"Registro repetido",""))))</f>
        <v/>
      </c>
    </row>
    <row r="2867" customFormat="false" ht="15" hidden="false" customHeight="false" outlineLevel="0" collapsed="false">
      <c r="D2867" s="0" t="str">
        <f aca="false">IF(A2867="","",IFERROR(INDEX(Sesiones!$B$2:$B$401,MATCH(A2867,Sesiones!$A$2:$A$401,0)),"Sesión no existe"))</f>
        <v/>
      </c>
      <c r="E2867" s="41" t="str">
        <f aca="false">IF(A2867="","",IFERROR(INDEX(Sesiones!$C$2:$C$401,MATCH(A2867,Sesiones!$A$2:$A$401,0)),""))</f>
        <v/>
      </c>
      <c r="F2867" s="0" t="str">
        <f aca="false">IF(A2867="","",IF(D2867="Sesión no existe","Sesión no existe",IF(COUNTIFS(Matrículas!$A$2:$A$201,B2867,Matrículas!$B$2:$B$201,D2867)=0,"No está matriculado en ese grupo",IF(COUNTIFS($A$2:$A$3001,A2867,$B$2:$B$3001,B2867)&gt;1,"Registro repetido",""))))</f>
        <v/>
      </c>
    </row>
    <row r="2868" customFormat="false" ht="15" hidden="false" customHeight="false" outlineLevel="0" collapsed="false">
      <c r="D2868" s="0" t="str">
        <f aca="false">IF(A2868="","",IFERROR(INDEX(Sesiones!$B$2:$B$401,MATCH(A2868,Sesiones!$A$2:$A$401,0)),"Sesión no existe"))</f>
        <v/>
      </c>
      <c r="E2868" s="41" t="str">
        <f aca="false">IF(A2868="","",IFERROR(INDEX(Sesiones!$C$2:$C$401,MATCH(A2868,Sesiones!$A$2:$A$401,0)),""))</f>
        <v/>
      </c>
      <c r="F2868" s="0" t="str">
        <f aca="false">IF(A2868="","",IF(D2868="Sesión no existe","Sesión no existe",IF(COUNTIFS(Matrículas!$A$2:$A$201,B2868,Matrículas!$B$2:$B$201,D2868)=0,"No está matriculado en ese grupo",IF(COUNTIFS($A$2:$A$3001,A2868,$B$2:$B$3001,B2868)&gt;1,"Registro repetido",""))))</f>
        <v/>
      </c>
    </row>
    <row r="2869" customFormat="false" ht="15" hidden="false" customHeight="false" outlineLevel="0" collapsed="false">
      <c r="D2869" s="0" t="str">
        <f aca="false">IF(A2869="","",IFERROR(INDEX(Sesiones!$B$2:$B$401,MATCH(A2869,Sesiones!$A$2:$A$401,0)),"Sesión no existe"))</f>
        <v/>
      </c>
      <c r="E2869" s="41" t="str">
        <f aca="false">IF(A2869="","",IFERROR(INDEX(Sesiones!$C$2:$C$401,MATCH(A2869,Sesiones!$A$2:$A$401,0)),""))</f>
        <v/>
      </c>
      <c r="F2869" s="0" t="str">
        <f aca="false">IF(A2869="","",IF(D2869="Sesión no existe","Sesión no existe",IF(COUNTIFS(Matrículas!$A$2:$A$201,B2869,Matrículas!$B$2:$B$201,D2869)=0,"No está matriculado en ese grupo",IF(COUNTIFS($A$2:$A$3001,A2869,$B$2:$B$3001,B2869)&gt;1,"Registro repetido",""))))</f>
        <v/>
      </c>
    </row>
    <row r="2870" customFormat="false" ht="15" hidden="false" customHeight="false" outlineLevel="0" collapsed="false">
      <c r="D2870" s="0" t="str">
        <f aca="false">IF(A2870="","",IFERROR(INDEX(Sesiones!$B$2:$B$401,MATCH(A2870,Sesiones!$A$2:$A$401,0)),"Sesión no existe"))</f>
        <v/>
      </c>
      <c r="E2870" s="41" t="str">
        <f aca="false">IF(A2870="","",IFERROR(INDEX(Sesiones!$C$2:$C$401,MATCH(A2870,Sesiones!$A$2:$A$401,0)),""))</f>
        <v/>
      </c>
      <c r="F2870" s="0" t="str">
        <f aca="false">IF(A2870="","",IF(D2870="Sesión no existe","Sesión no existe",IF(COUNTIFS(Matrículas!$A$2:$A$201,B2870,Matrículas!$B$2:$B$201,D2870)=0,"No está matriculado en ese grupo",IF(COUNTIFS($A$2:$A$3001,A2870,$B$2:$B$3001,B2870)&gt;1,"Registro repetido",""))))</f>
        <v/>
      </c>
    </row>
    <row r="2871" customFormat="false" ht="15" hidden="false" customHeight="false" outlineLevel="0" collapsed="false">
      <c r="D2871" s="0" t="str">
        <f aca="false">IF(A2871="","",IFERROR(INDEX(Sesiones!$B$2:$B$401,MATCH(A2871,Sesiones!$A$2:$A$401,0)),"Sesión no existe"))</f>
        <v/>
      </c>
      <c r="E2871" s="41" t="str">
        <f aca="false">IF(A2871="","",IFERROR(INDEX(Sesiones!$C$2:$C$401,MATCH(A2871,Sesiones!$A$2:$A$401,0)),""))</f>
        <v/>
      </c>
      <c r="F2871" s="0" t="str">
        <f aca="false">IF(A2871="","",IF(D2871="Sesión no existe","Sesión no existe",IF(COUNTIFS(Matrículas!$A$2:$A$201,B2871,Matrículas!$B$2:$B$201,D2871)=0,"No está matriculado en ese grupo",IF(COUNTIFS($A$2:$A$3001,A2871,$B$2:$B$3001,B2871)&gt;1,"Registro repetido",""))))</f>
        <v/>
      </c>
    </row>
    <row r="2872" customFormat="false" ht="15" hidden="false" customHeight="false" outlineLevel="0" collapsed="false">
      <c r="D2872" s="0" t="str">
        <f aca="false">IF(A2872="","",IFERROR(INDEX(Sesiones!$B$2:$B$401,MATCH(A2872,Sesiones!$A$2:$A$401,0)),"Sesión no existe"))</f>
        <v/>
      </c>
      <c r="E2872" s="41" t="str">
        <f aca="false">IF(A2872="","",IFERROR(INDEX(Sesiones!$C$2:$C$401,MATCH(A2872,Sesiones!$A$2:$A$401,0)),""))</f>
        <v/>
      </c>
      <c r="F2872" s="0" t="str">
        <f aca="false">IF(A2872="","",IF(D2872="Sesión no existe","Sesión no existe",IF(COUNTIFS(Matrículas!$A$2:$A$201,B2872,Matrículas!$B$2:$B$201,D2872)=0,"No está matriculado en ese grupo",IF(COUNTIFS($A$2:$A$3001,A2872,$B$2:$B$3001,B2872)&gt;1,"Registro repetido",""))))</f>
        <v/>
      </c>
    </row>
    <row r="2873" customFormat="false" ht="15" hidden="false" customHeight="false" outlineLevel="0" collapsed="false">
      <c r="D2873" s="0" t="str">
        <f aca="false">IF(A2873="","",IFERROR(INDEX(Sesiones!$B$2:$B$401,MATCH(A2873,Sesiones!$A$2:$A$401,0)),"Sesión no existe"))</f>
        <v/>
      </c>
      <c r="E2873" s="41" t="str">
        <f aca="false">IF(A2873="","",IFERROR(INDEX(Sesiones!$C$2:$C$401,MATCH(A2873,Sesiones!$A$2:$A$401,0)),""))</f>
        <v/>
      </c>
      <c r="F2873" s="0" t="str">
        <f aca="false">IF(A2873="","",IF(D2873="Sesión no existe","Sesión no existe",IF(COUNTIFS(Matrículas!$A$2:$A$201,B2873,Matrículas!$B$2:$B$201,D2873)=0,"No está matriculado en ese grupo",IF(COUNTIFS($A$2:$A$3001,A2873,$B$2:$B$3001,B2873)&gt;1,"Registro repetido",""))))</f>
        <v/>
      </c>
    </row>
    <row r="2874" customFormat="false" ht="15" hidden="false" customHeight="false" outlineLevel="0" collapsed="false">
      <c r="D2874" s="0" t="str">
        <f aca="false">IF(A2874="","",IFERROR(INDEX(Sesiones!$B$2:$B$401,MATCH(A2874,Sesiones!$A$2:$A$401,0)),"Sesión no existe"))</f>
        <v/>
      </c>
      <c r="E2874" s="41" t="str">
        <f aca="false">IF(A2874="","",IFERROR(INDEX(Sesiones!$C$2:$C$401,MATCH(A2874,Sesiones!$A$2:$A$401,0)),""))</f>
        <v/>
      </c>
      <c r="F2874" s="0" t="str">
        <f aca="false">IF(A2874="","",IF(D2874="Sesión no existe","Sesión no existe",IF(COUNTIFS(Matrículas!$A$2:$A$201,B2874,Matrículas!$B$2:$B$201,D2874)=0,"No está matriculado en ese grupo",IF(COUNTIFS($A$2:$A$3001,A2874,$B$2:$B$3001,B2874)&gt;1,"Registro repetido",""))))</f>
        <v/>
      </c>
    </row>
    <row r="2875" customFormat="false" ht="15" hidden="false" customHeight="false" outlineLevel="0" collapsed="false">
      <c r="D2875" s="0" t="str">
        <f aca="false">IF(A2875="","",IFERROR(INDEX(Sesiones!$B$2:$B$401,MATCH(A2875,Sesiones!$A$2:$A$401,0)),"Sesión no existe"))</f>
        <v/>
      </c>
      <c r="E2875" s="41" t="str">
        <f aca="false">IF(A2875="","",IFERROR(INDEX(Sesiones!$C$2:$C$401,MATCH(A2875,Sesiones!$A$2:$A$401,0)),""))</f>
        <v/>
      </c>
      <c r="F2875" s="0" t="str">
        <f aca="false">IF(A2875="","",IF(D2875="Sesión no existe","Sesión no existe",IF(COUNTIFS(Matrículas!$A$2:$A$201,B2875,Matrículas!$B$2:$B$201,D2875)=0,"No está matriculado en ese grupo",IF(COUNTIFS($A$2:$A$3001,A2875,$B$2:$B$3001,B2875)&gt;1,"Registro repetido",""))))</f>
        <v/>
      </c>
    </row>
    <row r="2876" customFormat="false" ht="15" hidden="false" customHeight="false" outlineLevel="0" collapsed="false">
      <c r="D2876" s="0" t="str">
        <f aca="false">IF(A2876="","",IFERROR(INDEX(Sesiones!$B$2:$B$401,MATCH(A2876,Sesiones!$A$2:$A$401,0)),"Sesión no existe"))</f>
        <v/>
      </c>
      <c r="E2876" s="41" t="str">
        <f aca="false">IF(A2876="","",IFERROR(INDEX(Sesiones!$C$2:$C$401,MATCH(A2876,Sesiones!$A$2:$A$401,0)),""))</f>
        <v/>
      </c>
      <c r="F2876" s="0" t="str">
        <f aca="false">IF(A2876="","",IF(D2876="Sesión no existe","Sesión no existe",IF(COUNTIFS(Matrículas!$A$2:$A$201,B2876,Matrículas!$B$2:$B$201,D2876)=0,"No está matriculado en ese grupo",IF(COUNTIFS($A$2:$A$3001,A2876,$B$2:$B$3001,B2876)&gt;1,"Registro repetido",""))))</f>
        <v/>
      </c>
    </row>
    <row r="2877" customFormat="false" ht="15" hidden="false" customHeight="false" outlineLevel="0" collapsed="false">
      <c r="D2877" s="0" t="str">
        <f aca="false">IF(A2877="","",IFERROR(INDEX(Sesiones!$B$2:$B$401,MATCH(A2877,Sesiones!$A$2:$A$401,0)),"Sesión no existe"))</f>
        <v/>
      </c>
      <c r="E2877" s="41" t="str">
        <f aca="false">IF(A2877="","",IFERROR(INDEX(Sesiones!$C$2:$C$401,MATCH(A2877,Sesiones!$A$2:$A$401,0)),""))</f>
        <v/>
      </c>
      <c r="F2877" s="0" t="str">
        <f aca="false">IF(A2877="","",IF(D2877="Sesión no existe","Sesión no existe",IF(COUNTIFS(Matrículas!$A$2:$A$201,B2877,Matrículas!$B$2:$B$201,D2877)=0,"No está matriculado en ese grupo",IF(COUNTIFS($A$2:$A$3001,A2877,$B$2:$B$3001,B2877)&gt;1,"Registro repetido",""))))</f>
        <v/>
      </c>
    </row>
    <row r="2878" customFormat="false" ht="15" hidden="false" customHeight="false" outlineLevel="0" collapsed="false">
      <c r="D2878" s="0" t="str">
        <f aca="false">IF(A2878="","",IFERROR(INDEX(Sesiones!$B$2:$B$401,MATCH(A2878,Sesiones!$A$2:$A$401,0)),"Sesión no existe"))</f>
        <v/>
      </c>
      <c r="E2878" s="41" t="str">
        <f aca="false">IF(A2878="","",IFERROR(INDEX(Sesiones!$C$2:$C$401,MATCH(A2878,Sesiones!$A$2:$A$401,0)),""))</f>
        <v/>
      </c>
      <c r="F2878" s="0" t="str">
        <f aca="false">IF(A2878="","",IF(D2878="Sesión no existe","Sesión no existe",IF(COUNTIFS(Matrículas!$A$2:$A$201,B2878,Matrículas!$B$2:$B$201,D2878)=0,"No está matriculado en ese grupo",IF(COUNTIFS($A$2:$A$3001,A2878,$B$2:$B$3001,B2878)&gt;1,"Registro repetido",""))))</f>
        <v/>
      </c>
    </row>
    <row r="2879" customFormat="false" ht="15" hidden="false" customHeight="false" outlineLevel="0" collapsed="false">
      <c r="D2879" s="0" t="str">
        <f aca="false">IF(A2879="","",IFERROR(INDEX(Sesiones!$B$2:$B$401,MATCH(A2879,Sesiones!$A$2:$A$401,0)),"Sesión no existe"))</f>
        <v/>
      </c>
      <c r="E2879" s="41" t="str">
        <f aca="false">IF(A2879="","",IFERROR(INDEX(Sesiones!$C$2:$C$401,MATCH(A2879,Sesiones!$A$2:$A$401,0)),""))</f>
        <v/>
      </c>
      <c r="F2879" s="0" t="str">
        <f aca="false">IF(A2879="","",IF(D2879="Sesión no existe","Sesión no existe",IF(COUNTIFS(Matrículas!$A$2:$A$201,B2879,Matrículas!$B$2:$B$201,D2879)=0,"No está matriculado en ese grupo",IF(COUNTIFS($A$2:$A$3001,A2879,$B$2:$B$3001,B2879)&gt;1,"Registro repetido",""))))</f>
        <v/>
      </c>
    </row>
    <row r="2880" customFormat="false" ht="15" hidden="false" customHeight="false" outlineLevel="0" collapsed="false">
      <c r="D2880" s="0" t="str">
        <f aca="false">IF(A2880="","",IFERROR(INDEX(Sesiones!$B$2:$B$401,MATCH(A2880,Sesiones!$A$2:$A$401,0)),"Sesión no existe"))</f>
        <v/>
      </c>
      <c r="E2880" s="41" t="str">
        <f aca="false">IF(A2880="","",IFERROR(INDEX(Sesiones!$C$2:$C$401,MATCH(A2880,Sesiones!$A$2:$A$401,0)),""))</f>
        <v/>
      </c>
      <c r="F2880" s="0" t="str">
        <f aca="false">IF(A2880="","",IF(D2880="Sesión no existe","Sesión no existe",IF(COUNTIFS(Matrículas!$A$2:$A$201,B2880,Matrículas!$B$2:$B$201,D2880)=0,"No está matriculado en ese grupo",IF(COUNTIFS($A$2:$A$3001,A2880,$B$2:$B$3001,B2880)&gt;1,"Registro repetido",""))))</f>
        <v/>
      </c>
    </row>
    <row r="2881" customFormat="false" ht="15" hidden="false" customHeight="false" outlineLevel="0" collapsed="false">
      <c r="D2881" s="0" t="str">
        <f aca="false">IF(A2881="","",IFERROR(INDEX(Sesiones!$B$2:$B$401,MATCH(A2881,Sesiones!$A$2:$A$401,0)),"Sesión no existe"))</f>
        <v/>
      </c>
      <c r="E2881" s="41" t="str">
        <f aca="false">IF(A2881="","",IFERROR(INDEX(Sesiones!$C$2:$C$401,MATCH(A2881,Sesiones!$A$2:$A$401,0)),""))</f>
        <v/>
      </c>
      <c r="F2881" s="0" t="str">
        <f aca="false">IF(A2881="","",IF(D2881="Sesión no existe","Sesión no existe",IF(COUNTIFS(Matrículas!$A$2:$A$201,B2881,Matrículas!$B$2:$B$201,D2881)=0,"No está matriculado en ese grupo",IF(COUNTIFS($A$2:$A$3001,A2881,$B$2:$B$3001,B2881)&gt;1,"Registro repetido",""))))</f>
        <v/>
      </c>
    </row>
    <row r="2882" customFormat="false" ht="15" hidden="false" customHeight="false" outlineLevel="0" collapsed="false">
      <c r="D2882" s="0" t="str">
        <f aca="false">IF(A2882="","",IFERROR(INDEX(Sesiones!$B$2:$B$401,MATCH(A2882,Sesiones!$A$2:$A$401,0)),"Sesión no existe"))</f>
        <v/>
      </c>
      <c r="E2882" s="41" t="str">
        <f aca="false">IF(A2882="","",IFERROR(INDEX(Sesiones!$C$2:$C$401,MATCH(A2882,Sesiones!$A$2:$A$401,0)),""))</f>
        <v/>
      </c>
      <c r="F2882" s="0" t="str">
        <f aca="false">IF(A2882="","",IF(D2882="Sesión no existe","Sesión no existe",IF(COUNTIFS(Matrículas!$A$2:$A$201,B2882,Matrículas!$B$2:$B$201,D2882)=0,"No está matriculado en ese grupo",IF(COUNTIFS($A$2:$A$3001,A2882,$B$2:$B$3001,B2882)&gt;1,"Registro repetido",""))))</f>
        <v/>
      </c>
    </row>
    <row r="2883" customFormat="false" ht="15" hidden="false" customHeight="false" outlineLevel="0" collapsed="false">
      <c r="D2883" s="0" t="str">
        <f aca="false">IF(A2883="","",IFERROR(INDEX(Sesiones!$B$2:$B$401,MATCH(A2883,Sesiones!$A$2:$A$401,0)),"Sesión no existe"))</f>
        <v/>
      </c>
      <c r="E2883" s="41" t="str">
        <f aca="false">IF(A2883="","",IFERROR(INDEX(Sesiones!$C$2:$C$401,MATCH(A2883,Sesiones!$A$2:$A$401,0)),""))</f>
        <v/>
      </c>
      <c r="F2883" s="0" t="str">
        <f aca="false">IF(A2883="","",IF(D2883="Sesión no existe","Sesión no existe",IF(COUNTIFS(Matrículas!$A$2:$A$201,B2883,Matrículas!$B$2:$B$201,D2883)=0,"No está matriculado en ese grupo",IF(COUNTIFS($A$2:$A$3001,A2883,$B$2:$B$3001,B2883)&gt;1,"Registro repetido",""))))</f>
        <v/>
      </c>
    </row>
    <row r="2884" customFormat="false" ht="15" hidden="false" customHeight="false" outlineLevel="0" collapsed="false">
      <c r="D2884" s="0" t="str">
        <f aca="false">IF(A2884="","",IFERROR(INDEX(Sesiones!$B$2:$B$401,MATCH(A2884,Sesiones!$A$2:$A$401,0)),"Sesión no existe"))</f>
        <v/>
      </c>
      <c r="E2884" s="41" t="str">
        <f aca="false">IF(A2884="","",IFERROR(INDEX(Sesiones!$C$2:$C$401,MATCH(A2884,Sesiones!$A$2:$A$401,0)),""))</f>
        <v/>
      </c>
      <c r="F2884" s="0" t="str">
        <f aca="false">IF(A2884="","",IF(D2884="Sesión no existe","Sesión no existe",IF(COUNTIFS(Matrículas!$A$2:$A$201,B2884,Matrículas!$B$2:$B$201,D2884)=0,"No está matriculado en ese grupo",IF(COUNTIFS($A$2:$A$3001,A2884,$B$2:$B$3001,B2884)&gt;1,"Registro repetido",""))))</f>
        <v/>
      </c>
    </row>
    <row r="2885" customFormat="false" ht="15" hidden="false" customHeight="false" outlineLevel="0" collapsed="false">
      <c r="D2885" s="0" t="str">
        <f aca="false">IF(A2885="","",IFERROR(INDEX(Sesiones!$B$2:$B$401,MATCH(A2885,Sesiones!$A$2:$A$401,0)),"Sesión no existe"))</f>
        <v/>
      </c>
      <c r="E2885" s="41" t="str">
        <f aca="false">IF(A2885="","",IFERROR(INDEX(Sesiones!$C$2:$C$401,MATCH(A2885,Sesiones!$A$2:$A$401,0)),""))</f>
        <v/>
      </c>
      <c r="F2885" s="0" t="str">
        <f aca="false">IF(A2885="","",IF(D2885="Sesión no existe","Sesión no existe",IF(COUNTIFS(Matrículas!$A$2:$A$201,B2885,Matrículas!$B$2:$B$201,D2885)=0,"No está matriculado en ese grupo",IF(COUNTIFS($A$2:$A$3001,A2885,$B$2:$B$3001,B2885)&gt;1,"Registro repetido",""))))</f>
        <v/>
      </c>
    </row>
    <row r="2886" customFormat="false" ht="15" hidden="false" customHeight="false" outlineLevel="0" collapsed="false">
      <c r="D2886" s="0" t="str">
        <f aca="false">IF(A2886="","",IFERROR(INDEX(Sesiones!$B$2:$B$401,MATCH(A2886,Sesiones!$A$2:$A$401,0)),"Sesión no existe"))</f>
        <v/>
      </c>
      <c r="E2886" s="41" t="str">
        <f aca="false">IF(A2886="","",IFERROR(INDEX(Sesiones!$C$2:$C$401,MATCH(A2886,Sesiones!$A$2:$A$401,0)),""))</f>
        <v/>
      </c>
      <c r="F2886" s="0" t="str">
        <f aca="false">IF(A2886="","",IF(D2886="Sesión no existe","Sesión no existe",IF(COUNTIFS(Matrículas!$A$2:$A$201,B2886,Matrículas!$B$2:$B$201,D2886)=0,"No está matriculado en ese grupo",IF(COUNTIFS($A$2:$A$3001,A2886,$B$2:$B$3001,B2886)&gt;1,"Registro repetido",""))))</f>
        <v/>
      </c>
    </row>
    <row r="2887" customFormat="false" ht="15" hidden="false" customHeight="false" outlineLevel="0" collapsed="false">
      <c r="D2887" s="0" t="str">
        <f aca="false">IF(A2887="","",IFERROR(INDEX(Sesiones!$B$2:$B$401,MATCH(A2887,Sesiones!$A$2:$A$401,0)),"Sesión no existe"))</f>
        <v/>
      </c>
      <c r="E2887" s="41" t="str">
        <f aca="false">IF(A2887="","",IFERROR(INDEX(Sesiones!$C$2:$C$401,MATCH(A2887,Sesiones!$A$2:$A$401,0)),""))</f>
        <v/>
      </c>
      <c r="F2887" s="0" t="str">
        <f aca="false">IF(A2887="","",IF(D2887="Sesión no existe","Sesión no existe",IF(COUNTIFS(Matrículas!$A$2:$A$201,B2887,Matrículas!$B$2:$B$201,D2887)=0,"No está matriculado en ese grupo",IF(COUNTIFS($A$2:$A$3001,A2887,$B$2:$B$3001,B2887)&gt;1,"Registro repetido",""))))</f>
        <v/>
      </c>
    </row>
    <row r="2888" customFormat="false" ht="15" hidden="false" customHeight="false" outlineLevel="0" collapsed="false">
      <c r="D2888" s="0" t="str">
        <f aca="false">IF(A2888="","",IFERROR(INDEX(Sesiones!$B$2:$B$401,MATCH(A2888,Sesiones!$A$2:$A$401,0)),"Sesión no existe"))</f>
        <v/>
      </c>
      <c r="E2888" s="41" t="str">
        <f aca="false">IF(A2888="","",IFERROR(INDEX(Sesiones!$C$2:$C$401,MATCH(A2888,Sesiones!$A$2:$A$401,0)),""))</f>
        <v/>
      </c>
      <c r="F2888" s="0" t="str">
        <f aca="false">IF(A2888="","",IF(D2888="Sesión no existe","Sesión no existe",IF(COUNTIFS(Matrículas!$A$2:$A$201,B2888,Matrículas!$B$2:$B$201,D2888)=0,"No está matriculado en ese grupo",IF(COUNTIFS($A$2:$A$3001,A2888,$B$2:$B$3001,B2888)&gt;1,"Registro repetido",""))))</f>
        <v/>
      </c>
    </row>
    <row r="2889" customFormat="false" ht="15" hidden="false" customHeight="false" outlineLevel="0" collapsed="false">
      <c r="D2889" s="0" t="str">
        <f aca="false">IF(A2889="","",IFERROR(INDEX(Sesiones!$B$2:$B$401,MATCH(A2889,Sesiones!$A$2:$A$401,0)),"Sesión no existe"))</f>
        <v/>
      </c>
      <c r="E2889" s="41" t="str">
        <f aca="false">IF(A2889="","",IFERROR(INDEX(Sesiones!$C$2:$C$401,MATCH(A2889,Sesiones!$A$2:$A$401,0)),""))</f>
        <v/>
      </c>
      <c r="F2889" s="0" t="str">
        <f aca="false">IF(A2889="","",IF(D2889="Sesión no existe","Sesión no existe",IF(COUNTIFS(Matrículas!$A$2:$A$201,B2889,Matrículas!$B$2:$B$201,D2889)=0,"No está matriculado en ese grupo",IF(COUNTIFS($A$2:$A$3001,A2889,$B$2:$B$3001,B2889)&gt;1,"Registro repetido",""))))</f>
        <v/>
      </c>
    </row>
    <row r="2890" customFormat="false" ht="15" hidden="false" customHeight="false" outlineLevel="0" collapsed="false">
      <c r="D2890" s="0" t="str">
        <f aca="false">IF(A2890="","",IFERROR(INDEX(Sesiones!$B$2:$B$401,MATCH(A2890,Sesiones!$A$2:$A$401,0)),"Sesión no existe"))</f>
        <v/>
      </c>
      <c r="E2890" s="41" t="str">
        <f aca="false">IF(A2890="","",IFERROR(INDEX(Sesiones!$C$2:$C$401,MATCH(A2890,Sesiones!$A$2:$A$401,0)),""))</f>
        <v/>
      </c>
      <c r="F2890" s="0" t="str">
        <f aca="false">IF(A2890="","",IF(D2890="Sesión no existe","Sesión no existe",IF(COUNTIFS(Matrículas!$A$2:$A$201,B2890,Matrículas!$B$2:$B$201,D2890)=0,"No está matriculado en ese grupo",IF(COUNTIFS($A$2:$A$3001,A2890,$B$2:$B$3001,B2890)&gt;1,"Registro repetido",""))))</f>
        <v/>
      </c>
    </row>
    <row r="2891" customFormat="false" ht="15" hidden="false" customHeight="false" outlineLevel="0" collapsed="false">
      <c r="D2891" s="0" t="str">
        <f aca="false">IF(A2891="","",IFERROR(INDEX(Sesiones!$B$2:$B$401,MATCH(A2891,Sesiones!$A$2:$A$401,0)),"Sesión no existe"))</f>
        <v/>
      </c>
      <c r="E2891" s="41" t="str">
        <f aca="false">IF(A2891="","",IFERROR(INDEX(Sesiones!$C$2:$C$401,MATCH(A2891,Sesiones!$A$2:$A$401,0)),""))</f>
        <v/>
      </c>
      <c r="F2891" s="0" t="str">
        <f aca="false">IF(A2891="","",IF(D2891="Sesión no existe","Sesión no existe",IF(COUNTIFS(Matrículas!$A$2:$A$201,B2891,Matrículas!$B$2:$B$201,D2891)=0,"No está matriculado en ese grupo",IF(COUNTIFS($A$2:$A$3001,A2891,$B$2:$B$3001,B2891)&gt;1,"Registro repetido",""))))</f>
        <v/>
      </c>
    </row>
    <row r="2892" customFormat="false" ht="15" hidden="false" customHeight="false" outlineLevel="0" collapsed="false">
      <c r="D2892" s="0" t="str">
        <f aca="false">IF(A2892="","",IFERROR(INDEX(Sesiones!$B$2:$B$401,MATCH(A2892,Sesiones!$A$2:$A$401,0)),"Sesión no existe"))</f>
        <v/>
      </c>
      <c r="E2892" s="41" t="str">
        <f aca="false">IF(A2892="","",IFERROR(INDEX(Sesiones!$C$2:$C$401,MATCH(A2892,Sesiones!$A$2:$A$401,0)),""))</f>
        <v/>
      </c>
      <c r="F2892" s="0" t="str">
        <f aca="false">IF(A2892="","",IF(D2892="Sesión no existe","Sesión no existe",IF(COUNTIFS(Matrículas!$A$2:$A$201,B2892,Matrículas!$B$2:$B$201,D2892)=0,"No está matriculado en ese grupo",IF(COUNTIFS($A$2:$A$3001,A2892,$B$2:$B$3001,B2892)&gt;1,"Registro repetido",""))))</f>
        <v/>
      </c>
    </row>
    <row r="2893" customFormat="false" ht="15" hidden="false" customHeight="false" outlineLevel="0" collapsed="false">
      <c r="D2893" s="0" t="str">
        <f aca="false">IF(A2893="","",IFERROR(INDEX(Sesiones!$B$2:$B$401,MATCH(A2893,Sesiones!$A$2:$A$401,0)),"Sesión no existe"))</f>
        <v/>
      </c>
      <c r="E2893" s="41" t="str">
        <f aca="false">IF(A2893="","",IFERROR(INDEX(Sesiones!$C$2:$C$401,MATCH(A2893,Sesiones!$A$2:$A$401,0)),""))</f>
        <v/>
      </c>
      <c r="F2893" s="0" t="str">
        <f aca="false">IF(A2893="","",IF(D2893="Sesión no existe","Sesión no existe",IF(COUNTIFS(Matrículas!$A$2:$A$201,B2893,Matrículas!$B$2:$B$201,D2893)=0,"No está matriculado en ese grupo",IF(COUNTIFS($A$2:$A$3001,A2893,$B$2:$B$3001,B2893)&gt;1,"Registro repetido",""))))</f>
        <v/>
      </c>
    </row>
    <row r="2894" customFormat="false" ht="15" hidden="false" customHeight="false" outlineLevel="0" collapsed="false">
      <c r="D2894" s="0" t="str">
        <f aca="false">IF(A2894="","",IFERROR(INDEX(Sesiones!$B$2:$B$401,MATCH(A2894,Sesiones!$A$2:$A$401,0)),"Sesión no existe"))</f>
        <v/>
      </c>
      <c r="E2894" s="41" t="str">
        <f aca="false">IF(A2894="","",IFERROR(INDEX(Sesiones!$C$2:$C$401,MATCH(A2894,Sesiones!$A$2:$A$401,0)),""))</f>
        <v/>
      </c>
      <c r="F2894" s="0" t="str">
        <f aca="false">IF(A2894="","",IF(D2894="Sesión no existe","Sesión no existe",IF(COUNTIFS(Matrículas!$A$2:$A$201,B2894,Matrículas!$B$2:$B$201,D2894)=0,"No está matriculado en ese grupo",IF(COUNTIFS($A$2:$A$3001,A2894,$B$2:$B$3001,B2894)&gt;1,"Registro repetido",""))))</f>
        <v/>
      </c>
    </row>
    <row r="2895" customFormat="false" ht="15" hidden="false" customHeight="false" outlineLevel="0" collapsed="false">
      <c r="D2895" s="0" t="str">
        <f aca="false">IF(A2895="","",IFERROR(INDEX(Sesiones!$B$2:$B$401,MATCH(A2895,Sesiones!$A$2:$A$401,0)),"Sesión no existe"))</f>
        <v/>
      </c>
      <c r="E2895" s="41" t="str">
        <f aca="false">IF(A2895="","",IFERROR(INDEX(Sesiones!$C$2:$C$401,MATCH(A2895,Sesiones!$A$2:$A$401,0)),""))</f>
        <v/>
      </c>
      <c r="F2895" s="0" t="str">
        <f aca="false">IF(A2895="","",IF(D2895="Sesión no existe","Sesión no existe",IF(COUNTIFS(Matrículas!$A$2:$A$201,B2895,Matrículas!$B$2:$B$201,D2895)=0,"No está matriculado en ese grupo",IF(COUNTIFS($A$2:$A$3001,A2895,$B$2:$B$3001,B2895)&gt;1,"Registro repetido",""))))</f>
        <v/>
      </c>
    </row>
    <row r="2896" customFormat="false" ht="15" hidden="false" customHeight="false" outlineLevel="0" collapsed="false">
      <c r="D2896" s="0" t="str">
        <f aca="false">IF(A2896="","",IFERROR(INDEX(Sesiones!$B$2:$B$401,MATCH(A2896,Sesiones!$A$2:$A$401,0)),"Sesión no existe"))</f>
        <v/>
      </c>
      <c r="E2896" s="41" t="str">
        <f aca="false">IF(A2896="","",IFERROR(INDEX(Sesiones!$C$2:$C$401,MATCH(A2896,Sesiones!$A$2:$A$401,0)),""))</f>
        <v/>
      </c>
      <c r="F2896" s="0" t="str">
        <f aca="false">IF(A2896="","",IF(D2896="Sesión no existe","Sesión no existe",IF(COUNTIFS(Matrículas!$A$2:$A$201,B2896,Matrículas!$B$2:$B$201,D2896)=0,"No está matriculado en ese grupo",IF(COUNTIFS($A$2:$A$3001,A2896,$B$2:$B$3001,B2896)&gt;1,"Registro repetido",""))))</f>
        <v/>
      </c>
    </row>
    <row r="2897" customFormat="false" ht="15" hidden="false" customHeight="false" outlineLevel="0" collapsed="false">
      <c r="D2897" s="0" t="str">
        <f aca="false">IF(A2897="","",IFERROR(INDEX(Sesiones!$B$2:$B$401,MATCH(A2897,Sesiones!$A$2:$A$401,0)),"Sesión no existe"))</f>
        <v/>
      </c>
      <c r="E2897" s="41" t="str">
        <f aca="false">IF(A2897="","",IFERROR(INDEX(Sesiones!$C$2:$C$401,MATCH(A2897,Sesiones!$A$2:$A$401,0)),""))</f>
        <v/>
      </c>
      <c r="F2897" s="0" t="str">
        <f aca="false">IF(A2897="","",IF(D2897="Sesión no existe","Sesión no existe",IF(COUNTIFS(Matrículas!$A$2:$A$201,B2897,Matrículas!$B$2:$B$201,D2897)=0,"No está matriculado en ese grupo",IF(COUNTIFS($A$2:$A$3001,A2897,$B$2:$B$3001,B2897)&gt;1,"Registro repetido",""))))</f>
        <v/>
      </c>
    </row>
    <row r="2898" customFormat="false" ht="15" hidden="false" customHeight="false" outlineLevel="0" collapsed="false">
      <c r="D2898" s="0" t="str">
        <f aca="false">IF(A2898="","",IFERROR(INDEX(Sesiones!$B$2:$B$401,MATCH(A2898,Sesiones!$A$2:$A$401,0)),"Sesión no existe"))</f>
        <v/>
      </c>
      <c r="E2898" s="41" t="str">
        <f aca="false">IF(A2898="","",IFERROR(INDEX(Sesiones!$C$2:$C$401,MATCH(A2898,Sesiones!$A$2:$A$401,0)),""))</f>
        <v/>
      </c>
      <c r="F2898" s="0" t="str">
        <f aca="false">IF(A2898="","",IF(D2898="Sesión no existe","Sesión no existe",IF(COUNTIFS(Matrículas!$A$2:$A$201,B2898,Matrículas!$B$2:$B$201,D2898)=0,"No está matriculado en ese grupo",IF(COUNTIFS($A$2:$A$3001,A2898,$B$2:$B$3001,B2898)&gt;1,"Registro repetido",""))))</f>
        <v/>
      </c>
    </row>
    <row r="2899" customFormat="false" ht="15" hidden="false" customHeight="false" outlineLevel="0" collapsed="false">
      <c r="D2899" s="0" t="str">
        <f aca="false">IF(A2899="","",IFERROR(INDEX(Sesiones!$B$2:$B$401,MATCH(A2899,Sesiones!$A$2:$A$401,0)),"Sesión no existe"))</f>
        <v/>
      </c>
      <c r="E2899" s="41" t="str">
        <f aca="false">IF(A2899="","",IFERROR(INDEX(Sesiones!$C$2:$C$401,MATCH(A2899,Sesiones!$A$2:$A$401,0)),""))</f>
        <v/>
      </c>
      <c r="F2899" s="0" t="str">
        <f aca="false">IF(A2899="","",IF(D2899="Sesión no existe","Sesión no existe",IF(COUNTIFS(Matrículas!$A$2:$A$201,B2899,Matrículas!$B$2:$B$201,D2899)=0,"No está matriculado en ese grupo",IF(COUNTIFS($A$2:$A$3001,A2899,$B$2:$B$3001,B2899)&gt;1,"Registro repetido",""))))</f>
        <v/>
      </c>
    </row>
    <row r="2900" customFormat="false" ht="15" hidden="false" customHeight="false" outlineLevel="0" collapsed="false">
      <c r="D2900" s="0" t="str">
        <f aca="false">IF(A2900="","",IFERROR(INDEX(Sesiones!$B$2:$B$401,MATCH(A2900,Sesiones!$A$2:$A$401,0)),"Sesión no existe"))</f>
        <v/>
      </c>
      <c r="E2900" s="41" t="str">
        <f aca="false">IF(A2900="","",IFERROR(INDEX(Sesiones!$C$2:$C$401,MATCH(A2900,Sesiones!$A$2:$A$401,0)),""))</f>
        <v/>
      </c>
      <c r="F2900" s="0" t="str">
        <f aca="false">IF(A2900="","",IF(D2900="Sesión no existe","Sesión no existe",IF(COUNTIFS(Matrículas!$A$2:$A$201,B2900,Matrículas!$B$2:$B$201,D2900)=0,"No está matriculado en ese grupo",IF(COUNTIFS($A$2:$A$3001,A2900,$B$2:$B$3001,B2900)&gt;1,"Registro repetido",""))))</f>
        <v/>
      </c>
    </row>
    <row r="2901" customFormat="false" ht="15" hidden="false" customHeight="false" outlineLevel="0" collapsed="false">
      <c r="D2901" s="0" t="str">
        <f aca="false">IF(A2901="","",IFERROR(INDEX(Sesiones!$B$2:$B$401,MATCH(A2901,Sesiones!$A$2:$A$401,0)),"Sesión no existe"))</f>
        <v/>
      </c>
      <c r="E2901" s="41" t="str">
        <f aca="false">IF(A2901="","",IFERROR(INDEX(Sesiones!$C$2:$C$401,MATCH(A2901,Sesiones!$A$2:$A$401,0)),""))</f>
        <v/>
      </c>
      <c r="F2901" s="0" t="str">
        <f aca="false">IF(A2901="","",IF(D2901="Sesión no existe","Sesión no existe",IF(COUNTIFS(Matrículas!$A$2:$A$201,B2901,Matrículas!$B$2:$B$201,D2901)=0,"No está matriculado en ese grupo",IF(COUNTIFS($A$2:$A$3001,A2901,$B$2:$B$3001,B2901)&gt;1,"Registro repetido",""))))</f>
        <v/>
      </c>
    </row>
    <row r="2902" customFormat="false" ht="15" hidden="false" customHeight="false" outlineLevel="0" collapsed="false">
      <c r="D2902" s="0" t="str">
        <f aca="false">IF(A2902="","",IFERROR(INDEX(Sesiones!$B$2:$B$401,MATCH(A2902,Sesiones!$A$2:$A$401,0)),"Sesión no existe"))</f>
        <v/>
      </c>
      <c r="E2902" s="41" t="str">
        <f aca="false">IF(A2902="","",IFERROR(INDEX(Sesiones!$C$2:$C$401,MATCH(A2902,Sesiones!$A$2:$A$401,0)),""))</f>
        <v/>
      </c>
      <c r="F2902" s="0" t="str">
        <f aca="false">IF(A2902="","",IF(D2902="Sesión no existe","Sesión no existe",IF(COUNTIFS(Matrículas!$A$2:$A$201,B2902,Matrículas!$B$2:$B$201,D2902)=0,"No está matriculado en ese grupo",IF(COUNTIFS($A$2:$A$3001,A2902,$B$2:$B$3001,B2902)&gt;1,"Registro repetido",""))))</f>
        <v/>
      </c>
    </row>
    <row r="2903" customFormat="false" ht="15" hidden="false" customHeight="false" outlineLevel="0" collapsed="false">
      <c r="D2903" s="0" t="str">
        <f aca="false">IF(A2903="","",IFERROR(INDEX(Sesiones!$B$2:$B$401,MATCH(A2903,Sesiones!$A$2:$A$401,0)),"Sesión no existe"))</f>
        <v/>
      </c>
      <c r="E2903" s="41" t="str">
        <f aca="false">IF(A2903="","",IFERROR(INDEX(Sesiones!$C$2:$C$401,MATCH(A2903,Sesiones!$A$2:$A$401,0)),""))</f>
        <v/>
      </c>
      <c r="F2903" s="0" t="str">
        <f aca="false">IF(A2903="","",IF(D2903="Sesión no existe","Sesión no existe",IF(COUNTIFS(Matrículas!$A$2:$A$201,B2903,Matrículas!$B$2:$B$201,D2903)=0,"No está matriculado en ese grupo",IF(COUNTIFS($A$2:$A$3001,A2903,$B$2:$B$3001,B2903)&gt;1,"Registro repetido",""))))</f>
        <v/>
      </c>
    </row>
    <row r="2904" customFormat="false" ht="15" hidden="false" customHeight="false" outlineLevel="0" collapsed="false">
      <c r="D2904" s="0" t="str">
        <f aca="false">IF(A2904="","",IFERROR(INDEX(Sesiones!$B$2:$B$401,MATCH(A2904,Sesiones!$A$2:$A$401,0)),"Sesión no existe"))</f>
        <v/>
      </c>
      <c r="E2904" s="41" t="str">
        <f aca="false">IF(A2904="","",IFERROR(INDEX(Sesiones!$C$2:$C$401,MATCH(A2904,Sesiones!$A$2:$A$401,0)),""))</f>
        <v/>
      </c>
      <c r="F2904" s="0" t="str">
        <f aca="false">IF(A2904="","",IF(D2904="Sesión no existe","Sesión no existe",IF(COUNTIFS(Matrículas!$A$2:$A$201,B2904,Matrículas!$B$2:$B$201,D2904)=0,"No está matriculado en ese grupo",IF(COUNTIFS($A$2:$A$3001,A2904,$B$2:$B$3001,B2904)&gt;1,"Registro repetido",""))))</f>
        <v/>
      </c>
    </row>
    <row r="2905" customFormat="false" ht="15" hidden="false" customHeight="false" outlineLevel="0" collapsed="false">
      <c r="D2905" s="0" t="str">
        <f aca="false">IF(A2905="","",IFERROR(INDEX(Sesiones!$B$2:$B$401,MATCH(A2905,Sesiones!$A$2:$A$401,0)),"Sesión no existe"))</f>
        <v/>
      </c>
      <c r="E2905" s="41" t="str">
        <f aca="false">IF(A2905="","",IFERROR(INDEX(Sesiones!$C$2:$C$401,MATCH(A2905,Sesiones!$A$2:$A$401,0)),""))</f>
        <v/>
      </c>
      <c r="F2905" s="0" t="str">
        <f aca="false">IF(A2905="","",IF(D2905="Sesión no existe","Sesión no existe",IF(COUNTIFS(Matrículas!$A$2:$A$201,B2905,Matrículas!$B$2:$B$201,D2905)=0,"No está matriculado en ese grupo",IF(COUNTIFS($A$2:$A$3001,A2905,$B$2:$B$3001,B2905)&gt;1,"Registro repetido",""))))</f>
        <v/>
      </c>
    </row>
    <row r="2906" customFormat="false" ht="15" hidden="false" customHeight="false" outlineLevel="0" collapsed="false">
      <c r="D2906" s="0" t="str">
        <f aca="false">IF(A2906="","",IFERROR(INDEX(Sesiones!$B$2:$B$401,MATCH(A2906,Sesiones!$A$2:$A$401,0)),"Sesión no existe"))</f>
        <v/>
      </c>
      <c r="E2906" s="41" t="str">
        <f aca="false">IF(A2906="","",IFERROR(INDEX(Sesiones!$C$2:$C$401,MATCH(A2906,Sesiones!$A$2:$A$401,0)),""))</f>
        <v/>
      </c>
      <c r="F2906" s="0" t="str">
        <f aca="false">IF(A2906="","",IF(D2906="Sesión no existe","Sesión no existe",IF(COUNTIFS(Matrículas!$A$2:$A$201,B2906,Matrículas!$B$2:$B$201,D2906)=0,"No está matriculado en ese grupo",IF(COUNTIFS($A$2:$A$3001,A2906,$B$2:$B$3001,B2906)&gt;1,"Registro repetido",""))))</f>
        <v/>
      </c>
    </row>
    <row r="2907" customFormat="false" ht="15" hidden="false" customHeight="false" outlineLevel="0" collapsed="false">
      <c r="D2907" s="0" t="str">
        <f aca="false">IF(A2907="","",IFERROR(INDEX(Sesiones!$B$2:$B$401,MATCH(A2907,Sesiones!$A$2:$A$401,0)),"Sesión no existe"))</f>
        <v/>
      </c>
      <c r="E2907" s="41" t="str">
        <f aca="false">IF(A2907="","",IFERROR(INDEX(Sesiones!$C$2:$C$401,MATCH(A2907,Sesiones!$A$2:$A$401,0)),""))</f>
        <v/>
      </c>
      <c r="F2907" s="0" t="str">
        <f aca="false">IF(A2907="","",IF(D2907="Sesión no existe","Sesión no existe",IF(COUNTIFS(Matrículas!$A$2:$A$201,B2907,Matrículas!$B$2:$B$201,D2907)=0,"No está matriculado en ese grupo",IF(COUNTIFS($A$2:$A$3001,A2907,$B$2:$B$3001,B2907)&gt;1,"Registro repetido",""))))</f>
        <v/>
      </c>
    </row>
    <row r="2908" customFormat="false" ht="15" hidden="false" customHeight="false" outlineLevel="0" collapsed="false">
      <c r="D2908" s="0" t="str">
        <f aca="false">IF(A2908="","",IFERROR(INDEX(Sesiones!$B$2:$B$401,MATCH(A2908,Sesiones!$A$2:$A$401,0)),"Sesión no existe"))</f>
        <v/>
      </c>
      <c r="E2908" s="41" t="str">
        <f aca="false">IF(A2908="","",IFERROR(INDEX(Sesiones!$C$2:$C$401,MATCH(A2908,Sesiones!$A$2:$A$401,0)),""))</f>
        <v/>
      </c>
      <c r="F2908" s="0" t="str">
        <f aca="false">IF(A2908="","",IF(D2908="Sesión no existe","Sesión no existe",IF(COUNTIFS(Matrículas!$A$2:$A$201,B2908,Matrículas!$B$2:$B$201,D2908)=0,"No está matriculado en ese grupo",IF(COUNTIFS($A$2:$A$3001,A2908,$B$2:$B$3001,B2908)&gt;1,"Registro repetido",""))))</f>
        <v/>
      </c>
    </row>
    <row r="2909" customFormat="false" ht="15" hidden="false" customHeight="false" outlineLevel="0" collapsed="false">
      <c r="D2909" s="0" t="str">
        <f aca="false">IF(A2909="","",IFERROR(INDEX(Sesiones!$B$2:$B$401,MATCH(A2909,Sesiones!$A$2:$A$401,0)),"Sesión no existe"))</f>
        <v/>
      </c>
      <c r="E2909" s="41" t="str">
        <f aca="false">IF(A2909="","",IFERROR(INDEX(Sesiones!$C$2:$C$401,MATCH(A2909,Sesiones!$A$2:$A$401,0)),""))</f>
        <v/>
      </c>
      <c r="F2909" s="0" t="str">
        <f aca="false">IF(A2909="","",IF(D2909="Sesión no existe","Sesión no existe",IF(COUNTIFS(Matrículas!$A$2:$A$201,B2909,Matrículas!$B$2:$B$201,D2909)=0,"No está matriculado en ese grupo",IF(COUNTIFS($A$2:$A$3001,A2909,$B$2:$B$3001,B2909)&gt;1,"Registro repetido",""))))</f>
        <v/>
      </c>
    </row>
    <row r="2910" customFormat="false" ht="15" hidden="false" customHeight="false" outlineLevel="0" collapsed="false">
      <c r="D2910" s="0" t="str">
        <f aca="false">IF(A2910="","",IFERROR(INDEX(Sesiones!$B$2:$B$401,MATCH(A2910,Sesiones!$A$2:$A$401,0)),"Sesión no existe"))</f>
        <v/>
      </c>
      <c r="E2910" s="41" t="str">
        <f aca="false">IF(A2910="","",IFERROR(INDEX(Sesiones!$C$2:$C$401,MATCH(A2910,Sesiones!$A$2:$A$401,0)),""))</f>
        <v/>
      </c>
      <c r="F2910" s="0" t="str">
        <f aca="false">IF(A2910="","",IF(D2910="Sesión no existe","Sesión no existe",IF(COUNTIFS(Matrículas!$A$2:$A$201,B2910,Matrículas!$B$2:$B$201,D2910)=0,"No está matriculado en ese grupo",IF(COUNTIFS($A$2:$A$3001,A2910,$B$2:$B$3001,B2910)&gt;1,"Registro repetido",""))))</f>
        <v/>
      </c>
    </row>
    <row r="2911" customFormat="false" ht="15" hidden="false" customHeight="false" outlineLevel="0" collapsed="false">
      <c r="D2911" s="0" t="str">
        <f aca="false">IF(A2911="","",IFERROR(INDEX(Sesiones!$B$2:$B$401,MATCH(A2911,Sesiones!$A$2:$A$401,0)),"Sesión no existe"))</f>
        <v/>
      </c>
      <c r="E2911" s="41" t="str">
        <f aca="false">IF(A2911="","",IFERROR(INDEX(Sesiones!$C$2:$C$401,MATCH(A2911,Sesiones!$A$2:$A$401,0)),""))</f>
        <v/>
      </c>
      <c r="F2911" s="0" t="str">
        <f aca="false">IF(A2911="","",IF(D2911="Sesión no existe","Sesión no existe",IF(COUNTIFS(Matrículas!$A$2:$A$201,B2911,Matrículas!$B$2:$B$201,D2911)=0,"No está matriculado en ese grupo",IF(COUNTIFS($A$2:$A$3001,A2911,$B$2:$B$3001,B2911)&gt;1,"Registro repetido",""))))</f>
        <v/>
      </c>
    </row>
    <row r="2912" customFormat="false" ht="15" hidden="false" customHeight="false" outlineLevel="0" collapsed="false">
      <c r="D2912" s="0" t="str">
        <f aca="false">IF(A2912="","",IFERROR(INDEX(Sesiones!$B$2:$B$401,MATCH(A2912,Sesiones!$A$2:$A$401,0)),"Sesión no existe"))</f>
        <v/>
      </c>
      <c r="E2912" s="41" t="str">
        <f aca="false">IF(A2912="","",IFERROR(INDEX(Sesiones!$C$2:$C$401,MATCH(A2912,Sesiones!$A$2:$A$401,0)),""))</f>
        <v/>
      </c>
      <c r="F2912" s="0" t="str">
        <f aca="false">IF(A2912="","",IF(D2912="Sesión no existe","Sesión no existe",IF(COUNTIFS(Matrículas!$A$2:$A$201,B2912,Matrículas!$B$2:$B$201,D2912)=0,"No está matriculado en ese grupo",IF(COUNTIFS($A$2:$A$3001,A2912,$B$2:$B$3001,B2912)&gt;1,"Registro repetido",""))))</f>
        <v/>
      </c>
    </row>
    <row r="2913" customFormat="false" ht="15" hidden="false" customHeight="false" outlineLevel="0" collapsed="false">
      <c r="D2913" s="0" t="str">
        <f aca="false">IF(A2913="","",IFERROR(INDEX(Sesiones!$B$2:$B$401,MATCH(A2913,Sesiones!$A$2:$A$401,0)),"Sesión no existe"))</f>
        <v/>
      </c>
      <c r="E2913" s="41" t="str">
        <f aca="false">IF(A2913="","",IFERROR(INDEX(Sesiones!$C$2:$C$401,MATCH(A2913,Sesiones!$A$2:$A$401,0)),""))</f>
        <v/>
      </c>
      <c r="F2913" s="0" t="str">
        <f aca="false">IF(A2913="","",IF(D2913="Sesión no existe","Sesión no existe",IF(COUNTIFS(Matrículas!$A$2:$A$201,B2913,Matrículas!$B$2:$B$201,D2913)=0,"No está matriculado en ese grupo",IF(COUNTIFS($A$2:$A$3001,A2913,$B$2:$B$3001,B2913)&gt;1,"Registro repetido",""))))</f>
        <v/>
      </c>
    </row>
    <row r="2914" customFormat="false" ht="15" hidden="false" customHeight="false" outlineLevel="0" collapsed="false">
      <c r="D2914" s="0" t="str">
        <f aca="false">IF(A2914="","",IFERROR(INDEX(Sesiones!$B$2:$B$401,MATCH(A2914,Sesiones!$A$2:$A$401,0)),"Sesión no existe"))</f>
        <v/>
      </c>
      <c r="E2914" s="41" t="str">
        <f aca="false">IF(A2914="","",IFERROR(INDEX(Sesiones!$C$2:$C$401,MATCH(A2914,Sesiones!$A$2:$A$401,0)),""))</f>
        <v/>
      </c>
      <c r="F2914" s="0" t="str">
        <f aca="false">IF(A2914="","",IF(D2914="Sesión no existe","Sesión no existe",IF(COUNTIFS(Matrículas!$A$2:$A$201,B2914,Matrículas!$B$2:$B$201,D2914)=0,"No está matriculado en ese grupo",IF(COUNTIFS($A$2:$A$3001,A2914,$B$2:$B$3001,B2914)&gt;1,"Registro repetido",""))))</f>
        <v/>
      </c>
    </row>
    <row r="2915" customFormat="false" ht="15" hidden="false" customHeight="false" outlineLevel="0" collapsed="false">
      <c r="D2915" s="0" t="str">
        <f aca="false">IF(A2915="","",IFERROR(INDEX(Sesiones!$B$2:$B$401,MATCH(A2915,Sesiones!$A$2:$A$401,0)),"Sesión no existe"))</f>
        <v/>
      </c>
      <c r="E2915" s="41" t="str">
        <f aca="false">IF(A2915="","",IFERROR(INDEX(Sesiones!$C$2:$C$401,MATCH(A2915,Sesiones!$A$2:$A$401,0)),""))</f>
        <v/>
      </c>
      <c r="F2915" s="0" t="str">
        <f aca="false">IF(A2915="","",IF(D2915="Sesión no existe","Sesión no existe",IF(COUNTIFS(Matrículas!$A$2:$A$201,B2915,Matrículas!$B$2:$B$201,D2915)=0,"No está matriculado en ese grupo",IF(COUNTIFS($A$2:$A$3001,A2915,$B$2:$B$3001,B2915)&gt;1,"Registro repetido",""))))</f>
        <v/>
      </c>
    </row>
    <row r="2916" customFormat="false" ht="15" hidden="false" customHeight="false" outlineLevel="0" collapsed="false">
      <c r="D2916" s="0" t="str">
        <f aca="false">IF(A2916="","",IFERROR(INDEX(Sesiones!$B$2:$B$401,MATCH(A2916,Sesiones!$A$2:$A$401,0)),"Sesión no existe"))</f>
        <v/>
      </c>
      <c r="E2916" s="41" t="str">
        <f aca="false">IF(A2916="","",IFERROR(INDEX(Sesiones!$C$2:$C$401,MATCH(A2916,Sesiones!$A$2:$A$401,0)),""))</f>
        <v/>
      </c>
      <c r="F2916" s="0" t="str">
        <f aca="false">IF(A2916="","",IF(D2916="Sesión no existe","Sesión no existe",IF(COUNTIFS(Matrículas!$A$2:$A$201,B2916,Matrículas!$B$2:$B$201,D2916)=0,"No está matriculado en ese grupo",IF(COUNTIFS($A$2:$A$3001,A2916,$B$2:$B$3001,B2916)&gt;1,"Registro repetido",""))))</f>
        <v/>
      </c>
    </row>
    <row r="2917" customFormat="false" ht="15" hidden="false" customHeight="false" outlineLevel="0" collapsed="false">
      <c r="D2917" s="0" t="str">
        <f aca="false">IF(A2917="","",IFERROR(INDEX(Sesiones!$B$2:$B$401,MATCH(A2917,Sesiones!$A$2:$A$401,0)),"Sesión no existe"))</f>
        <v/>
      </c>
      <c r="E2917" s="41" t="str">
        <f aca="false">IF(A2917="","",IFERROR(INDEX(Sesiones!$C$2:$C$401,MATCH(A2917,Sesiones!$A$2:$A$401,0)),""))</f>
        <v/>
      </c>
      <c r="F2917" s="0" t="str">
        <f aca="false">IF(A2917="","",IF(D2917="Sesión no existe","Sesión no existe",IF(COUNTIFS(Matrículas!$A$2:$A$201,B2917,Matrículas!$B$2:$B$201,D2917)=0,"No está matriculado en ese grupo",IF(COUNTIFS($A$2:$A$3001,A2917,$B$2:$B$3001,B2917)&gt;1,"Registro repetido",""))))</f>
        <v/>
      </c>
    </row>
    <row r="2918" customFormat="false" ht="15" hidden="false" customHeight="false" outlineLevel="0" collapsed="false">
      <c r="D2918" s="0" t="str">
        <f aca="false">IF(A2918="","",IFERROR(INDEX(Sesiones!$B$2:$B$401,MATCH(A2918,Sesiones!$A$2:$A$401,0)),"Sesión no existe"))</f>
        <v/>
      </c>
      <c r="E2918" s="41" t="str">
        <f aca="false">IF(A2918="","",IFERROR(INDEX(Sesiones!$C$2:$C$401,MATCH(A2918,Sesiones!$A$2:$A$401,0)),""))</f>
        <v/>
      </c>
      <c r="F2918" s="0" t="str">
        <f aca="false">IF(A2918="","",IF(D2918="Sesión no existe","Sesión no existe",IF(COUNTIFS(Matrículas!$A$2:$A$201,B2918,Matrículas!$B$2:$B$201,D2918)=0,"No está matriculado en ese grupo",IF(COUNTIFS($A$2:$A$3001,A2918,$B$2:$B$3001,B2918)&gt;1,"Registro repetido",""))))</f>
        <v/>
      </c>
    </row>
    <row r="2919" customFormat="false" ht="15" hidden="false" customHeight="false" outlineLevel="0" collapsed="false">
      <c r="D2919" s="0" t="str">
        <f aca="false">IF(A2919="","",IFERROR(INDEX(Sesiones!$B$2:$B$401,MATCH(A2919,Sesiones!$A$2:$A$401,0)),"Sesión no existe"))</f>
        <v/>
      </c>
      <c r="E2919" s="41" t="str">
        <f aca="false">IF(A2919="","",IFERROR(INDEX(Sesiones!$C$2:$C$401,MATCH(A2919,Sesiones!$A$2:$A$401,0)),""))</f>
        <v/>
      </c>
      <c r="F2919" s="0" t="str">
        <f aca="false">IF(A2919="","",IF(D2919="Sesión no existe","Sesión no existe",IF(COUNTIFS(Matrículas!$A$2:$A$201,B2919,Matrículas!$B$2:$B$201,D2919)=0,"No está matriculado en ese grupo",IF(COUNTIFS($A$2:$A$3001,A2919,$B$2:$B$3001,B2919)&gt;1,"Registro repetido",""))))</f>
        <v/>
      </c>
    </row>
    <row r="2920" customFormat="false" ht="15" hidden="false" customHeight="false" outlineLevel="0" collapsed="false">
      <c r="D2920" s="0" t="str">
        <f aca="false">IF(A2920="","",IFERROR(INDEX(Sesiones!$B$2:$B$401,MATCH(A2920,Sesiones!$A$2:$A$401,0)),"Sesión no existe"))</f>
        <v/>
      </c>
      <c r="E2920" s="41" t="str">
        <f aca="false">IF(A2920="","",IFERROR(INDEX(Sesiones!$C$2:$C$401,MATCH(A2920,Sesiones!$A$2:$A$401,0)),""))</f>
        <v/>
      </c>
      <c r="F2920" s="0" t="str">
        <f aca="false">IF(A2920="","",IF(D2920="Sesión no existe","Sesión no existe",IF(COUNTIFS(Matrículas!$A$2:$A$201,B2920,Matrículas!$B$2:$B$201,D2920)=0,"No está matriculado en ese grupo",IF(COUNTIFS($A$2:$A$3001,A2920,$B$2:$B$3001,B2920)&gt;1,"Registro repetido",""))))</f>
        <v/>
      </c>
    </row>
    <row r="2921" customFormat="false" ht="15" hidden="false" customHeight="false" outlineLevel="0" collapsed="false">
      <c r="D2921" s="0" t="str">
        <f aca="false">IF(A2921="","",IFERROR(INDEX(Sesiones!$B$2:$B$401,MATCH(A2921,Sesiones!$A$2:$A$401,0)),"Sesión no existe"))</f>
        <v/>
      </c>
      <c r="E2921" s="41" t="str">
        <f aca="false">IF(A2921="","",IFERROR(INDEX(Sesiones!$C$2:$C$401,MATCH(A2921,Sesiones!$A$2:$A$401,0)),""))</f>
        <v/>
      </c>
      <c r="F2921" s="0" t="str">
        <f aca="false">IF(A2921="","",IF(D2921="Sesión no existe","Sesión no existe",IF(COUNTIFS(Matrículas!$A$2:$A$201,B2921,Matrículas!$B$2:$B$201,D2921)=0,"No está matriculado en ese grupo",IF(COUNTIFS($A$2:$A$3001,A2921,$B$2:$B$3001,B2921)&gt;1,"Registro repetido",""))))</f>
        <v/>
      </c>
    </row>
    <row r="2922" customFormat="false" ht="15" hidden="false" customHeight="false" outlineLevel="0" collapsed="false">
      <c r="D2922" s="0" t="str">
        <f aca="false">IF(A2922="","",IFERROR(INDEX(Sesiones!$B$2:$B$401,MATCH(A2922,Sesiones!$A$2:$A$401,0)),"Sesión no existe"))</f>
        <v/>
      </c>
      <c r="E2922" s="41" t="str">
        <f aca="false">IF(A2922="","",IFERROR(INDEX(Sesiones!$C$2:$C$401,MATCH(A2922,Sesiones!$A$2:$A$401,0)),""))</f>
        <v/>
      </c>
      <c r="F2922" s="0" t="str">
        <f aca="false">IF(A2922="","",IF(D2922="Sesión no existe","Sesión no existe",IF(COUNTIFS(Matrículas!$A$2:$A$201,B2922,Matrículas!$B$2:$B$201,D2922)=0,"No está matriculado en ese grupo",IF(COUNTIFS($A$2:$A$3001,A2922,$B$2:$B$3001,B2922)&gt;1,"Registro repetido",""))))</f>
        <v/>
      </c>
    </row>
    <row r="2923" customFormat="false" ht="15" hidden="false" customHeight="false" outlineLevel="0" collapsed="false">
      <c r="D2923" s="0" t="str">
        <f aca="false">IF(A2923="","",IFERROR(INDEX(Sesiones!$B$2:$B$401,MATCH(A2923,Sesiones!$A$2:$A$401,0)),"Sesión no existe"))</f>
        <v/>
      </c>
      <c r="E2923" s="41" t="str">
        <f aca="false">IF(A2923="","",IFERROR(INDEX(Sesiones!$C$2:$C$401,MATCH(A2923,Sesiones!$A$2:$A$401,0)),""))</f>
        <v/>
      </c>
      <c r="F2923" s="0" t="str">
        <f aca="false">IF(A2923="","",IF(D2923="Sesión no existe","Sesión no existe",IF(COUNTIFS(Matrículas!$A$2:$A$201,B2923,Matrículas!$B$2:$B$201,D2923)=0,"No está matriculado en ese grupo",IF(COUNTIFS($A$2:$A$3001,A2923,$B$2:$B$3001,B2923)&gt;1,"Registro repetido",""))))</f>
        <v/>
      </c>
    </row>
    <row r="2924" customFormat="false" ht="15" hidden="false" customHeight="false" outlineLevel="0" collapsed="false">
      <c r="D2924" s="0" t="str">
        <f aca="false">IF(A2924="","",IFERROR(INDEX(Sesiones!$B$2:$B$401,MATCH(A2924,Sesiones!$A$2:$A$401,0)),"Sesión no existe"))</f>
        <v/>
      </c>
      <c r="E2924" s="41" t="str">
        <f aca="false">IF(A2924="","",IFERROR(INDEX(Sesiones!$C$2:$C$401,MATCH(A2924,Sesiones!$A$2:$A$401,0)),""))</f>
        <v/>
      </c>
      <c r="F2924" s="0" t="str">
        <f aca="false">IF(A2924="","",IF(D2924="Sesión no existe","Sesión no existe",IF(COUNTIFS(Matrículas!$A$2:$A$201,B2924,Matrículas!$B$2:$B$201,D2924)=0,"No está matriculado en ese grupo",IF(COUNTIFS($A$2:$A$3001,A2924,$B$2:$B$3001,B2924)&gt;1,"Registro repetido",""))))</f>
        <v/>
      </c>
    </row>
    <row r="2925" customFormat="false" ht="15" hidden="false" customHeight="false" outlineLevel="0" collapsed="false">
      <c r="D2925" s="0" t="str">
        <f aca="false">IF(A2925="","",IFERROR(INDEX(Sesiones!$B$2:$B$401,MATCH(A2925,Sesiones!$A$2:$A$401,0)),"Sesión no existe"))</f>
        <v/>
      </c>
      <c r="E2925" s="41" t="str">
        <f aca="false">IF(A2925="","",IFERROR(INDEX(Sesiones!$C$2:$C$401,MATCH(A2925,Sesiones!$A$2:$A$401,0)),""))</f>
        <v/>
      </c>
      <c r="F2925" s="0" t="str">
        <f aca="false">IF(A2925="","",IF(D2925="Sesión no existe","Sesión no existe",IF(COUNTIFS(Matrículas!$A$2:$A$201,B2925,Matrículas!$B$2:$B$201,D2925)=0,"No está matriculado en ese grupo",IF(COUNTIFS($A$2:$A$3001,A2925,$B$2:$B$3001,B2925)&gt;1,"Registro repetido",""))))</f>
        <v/>
      </c>
    </row>
    <row r="2926" customFormat="false" ht="15" hidden="false" customHeight="false" outlineLevel="0" collapsed="false">
      <c r="D2926" s="0" t="str">
        <f aca="false">IF(A2926="","",IFERROR(INDEX(Sesiones!$B$2:$B$401,MATCH(A2926,Sesiones!$A$2:$A$401,0)),"Sesión no existe"))</f>
        <v/>
      </c>
      <c r="E2926" s="41" t="str">
        <f aca="false">IF(A2926="","",IFERROR(INDEX(Sesiones!$C$2:$C$401,MATCH(A2926,Sesiones!$A$2:$A$401,0)),""))</f>
        <v/>
      </c>
      <c r="F2926" s="0" t="str">
        <f aca="false">IF(A2926="","",IF(D2926="Sesión no existe","Sesión no existe",IF(COUNTIFS(Matrículas!$A$2:$A$201,B2926,Matrículas!$B$2:$B$201,D2926)=0,"No está matriculado en ese grupo",IF(COUNTIFS($A$2:$A$3001,A2926,$B$2:$B$3001,B2926)&gt;1,"Registro repetido",""))))</f>
        <v/>
      </c>
    </row>
    <row r="2927" customFormat="false" ht="15" hidden="false" customHeight="false" outlineLevel="0" collapsed="false">
      <c r="D2927" s="0" t="str">
        <f aca="false">IF(A2927="","",IFERROR(INDEX(Sesiones!$B$2:$B$401,MATCH(A2927,Sesiones!$A$2:$A$401,0)),"Sesión no existe"))</f>
        <v/>
      </c>
      <c r="E2927" s="41" t="str">
        <f aca="false">IF(A2927="","",IFERROR(INDEX(Sesiones!$C$2:$C$401,MATCH(A2927,Sesiones!$A$2:$A$401,0)),""))</f>
        <v/>
      </c>
      <c r="F2927" s="0" t="str">
        <f aca="false">IF(A2927="","",IF(D2927="Sesión no existe","Sesión no existe",IF(COUNTIFS(Matrículas!$A$2:$A$201,B2927,Matrículas!$B$2:$B$201,D2927)=0,"No está matriculado en ese grupo",IF(COUNTIFS($A$2:$A$3001,A2927,$B$2:$B$3001,B2927)&gt;1,"Registro repetido",""))))</f>
        <v/>
      </c>
    </row>
    <row r="2928" customFormat="false" ht="15" hidden="false" customHeight="false" outlineLevel="0" collapsed="false">
      <c r="D2928" s="0" t="str">
        <f aca="false">IF(A2928="","",IFERROR(INDEX(Sesiones!$B$2:$B$401,MATCH(A2928,Sesiones!$A$2:$A$401,0)),"Sesión no existe"))</f>
        <v/>
      </c>
      <c r="E2928" s="41" t="str">
        <f aca="false">IF(A2928="","",IFERROR(INDEX(Sesiones!$C$2:$C$401,MATCH(A2928,Sesiones!$A$2:$A$401,0)),""))</f>
        <v/>
      </c>
      <c r="F2928" s="0" t="str">
        <f aca="false">IF(A2928="","",IF(D2928="Sesión no existe","Sesión no existe",IF(COUNTIFS(Matrículas!$A$2:$A$201,B2928,Matrículas!$B$2:$B$201,D2928)=0,"No está matriculado en ese grupo",IF(COUNTIFS($A$2:$A$3001,A2928,$B$2:$B$3001,B2928)&gt;1,"Registro repetido",""))))</f>
        <v/>
      </c>
    </row>
    <row r="2929" customFormat="false" ht="15" hidden="false" customHeight="false" outlineLevel="0" collapsed="false">
      <c r="D2929" s="0" t="str">
        <f aca="false">IF(A2929="","",IFERROR(INDEX(Sesiones!$B$2:$B$401,MATCH(A2929,Sesiones!$A$2:$A$401,0)),"Sesión no existe"))</f>
        <v/>
      </c>
      <c r="E2929" s="41" t="str">
        <f aca="false">IF(A2929="","",IFERROR(INDEX(Sesiones!$C$2:$C$401,MATCH(A2929,Sesiones!$A$2:$A$401,0)),""))</f>
        <v/>
      </c>
      <c r="F2929" s="0" t="str">
        <f aca="false">IF(A2929="","",IF(D2929="Sesión no existe","Sesión no existe",IF(COUNTIFS(Matrículas!$A$2:$A$201,B2929,Matrículas!$B$2:$B$201,D2929)=0,"No está matriculado en ese grupo",IF(COUNTIFS($A$2:$A$3001,A2929,$B$2:$B$3001,B2929)&gt;1,"Registro repetido",""))))</f>
        <v/>
      </c>
    </row>
    <row r="2930" customFormat="false" ht="15" hidden="false" customHeight="false" outlineLevel="0" collapsed="false">
      <c r="D2930" s="0" t="str">
        <f aca="false">IF(A2930="","",IFERROR(INDEX(Sesiones!$B$2:$B$401,MATCH(A2930,Sesiones!$A$2:$A$401,0)),"Sesión no existe"))</f>
        <v/>
      </c>
      <c r="E2930" s="41" t="str">
        <f aca="false">IF(A2930="","",IFERROR(INDEX(Sesiones!$C$2:$C$401,MATCH(A2930,Sesiones!$A$2:$A$401,0)),""))</f>
        <v/>
      </c>
      <c r="F2930" s="0" t="str">
        <f aca="false">IF(A2930="","",IF(D2930="Sesión no existe","Sesión no existe",IF(COUNTIFS(Matrículas!$A$2:$A$201,B2930,Matrículas!$B$2:$B$201,D2930)=0,"No está matriculado en ese grupo",IF(COUNTIFS($A$2:$A$3001,A2930,$B$2:$B$3001,B2930)&gt;1,"Registro repetido",""))))</f>
        <v/>
      </c>
    </row>
    <row r="2931" customFormat="false" ht="15" hidden="false" customHeight="false" outlineLevel="0" collapsed="false">
      <c r="D2931" s="0" t="str">
        <f aca="false">IF(A2931="","",IFERROR(INDEX(Sesiones!$B$2:$B$401,MATCH(A2931,Sesiones!$A$2:$A$401,0)),"Sesión no existe"))</f>
        <v/>
      </c>
      <c r="E2931" s="41" t="str">
        <f aca="false">IF(A2931="","",IFERROR(INDEX(Sesiones!$C$2:$C$401,MATCH(A2931,Sesiones!$A$2:$A$401,0)),""))</f>
        <v/>
      </c>
      <c r="F2931" s="0" t="str">
        <f aca="false">IF(A2931="","",IF(D2931="Sesión no existe","Sesión no existe",IF(COUNTIFS(Matrículas!$A$2:$A$201,B2931,Matrículas!$B$2:$B$201,D2931)=0,"No está matriculado en ese grupo",IF(COUNTIFS($A$2:$A$3001,A2931,$B$2:$B$3001,B2931)&gt;1,"Registro repetido",""))))</f>
        <v/>
      </c>
    </row>
    <row r="2932" customFormat="false" ht="15" hidden="false" customHeight="false" outlineLevel="0" collapsed="false">
      <c r="D2932" s="0" t="str">
        <f aca="false">IF(A2932="","",IFERROR(INDEX(Sesiones!$B$2:$B$401,MATCH(A2932,Sesiones!$A$2:$A$401,0)),"Sesión no existe"))</f>
        <v/>
      </c>
      <c r="E2932" s="41" t="str">
        <f aca="false">IF(A2932="","",IFERROR(INDEX(Sesiones!$C$2:$C$401,MATCH(A2932,Sesiones!$A$2:$A$401,0)),""))</f>
        <v/>
      </c>
      <c r="F2932" s="0" t="str">
        <f aca="false">IF(A2932="","",IF(D2932="Sesión no existe","Sesión no existe",IF(COUNTIFS(Matrículas!$A$2:$A$201,B2932,Matrículas!$B$2:$B$201,D2932)=0,"No está matriculado en ese grupo",IF(COUNTIFS($A$2:$A$3001,A2932,$B$2:$B$3001,B2932)&gt;1,"Registro repetido",""))))</f>
        <v/>
      </c>
    </row>
    <row r="2933" customFormat="false" ht="15" hidden="false" customHeight="false" outlineLevel="0" collapsed="false">
      <c r="D2933" s="0" t="str">
        <f aca="false">IF(A2933="","",IFERROR(INDEX(Sesiones!$B$2:$B$401,MATCH(A2933,Sesiones!$A$2:$A$401,0)),"Sesión no existe"))</f>
        <v/>
      </c>
      <c r="E2933" s="41" t="str">
        <f aca="false">IF(A2933="","",IFERROR(INDEX(Sesiones!$C$2:$C$401,MATCH(A2933,Sesiones!$A$2:$A$401,0)),""))</f>
        <v/>
      </c>
      <c r="F2933" s="0" t="str">
        <f aca="false">IF(A2933="","",IF(D2933="Sesión no existe","Sesión no existe",IF(COUNTIFS(Matrículas!$A$2:$A$201,B2933,Matrículas!$B$2:$B$201,D2933)=0,"No está matriculado en ese grupo",IF(COUNTIFS($A$2:$A$3001,A2933,$B$2:$B$3001,B2933)&gt;1,"Registro repetido",""))))</f>
        <v/>
      </c>
    </row>
    <row r="2934" customFormat="false" ht="15" hidden="false" customHeight="false" outlineLevel="0" collapsed="false">
      <c r="D2934" s="0" t="str">
        <f aca="false">IF(A2934="","",IFERROR(INDEX(Sesiones!$B$2:$B$401,MATCH(A2934,Sesiones!$A$2:$A$401,0)),"Sesión no existe"))</f>
        <v/>
      </c>
      <c r="E2934" s="41" t="str">
        <f aca="false">IF(A2934="","",IFERROR(INDEX(Sesiones!$C$2:$C$401,MATCH(A2934,Sesiones!$A$2:$A$401,0)),""))</f>
        <v/>
      </c>
      <c r="F2934" s="0" t="str">
        <f aca="false">IF(A2934="","",IF(D2934="Sesión no existe","Sesión no existe",IF(COUNTIFS(Matrículas!$A$2:$A$201,B2934,Matrículas!$B$2:$B$201,D2934)=0,"No está matriculado en ese grupo",IF(COUNTIFS($A$2:$A$3001,A2934,$B$2:$B$3001,B2934)&gt;1,"Registro repetido",""))))</f>
        <v/>
      </c>
    </row>
    <row r="2935" customFormat="false" ht="15" hidden="false" customHeight="false" outlineLevel="0" collapsed="false">
      <c r="D2935" s="0" t="str">
        <f aca="false">IF(A2935="","",IFERROR(INDEX(Sesiones!$B$2:$B$401,MATCH(A2935,Sesiones!$A$2:$A$401,0)),"Sesión no existe"))</f>
        <v/>
      </c>
      <c r="E2935" s="41" t="str">
        <f aca="false">IF(A2935="","",IFERROR(INDEX(Sesiones!$C$2:$C$401,MATCH(A2935,Sesiones!$A$2:$A$401,0)),""))</f>
        <v/>
      </c>
      <c r="F2935" s="0" t="str">
        <f aca="false">IF(A2935="","",IF(D2935="Sesión no existe","Sesión no existe",IF(COUNTIFS(Matrículas!$A$2:$A$201,B2935,Matrículas!$B$2:$B$201,D2935)=0,"No está matriculado en ese grupo",IF(COUNTIFS($A$2:$A$3001,A2935,$B$2:$B$3001,B2935)&gt;1,"Registro repetido",""))))</f>
        <v/>
      </c>
    </row>
    <row r="2936" customFormat="false" ht="15" hidden="false" customHeight="false" outlineLevel="0" collapsed="false">
      <c r="D2936" s="0" t="str">
        <f aca="false">IF(A2936="","",IFERROR(INDEX(Sesiones!$B$2:$B$401,MATCH(A2936,Sesiones!$A$2:$A$401,0)),"Sesión no existe"))</f>
        <v/>
      </c>
      <c r="E2936" s="41" t="str">
        <f aca="false">IF(A2936="","",IFERROR(INDEX(Sesiones!$C$2:$C$401,MATCH(A2936,Sesiones!$A$2:$A$401,0)),""))</f>
        <v/>
      </c>
      <c r="F2936" s="0" t="str">
        <f aca="false">IF(A2936="","",IF(D2936="Sesión no existe","Sesión no existe",IF(COUNTIFS(Matrículas!$A$2:$A$201,B2936,Matrículas!$B$2:$B$201,D2936)=0,"No está matriculado en ese grupo",IF(COUNTIFS($A$2:$A$3001,A2936,$B$2:$B$3001,B2936)&gt;1,"Registro repetido",""))))</f>
        <v/>
      </c>
    </row>
    <row r="2937" customFormat="false" ht="15" hidden="false" customHeight="false" outlineLevel="0" collapsed="false">
      <c r="D2937" s="0" t="str">
        <f aca="false">IF(A2937="","",IFERROR(INDEX(Sesiones!$B$2:$B$401,MATCH(A2937,Sesiones!$A$2:$A$401,0)),"Sesión no existe"))</f>
        <v/>
      </c>
      <c r="E2937" s="41" t="str">
        <f aca="false">IF(A2937="","",IFERROR(INDEX(Sesiones!$C$2:$C$401,MATCH(A2937,Sesiones!$A$2:$A$401,0)),""))</f>
        <v/>
      </c>
      <c r="F2937" s="0" t="str">
        <f aca="false">IF(A2937="","",IF(D2937="Sesión no existe","Sesión no existe",IF(COUNTIFS(Matrículas!$A$2:$A$201,B2937,Matrículas!$B$2:$B$201,D2937)=0,"No está matriculado en ese grupo",IF(COUNTIFS($A$2:$A$3001,A2937,$B$2:$B$3001,B2937)&gt;1,"Registro repetido",""))))</f>
        <v/>
      </c>
    </row>
    <row r="2938" customFormat="false" ht="15" hidden="false" customHeight="false" outlineLevel="0" collapsed="false">
      <c r="D2938" s="0" t="str">
        <f aca="false">IF(A2938="","",IFERROR(INDEX(Sesiones!$B$2:$B$401,MATCH(A2938,Sesiones!$A$2:$A$401,0)),"Sesión no existe"))</f>
        <v/>
      </c>
      <c r="E2938" s="41" t="str">
        <f aca="false">IF(A2938="","",IFERROR(INDEX(Sesiones!$C$2:$C$401,MATCH(A2938,Sesiones!$A$2:$A$401,0)),""))</f>
        <v/>
      </c>
      <c r="F2938" s="0" t="str">
        <f aca="false">IF(A2938="","",IF(D2938="Sesión no existe","Sesión no existe",IF(COUNTIFS(Matrículas!$A$2:$A$201,B2938,Matrículas!$B$2:$B$201,D2938)=0,"No está matriculado en ese grupo",IF(COUNTIFS($A$2:$A$3001,A2938,$B$2:$B$3001,B2938)&gt;1,"Registro repetido",""))))</f>
        <v/>
      </c>
    </row>
    <row r="2939" customFormat="false" ht="15" hidden="false" customHeight="false" outlineLevel="0" collapsed="false">
      <c r="D2939" s="0" t="str">
        <f aca="false">IF(A2939="","",IFERROR(INDEX(Sesiones!$B$2:$B$401,MATCH(A2939,Sesiones!$A$2:$A$401,0)),"Sesión no existe"))</f>
        <v/>
      </c>
      <c r="E2939" s="41" t="str">
        <f aca="false">IF(A2939="","",IFERROR(INDEX(Sesiones!$C$2:$C$401,MATCH(A2939,Sesiones!$A$2:$A$401,0)),""))</f>
        <v/>
      </c>
      <c r="F2939" s="0" t="str">
        <f aca="false">IF(A2939="","",IF(D2939="Sesión no existe","Sesión no existe",IF(COUNTIFS(Matrículas!$A$2:$A$201,B2939,Matrículas!$B$2:$B$201,D2939)=0,"No está matriculado en ese grupo",IF(COUNTIFS($A$2:$A$3001,A2939,$B$2:$B$3001,B2939)&gt;1,"Registro repetido",""))))</f>
        <v/>
      </c>
    </row>
    <row r="2940" customFormat="false" ht="15" hidden="false" customHeight="false" outlineLevel="0" collapsed="false">
      <c r="D2940" s="0" t="str">
        <f aca="false">IF(A2940="","",IFERROR(INDEX(Sesiones!$B$2:$B$401,MATCH(A2940,Sesiones!$A$2:$A$401,0)),"Sesión no existe"))</f>
        <v/>
      </c>
      <c r="E2940" s="41" t="str">
        <f aca="false">IF(A2940="","",IFERROR(INDEX(Sesiones!$C$2:$C$401,MATCH(A2940,Sesiones!$A$2:$A$401,0)),""))</f>
        <v/>
      </c>
      <c r="F2940" s="0" t="str">
        <f aca="false">IF(A2940="","",IF(D2940="Sesión no existe","Sesión no existe",IF(COUNTIFS(Matrículas!$A$2:$A$201,B2940,Matrículas!$B$2:$B$201,D2940)=0,"No está matriculado en ese grupo",IF(COUNTIFS($A$2:$A$3001,A2940,$B$2:$B$3001,B2940)&gt;1,"Registro repetido",""))))</f>
        <v/>
      </c>
    </row>
    <row r="2941" customFormat="false" ht="15" hidden="false" customHeight="false" outlineLevel="0" collapsed="false">
      <c r="D2941" s="0" t="str">
        <f aca="false">IF(A2941="","",IFERROR(INDEX(Sesiones!$B$2:$B$401,MATCH(A2941,Sesiones!$A$2:$A$401,0)),"Sesión no existe"))</f>
        <v/>
      </c>
      <c r="E2941" s="41" t="str">
        <f aca="false">IF(A2941="","",IFERROR(INDEX(Sesiones!$C$2:$C$401,MATCH(A2941,Sesiones!$A$2:$A$401,0)),""))</f>
        <v/>
      </c>
      <c r="F2941" s="0" t="str">
        <f aca="false">IF(A2941="","",IF(D2941="Sesión no existe","Sesión no existe",IF(COUNTIFS(Matrículas!$A$2:$A$201,B2941,Matrículas!$B$2:$B$201,D2941)=0,"No está matriculado en ese grupo",IF(COUNTIFS($A$2:$A$3001,A2941,$B$2:$B$3001,B2941)&gt;1,"Registro repetido",""))))</f>
        <v/>
      </c>
    </row>
    <row r="2942" customFormat="false" ht="15" hidden="false" customHeight="false" outlineLevel="0" collapsed="false">
      <c r="D2942" s="0" t="str">
        <f aca="false">IF(A2942="","",IFERROR(INDEX(Sesiones!$B$2:$B$401,MATCH(A2942,Sesiones!$A$2:$A$401,0)),"Sesión no existe"))</f>
        <v/>
      </c>
      <c r="E2942" s="41" t="str">
        <f aca="false">IF(A2942="","",IFERROR(INDEX(Sesiones!$C$2:$C$401,MATCH(A2942,Sesiones!$A$2:$A$401,0)),""))</f>
        <v/>
      </c>
      <c r="F2942" s="0" t="str">
        <f aca="false">IF(A2942="","",IF(D2942="Sesión no existe","Sesión no existe",IF(COUNTIFS(Matrículas!$A$2:$A$201,B2942,Matrículas!$B$2:$B$201,D2942)=0,"No está matriculado en ese grupo",IF(COUNTIFS($A$2:$A$3001,A2942,$B$2:$B$3001,B2942)&gt;1,"Registro repetido",""))))</f>
        <v/>
      </c>
    </row>
    <row r="2943" customFormat="false" ht="15" hidden="false" customHeight="false" outlineLevel="0" collapsed="false">
      <c r="D2943" s="0" t="str">
        <f aca="false">IF(A2943="","",IFERROR(INDEX(Sesiones!$B$2:$B$401,MATCH(A2943,Sesiones!$A$2:$A$401,0)),"Sesión no existe"))</f>
        <v/>
      </c>
      <c r="E2943" s="41" t="str">
        <f aca="false">IF(A2943="","",IFERROR(INDEX(Sesiones!$C$2:$C$401,MATCH(A2943,Sesiones!$A$2:$A$401,0)),""))</f>
        <v/>
      </c>
      <c r="F2943" s="0" t="str">
        <f aca="false">IF(A2943="","",IF(D2943="Sesión no existe","Sesión no existe",IF(COUNTIFS(Matrículas!$A$2:$A$201,B2943,Matrículas!$B$2:$B$201,D2943)=0,"No está matriculado en ese grupo",IF(COUNTIFS($A$2:$A$3001,A2943,$B$2:$B$3001,B2943)&gt;1,"Registro repetido",""))))</f>
        <v/>
      </c>
    </row>
    <row r="2944" customFormat="false" ht="15" hidden="false" customHeight="false" outlineLevel="0" collapsed="false">
      <c r="D2944" s="0" t="str">
        <f aca="false">IF(A2944="","",IFERROR(INDEX(Sesiones!$B$2:$B$401,MATCH(A2944,Sesiones!$A$2:$A$401,0)),"Sesión no existe"))</f>
        <v/>
      </c>
      <c r="E2944" s="41" t="str">
        <f aca="false">IF(A2944="","",IFERROR(INDEX(Sesiones!$C$2:$C$401,MATCH(A2944,Sesiones!$A$2:$A$401,0)),""))</f>
        <v/>
      </c>
      <c r="F2944" s="0" t="str">
        <f aca="false">IF(A2944="","",IF(D2944="Sesión no existe","Sesión no existe",IF(COUNTIFS(Matrículas!$A$2:$A$201,B2944,Matrículas!$B$2:$B$201,D2944)=0,"No está matriculado en ese grupo",IF(COUNTIFS($A$2:$A$3001,A2944,$B$2:$B$3001,B2944)&gt;1,"Registro repetido",""))))</f>
        <v/>
      </c>
    </row>
    <row r="2945" customFormat="false" ht="15" hidden="false" customHeight="false" outlineLevel="0" collapsed="false">
      <c r="D2945" s="0" t="str">
        <f aca="false">IF(A2945="","",IFERROR(INDEX(Sesiones!$B$2:$B$401,MATCH(A2945,Sesiones!$A$2:$A$401,0)),"Sesión no existe"))</f>
        <v/>
      </c>
      <c r="E2945" s="41" t="str">
        <f aca="false">IF(A2945="","",IFERROR(INDEX(Sesiones!$C$2:$C$401,MATCH(A2945,Sesiones!$A$2:$A$401,0)),""))</f>
        <v/>
      </c>
      <c r="F2945" s="0" t="str">
        <f aca="false">IF(A2945="","",IF(D2945="Sesión no existe","Sesión no existe",IF(COUNTIFS(Matrículas!$A$2:$A$201,B2945,Matrículas!$B$2:$B$201,D2945)=0,"No está matriculado en ese grupo",IF(COUNTIFS($A$2:$A$3001,A2945,$B$2:$B$3001,B2945)&gt;1,"Registro repetido",""))))</f>
        <v/>
      </c>
    </row>
    <row r="2946" customFormat="false" ht="15" hidden="false" customHeight="false" outlineLevel="0" collapsed="false">
      <c r="D2946" s="0" t="str">
        <f aca="false">IF(A2946="","",IFERROR(INDEX(Sesiones!$B$2:$B$401,MATCH(A2946,Sesiones!$A$2:$A$401,0)),"Sesión no existe"))</f>
        <v/>
      </c>
      <c r="E2946" s="41" t="str">
        <f aca="false">IF(A2946="","",IFERROR(INDEX(Sesiones!$C$2:$C$401,MATCH(A2946,Sesiones!$A$2:$A$401,0)),""))</f>
        <v/>
      </c>
      <c r="F2946" s="0" t="str">
        <f aca="false">IF(A2946="","",IF(D2946="Sesión no existe","Sesión no existe",IF(COUNTIFS(Matrículas!$A$2:$A$201,B2946,Matrículas!$B$2:$B$201,D2946)=0,"No está matriculado en ese grupo",IF(COUNTIFS($A$2:$A$3001,A2946,$B$2:$B$3001,B2946)&gt;1,"Registro repetido",""))))</f>
        <v/>
      </c>
    </row>
    <row r="2947" customFormat="false" ht="15" hidden="false" customHeight="false" outlineLevel="0" collapsed="false">
      <c r="D2947" s="0" t="str">
        <f aca="false">IF(A2947="","",IFERROR(INDEX(Sesiones!$B$2:$B$401,MATCH(A2947,Sesiones!$A$2:$A$401,0)),"Sesión no existe"))</f>
        <v/>
      </c>
      <c r="E2947" s="41" t="str">
        <f aca="false">IF(A2947="","",IFERROR(INDEX(Sesiones!$C$2:$C$401,MATCH(A2947,Sesiones!$A$2:$A$401,0)),""))</f>
        <v/>
      </c>
      <c r="F2947" s="0" t="str">
        <f aca="false">IF(A2947="","",IF(D2947="Sesión no existe","Sesión no existe",IF(COUNTIFS(Matrículas!$A$2:$A$201,B2947,Matrículas!$B$2:$B$201,D2947)=0,"No está matriculado en ese grupo",IF(COUNTIFS($A$2:$A$3001,A2947,$B$2:$B$3001,B2947)&gt;1,"Registro repetido",""))))</f>
        <v/>
      </c>
    </row>
    <row r="2948" customFormat="false" ht="15" hidden="false" customHeight="false" outlineLevel="0" collapsed="false">
      <c r="D2948" s="0" t="str">
        <f aca="false">IF(A2948="","",IFERROR(INDEX(Sesiones!$B$2:$B$401,MATCH(A2948,Sesiones!$A$2:$A$401,0)),"Sesión no existe"))</f>
        <v/>
      </c>
      <c r="E2948" s="41" t="str">
        <f aca="false">IF(A2948="","",IFERROR(INDEX(Sesiones!$C$2:$C$401,MATCH(A2948,Sesiones!$A$2:$A$401,0)),""))</f>
        <v/>
      </c>
      <c r="F2948" s="0" t="str">
        <f aca="false">IF(A2948="","",IF(D2948="Sesión no existe","Sesión no existe",IF(COUNTIFS(Matrículas!$A$2:$A$201,B2948,Matrículas!$B$2:$B$201,D2948)=0,"No está matriculado en ese grupo",IF(COUNTIFS($A$2:$A$3001,A2948,$B$2:$B$3001,B2948)&gt;1,"Registro repetido",""))))</f>
        <v/>
      </c>
    </row>
    <row r="2949" customFormat="false" ht="15" hidden="false" customHeight="false" outlineLevel="0" collapsed="false">
      <c r="D2949" s="0" t="str">
        <f aca="false">IF(A2949="","",IFERROR(INDEX(Sesiones!$B$2:$B$401,MATCH(A2949,Sesiones!$A$2:$A$401,0)),"Sesión no existe"))</f>
        <v/>
      </c>
      <c r="E2949" s="41" t="str">
        <f aca="false">IF(A2949="","",IFERROR(INDEX(Sesiones!$C$2:$C$401,MATCH(A2949,Sesiones!$A$2:$A$401,0)),""))</f>
        <v/>
      </c>
      <c r="F2949" s="0" t="str">
        <f aca="false">IF(A2949="","",IF(D2949="Sesión no existe","Sesión no existe",IF(COUNTIFS(Matrículas!$A$2:$A$201,B2949,Matrículas!$B$2:$B$201,D2949)=0,"No está matriculado en ese grupo",IF(COUNTIFS($A$2:$A$3001,A2949,$B$2:$B$3001,B2949)&gt;1,"Registro repetido",""))))</f>
        <v/>
      </c>
    </row>
    <row r="2950" customFormat="false" ht="15" hidden="false" customHeight="false" outlineLevel="0" collapsed="false">
      <c r="D2950" s="0" t="str">
        <f aca="false">IF(A2950="","",IFERROR(INDEX(Sesiones!$B$2:$B$401,MATCH(A2950,Sesiones!$A$2:$A$401,0)),"Sesión no existe"))</f>
        <v/>
      </c>
      <c r="E2950" s="41" t="str">
        <f aca="false">IF(A2950="","",IFERROR(INDEX(Sesiones!$C$2:$C$401,MATCH(A2950,Sesiones!$A$2:$A$401,0)),""))</f>
        <v/>
      </c>
      <c r="F2950" s="0" t="str">
        <f aca="false">IF(A2950="","",IF(D2950="Sesión no existe","Sesión no existe",IF(COUNTIFS(Matrículas!$A$2:$A$201,B2950,Matrículas!$B$2:$B$201,D2950)=0,"No está matriculado en ese grupo",IF(COUNTIFS($A$2:$A$3001,A2950,$B$2:$B$3001,B2950)&gt;1,"Registro repetido",""))))</f>
        <v/>
      </c>
    </row>
    <row r="2951" customFormat="false" ht="15" hidden="false" customHeight="false" outlineLevel="0" collapsed="false">
      <c r="D2951" s="0" t="str">
        <f aca="false">IF(A2951="","",IFERROR(INDEX(Sesiones!$B$2:$B$401,MATCH(A2951,Sesiones!$A$2:$A$401,0)),"Sesión no existe"))</f>
        <v/>
      </c>
      <c r="E2951" s="41" t="str">
        <f aca="false">IF(A2951="","",IFERROR(INDEX(Sesiones!$C$2:$C$401,MATCH(A2951,Sesiones!$A$2:$A$401,0)),""))</f>
        <v/>
      </c>
      <c r="F2951" s="0" t="str">
        <f aca="false">IF(A2951="","",IF(D2951="Sesión no existe","Sesión no existe",IF(COUNTIFS(Matrículas!$A$2:$A$201,B2951,Matrículas!$B$2:$B$201,D2951)=0,"No está matriculado en ese grupo",IF(COUNTIFS($A$2:$A$3001,A2951,$B$2:$B$3001,B2951)&gt;1,"Registro repetido",""))))</f>
        <v/>
      </c>
    </row>
    <row r="2952" customFormat="false" ht="15" hidden="false" customHeight="false" outlineLevel="0" collapsed="false">
      <c r="D2952" s="0" t="str">
        <f aca="false">IF(A2952="","",IFERROR(INDEX(Sesiones!$B$2:$B$401,MATCH(A2952,Sesiones!$A$2:$A$401,0)),"Sesión no existe"))</f>
        <v/>
      </c>
      <c r="E2952" s="41" t="str">
        <f aca="false">IF(A2952="","",IFERROR(INDEX(Sesiones!$C$2:$C$401,MATCH(A2952,Sesiones!$A$2:$A$401,0)),""))</f>
        <v/>
      </c>
      <c r="F2952" s="0" t="str">
        <f aca="false">IF(A2952="","",IF(D2952="Sesión no existe","Sesión no existe",IF(COUNTIFS(Matrículas!$A$2:$A$201,B2952,Matrículas!$B$2:$B$201,D2952)=0,"No está matriculado en ese grupo",IF(COUNTIFS($A$2:$A$3001,A2952,$B$2:$B$3001,B2952)&gt;1,"Registro repetido",""))))</f>
        <v/>
      </c>
    </row>
    <row r="2953" customFormat="false" ht="15" hidden="false" customHeight="false" outlineLevel="0" collapsed="false">
      <c r="D2953" s="0" t="str">
        <f aca="false">IF(A2953="","",IFERROR(INDEX(Sesiones!$B$2:$B$401,MATCH(A2953,Sesiones!$A$2:$A$401,0)),"Sesión no existe"))</f>
        <v/>
      </c>
      <c r="E2953" s="41" t="str">
        <f aca="false">IF(A2953="","",IFERROR(INDEX(Sesiones!$C$2:$C$401,MATCH(A2953,Sesiones!$A$2:$A$401,0)),""))</f>
        <v/>
      </c>
      <c r="F2953" s="0" t="str">
        <f aca="false">IF(A2953="","",IF(D2953="Sesión no existe","Sesión no existe",IF(COUNTIFS(Matrículas!$A$2:$A$201,B2953,Matrículas!$B$2:$B$201,D2953)=0,"No está matriculado en ese grupo",IF(COUNTIFS($A$2:$A$3001,A2953,$B$2:$B$3001,B2953)&gt;1,"Registro repetido",""))))</f>
        <v/>
      </c>
    </row>
    <row r="2954" customFormat="false" ht="15" hidden="false" customHeight="false" outlineLevel="0" collapsed="false">
      <c r="D2954" s="0" t="str">
        <f aca="false">IF(A2954="","",IFERROR(INDEX(Sesiones!$B$2:$B$401,MATCH(A2954,Sesiones!$A$2:$A$401,0)),"Sesión no existe"))</f>
        <v/>
      </c>
      <c r="E2954" s="41" t="str">
        <f aca="false">IF(A2954="","",IFERROR(INDEX(Sesiones!$C$2:$C$401,MATCH(A2954,Sesiones!$A$2:$A$401,0)),""))</f>
        <v/>
      </c>
      <c r="F2954" s="0" t="str">
        <f aca="false">IF(A2954="","",IF(D2954="Sesión no existe","Sesión no existe",IF(COUNTIFS(Matrículas!$A$2:$A$201,B2954,Matrículas!$B$2:$B$201,D2954)=0,"No está matriculado en ese grupo",IF(COUNTIFS($A$2:$A$3001,A2954,$B$2:$B$3001,B2954)&gt;1,"Registro repetido",""))))</f>
        <v/>
      </c>
    </row>
    <row r="2955" customFormat="false" ht="15" hidden="false" customHeight="false" outlineLevel="0" collapsed="false">
      <c r="D2955" s="0" t="str">
        <f aca="false">IF(A2955="","",IFERROR(INDEX(Sesiones!$B$2:$B$401,MATCH(A2955,Sesiones!$A$2:$A$401,0)),"Sesión no existe"))</f>
        <v/>
      </c>
      <c r="E2955" s="41" t="str">
        <f aca="false">IF(A2955="","",IFERROR(INDEX(Sesiones!$C$2:$C$401,MATCH(A2955,Sesiones!$A$2:$A$401,0)),""))</f>
        <v/>
      </c>
      <c r="F2955" s="0" t="str">
        <f aca="false">IF(A2955="","",IF(D2955="Sesión no existe","Sesión no existe",IF(COUNTIFS(Matrículas!$A$2:$A$201,B2955,Matrículas!$B$2:$B$201,D2955)=0,"No está matriculado en ese grupo",IF(COUNTIFS($A$2:$A$3001,A2955,$B$2:$B$3001,B2955)&gt;1,"Registro repetido",""))))</f>
        <v/>
      </c>
    </row>
    <row r="2956" customFormat="false" ht="15" hidden="false" customHeight="false" outlineLevel="0" collapsed="false">
      <c r="D2956" s="0" t="str">
        <f aca="false">IF(A2956="","",IFERROR(INDEX(Sesiones!$B$2:$B$401,MATCH(A2956,Sesiones!$A$2:$A$401,0)),"Sesión no existe"))</f>
        <v/>
      </c>
      <c r="E2956" s="41" t="str">
        <f aca="false">IF(A2956="","",IFERROR(INDEX(Sesiones!$C$2:$C$401,MATCH(A2956,Sesiones!$A$2:$A$401,0)),""))</f>
        <v/>
      </c>
      <c r="F2956" s="0" t="str">
        <f aca="false">IF(A2956="","",IF(D2956="Sesión no existe","Sesión no existe",IF(COUNTIFS(Matrículas!$A$2:$A$201,B2956,Matrículas!$B$2:$B$201,D2956)=0,"No está matriculado en ese grupo",IF(COUNTIFS($A$2:$A$3001,A2956,$B$2:$B$3001,B2956)&gt;1,"Registro repetido",""))))</f>
        <v/>
      </c>
    </row>
    <row r="2957" customFormat="false" ht="15" hidden="false" customHeight="false" outlineLevel="0" collapsed="false">
      <c r="D2957" s="0" t="str">
        <f aca="false">IF(A2957="","",IFERROR(INDEX(Sesiones!$B$2:$B$401,MATCH(A2957,Sesiones!$A$2:$A$401,0)),"Sesión no existe"))</f>
        <v/>
      </c>
      <c r="E2957" s="41" t="str">
        <f aca="false">IF(A2957="","",IFERROR(INDEX(Sesiones!$C$2:$C$401,MATCH(A2957,Sesiones!$A$2:$A$401,0)),""))</f>
        <v/>
      </c>
      <c r="F2957" s="0" t="str">
        <f aca="false">IF(A2957="","",IF(D2957="Sesión no existe","Sesión no existe",IF(COUNTIFS(Matrículas!$A$2:$A$201,B2957,Matrículas!$B$2:$B$201,D2957)=0,"No está matriculado en ese grupo",IF(COUNTIFS($A$2:$A$3001,A2957,$B$2:$B$3001,B2957)&gt;1,"Registro repetido",""))))</f>
        <v/>
      </c>
    </row>
    <row r="2958" customFormat="false" ht="15" hidden="false" customHeight="false" outlineLevel="0" collapsed="false">
      <c r="D2958" s="0" t="str">
        <f aca="false">IF(A2958="","",IFERROR(INDEX(Sesiones!$B$2:$B$401,MATCH(A2958,Sesiones!$A$2:$A$401,0)),"Sesión no existe"))</f>
        <v/>
      </c>
      <c r="E2958" s="41" t="str">
        <f aca="false">IF(A2958="","",IFERROR(INDEX(Sesiones!$C$2:$C$401,MATCH(A2958,Sesiones!$A$2:$A$401,0)),""))</f>
        <v/>
      </c>
      <c r="F2958" s="0" t="str">
        <f aca="false">IF(A2958="","",IF(D2958="Sesión no existe","Sesión no existe",IF(COUNTIFS(Matrículas!$A$2:$A$201,B2958,Matrículas!$B$2:$B$201,D2958)=0,"No está matriculado en ese grupo",IF(COUNTIFS($A$2:$A$3001,A2958,$B$2:$B$3001,B2958)&gt;1,"Registro repetido",""))))</f>
        <v/>
      </c>
    </row>
    <row r="2959" customFormat="false" ht="15" hidden="false" customHeight="false" outlineLevel="0" collapsed="false">
      <c r="D2959" s="0" t="str">
        <f aca="false">IF(A2959="","",IFERROR(INDEX(Sesiones!$B$2:$B$401,MATCH(A2959,Sesiones!$A$2:$A$401,0)),"Sesión no existe"))</f>
        <v/>
      </c>
      <c r="E2959" s="41" t="str">
        <f aca="false">IF(A2959="","",IFERROR(INDEX(Sesiones!$C$2:$C$401,MATCH(A2959,Sesiones!$A$2:$A$401,0)),""))</f>
        <v/>
      </c>
      <c r="F2959" s="0" t="str">
        <f aca="false">IF(A2959="","",IF(D2959="Sesión no existe","Sesión no existe",IF(COUNTIFS(Matrículas!$A$2:$A$201,B2959,Matrículas!$B$2:$B$201,D2959)=0,"No está matriculado en ese grupo",IF(COUNTIFS($A$2:$A$3001,A2959,$B$2:$B$3001,B2959)&gt;1,"Registro repetido",""))))</f>
        <v/>
      </c>
    </row>
    <row r="2960" customFormat="false" ht="15" hidden="false" customHeight="false" outlineLevel="0" collapsed="false">
      <c r="D2960" s="0" t="str">
        <f aca="false">IF(A2960="","",IFERROR(INDEX(Sesiones!$B$2:$B$401,MATCH(A2960,Sesiones!$A$2:$A$401,0)),"Sesión no existe"))</f>
        <v/>
      </c>
      <c r="E2960" s="41" t="str">
        <f aca="false">IF(A2960="","",IFERROR(INDEX(Sesiones!$C$2:$C$401,MATCH(A2960,Sesiones!$A$2:$A$401,0)),""))</f>
        <v/>
      </c>
      <c r="F2960" s="0" t="str">
        <f aca="false">IF(A2960="","",IF(D2960="Sesión no existe","Sesión no existe",IF(COUNTIFS(Matrículas!$A$2:$A$201,B2960,Matrículas!$B$2:$B$201,D2960)=0,"No está matriculado en ese grupo",IF(COUNTIFS($A$2:$A$3001,A2960,$B$2:$B$3001,B2960)&gt;1,"Registro repetido",""))))</f>
        <v/>
      </c>
    </row>
    <row r="2961" customFormat="false" ht="15" hidden="false" customHeight="false" outlineLevel="0" collapsed="false">
      <c r="D2961" s="0" t="str">
        <f aca="false">IF(A2961="","",IFERROR(INDEX(Sesiones!$B$2:$B$401,MATCH(A2961,Sesiones!$A$2:$A$401,0)),"Sesión no existe"))</f>
        <v/>
      </c>
      <c r="E2961" s="41" t="str">
        <f aca="false">IF(A2961="","",IFERROR(INDEX(Sesiones!$C$2:$C$401,MATCH(A2961,Sesiones!$A$2:$A$401,0)),""))</f>
        <v/>
      </c>
      <c r="F2961" s="0" t="str">
        <f aca="false">IF(A2961="","",IF(D2961="Sesión no existe","Sesión no existe",IF(COUNTIFS(Matrículas!$A$2:$A$201,B2961,Matrículas!$B$2:$B$201,D2961)=0,"No está matriculado en ese grupo",IF(COUNTIFS($A$2:$A$3001,A2961,$B$2:$B$3001,B2961)&gt;1,"Registro repetido",""))))</f>
        <v/>
      </c>
    </row>
    <row r="2962" customFormat="false" ht="15" hidden="false" customHeight="false" outlineLevel="0" collapsed="false">
      <c r="D2962" s="0" t="str">
        <f aca="false">IF(A2962="","",IFERROR(INDEX(Sesiones!$B$2:$B$401,MATCH(A2962,Sesiones!$A$2:$A$401,0)),"Sesión no existe"))</f>
        <v/>
      </c>
      <c r="E2962" s="41" t="str">
        <f aca="false">IF(A2962="","",IFERROR(INDEX(Sesiones!$C$2:$C$401,MATCH(A2962,Sesiones!$A$2:$A$401,0)),""))</f>
        <v/>
      </c>
      <c r="F2962" s="0" t="str">
        <f aca="false">IF(A2962="","",IF(D2962="Sesión no existe","Sesión no existe",IF(COUNTIFS(Matrículas!$A$2:$A$201,B2962,Matrículas!$B$2:$B$201,D2962)=0,"No está matriculado en ese grupo",IF(COUNTIFS($A$2:$A$3001,A2962,$B$2:$B$3001,B2962)&gt;1,"Registro repetido",""))))</f>
        <v/>
      </c>
    </row>
    <row r="2963" customFormat="false" ht="15" hidden="false" customHeight="false" outlineLevel="0" collapsed="false">
      <c r="D2963" s="0" t="str">
        <f aca="false">IF(A2963="","",IFERROR(INDEX(Sesiones!$B$2:$B$401,MATCH(A2963,Sesiones!$A$2:$A$401,0)),"Sesión no existe"))</f>
        <v/>
      </c>
      <c r="E2963" s="41" t="str">
        <f aca="false">IF(A2963="","",IFERROR(INDEX(Sesiones!$C$2:$C$401,MATCH(A2963,Sesiones!$A$2:$A$401,0)),""))</f>
        <v/>
      </c>
      <c r="F2963" s="0" t="str">
        <f aca="false">IF(A2963="","",IF(D2963="Sesión no existe","Sesión no existe",IF(COUNTIFS(Matrículas!$A$2:$A$201,B2963,Matrículas!$B$2:$B$201,D2963)=0,"No está matriculado en ese grupo",IF(COUNTIFS($A$2:$A$3001,A2963,$B$2:$B$3001,B2963)&gt;1,"Registro repetido",""))))</f>
        <v/>
      </c>
    </row>
    <row r="2964" customFormat="false" ht="15" hidden="false" customHeight="false" outlineLevel="0" collapsed="false">
      <c r="D2964" s="0" t="str">
        <f aca="false">IF(A2964="","",IFERROR(INDEX(Sesiones!$B$2:$B$401,MATCH(A2964,Sesiones!$A$2:$A$401,0)),"Sesión no existe"))</f>
        <v/>
      </c>
      <c r="E2964" s="41" t="str">
        <f aca="false">IF(A2964="","",IFERROR(INDEX(Sesiones!$C$2:$C$401,MATCH(A2964,Sesiones!$A$2:$A$401,0)),""))</f>
        <v/>
      </c>
      <c r="F2964" s="0" t="str">
        <f aca="false">IF(A2964="","",IF(D2964="Sesión no existe","Sesión no existe",IF(COUNTIFS(Matrículas!$A$2:$A$201,B2964,Matrículas!$B$2:$B$201,D2964)=0,"No está matriculado en ese grupo",IF(COUNTIFS($A$2:$A$3001,A2964,$B$2:$B$3001,B2964)&gt;1,"Registro repetido",""))))</f>
        <v/>
      </c>
    </row>
    <row r="2965" customFormat="false" ht="15" hidden="false" customHeight="false" outlineLevel="0" collapsed="false">
      <c r="D2965" s="0" t="str">
        <f aca="false">IF(A2965="","",IFERROR(INDEX(Sesiones!$B$2:$B$401,MATCH(A2965,Sesiones!$A$2:$A$401,0)),"Sesión no existe"))</f>
        <v/>
      </c>
      <c r="E2965" s="41" t="str">
        <f aca="false">IF(A2965="","",IFERROR(INDEX(Sesiones!$C$2:$C$401,MATCH(A2965,Sesiones!$A$2:$A$401,0)),""))</f>
        <v/>
      </c>
      <c r="F2965" s="0" t="str">
        <f aca="false">IF(A2965="","",IF(D2965="Sesión no existe","Sesión no existe",IF(COUNTIFS(Matrículas!$A$2:$A$201,B2965,Matrículas!$B$2:$B$201,D2965)=0,"No está matriculado en ese grupo",IF(COUNTIFS($A$2:$A$3001,A2965,$B$2:$B$3001,B2965)&gt;1,"Registro repetido",""))))</f>
        <v/>
      </c>
    </row>
    <row r="2966" customFormat="false" ht="15" hidden="false" customHeight="false" outlineLevel="0" collapsed="false">
      <c r="D2966" s="0" t="str">
        <f aca="false">IF(A2966="","",IFERROR(INDEX(Sesiones!$B$2:$B$401,MATCH(A2966,Sesiones!$A$2:$A$401,0)),"Sesión no existe"))</f>
        <v/>
      </c>
      <c r="E2966" s="41" t="str">
        <f aca="false">IF(A2966="","",IFERROR(INDEX(Sesiones!$C$2:$C$401,MATCH(A2966,Sesiones!$A$2:$A$401,0)),""))</f>
        <v/>
      </c>
      <c r="F2966" s="0" t="str">
        <f aca="false">IF(A2966="","",IF(D2966="Sesión no existe","Sesión no existe",IF(COUNTIFS(Matrículas!$A$2:$A$201,B2966,Matrículas!$B$2:$B$201,D2966)=0,"No está matriculado en ese grupo",IF(COUNTIFS($A$2:$A$3001,A2966,$B$2:$B$3001,B2966)&gt;1,"Registro repetido",""))))</f>
        <v/>
      </c>
    </row>
    <row r="2967" customFormat="false" ht="15" hidden="false" customHeight="false" outlineLevel="0" collapsed="false">
      <c r="D2967" s="0" t="str">
        <f aca="false">IF(A2967="","",IFERROR(INDEX(Sesiones!$B$2:$B$401,MATCH(A2967,Sesiones!$A$2:$A$401,0)),"Sesión no existe"))</f>
        <v/>
      </c>
      <c r="E2967" s="41" t="str">
        <f aca="false">IF(A2967="","",IFERROR(INDEX(Sesiones!$C$2:$C$401,MATCH(A2967,Sesiones!$A$2:$A$401,0)),""))</f>
        <v/>
      </c>
      <c r="F2967" s="0" t="str">
        <f aca="false">IF(A2967="","",IF(D2967="Sesión no existe","Sesión no existe",IF(COUNTIFS(Matrículas!$A$2:$A$201,B2967,Matrículas!$B$2:$B$201,D2967)=0,"No está matriculado en ese grupo",IF(COUNTIFS($A$2:$A$3001,A2967,$B$2:$B$3001,B2967)&gt;1,"Registro repetido",""))))</f>
        <v/>
      </c>
    </row>
    <row r="2968" customFormat="false" ht="15" hidden="false" customHeight="false" outlineLevel="0" collapsed="false">
      <c r="D2968" s="0" t="str">
        <f aca="false">IF(A2968="","",IFERROR(INDEX(Sesiones!$B$2:$B$401,MATCH(A2968,Sesiones!$A$2:$A$401,0)),"Sesión no existe"))</f>
        <v/>
      </c>
      <c r="E2968" s="41" t="str">
        <f aca="false">IF(A2968="","",IFERROR(INDEX(Sesiones!$C$2:$C$401,MATCH(A2968,Sesiones!$A$2:$A$401,0)),""))</f>
        <v/>
      </c>
      <c r="F2968" s="0" t="str">
        <f aca="false">IF(A2968="","",IF(D2968="Sesión no existe","Sesión no existe",IF(COUNTIFS(Matrículas!$A$2:$A$201,B2968,Matrículas!$B$2:$B$201,D2968)=0,"No está matriculado en ese grupo",IF(COUNTIFS($A$2:$A$3001,A2968,$B$2:$B$3001,B2968)&gt;1,"Registro repetido",""))))</f>
        <v/>
      </c>
    </row>
    <row r="2969" customFormat="false" ht="15" hidden="false" customHeight="false" outlineLevel="0" collapsed="false">
      <c r="D2969" s="0" t="str">
        <f aca="false">IF(A2969="","",IFERROR(INDEX(Sesiones!$B$2:$B$401,MATCH(A2969,Sesiones!$A$2:$A$401,0)),"Sesión no existe"))</f>
        <v/>
      </c>
      <c r="E2969" s="41" t="str">
        <f aca="false">IF(A2969="","",IFERROR(INDEX(Sesiones!$C$2:$C$401,MATCH(A2969,Sesiones!$A$2:$A$401,0)),""))</f>
        <v/>
      </c>
      <c r="F2969" s="0" t="str">
        <f aca="false">IF(A2969="","",IF(D2969="Sesión no existe","Sesión no existe",IF(COUNTIFS(Matrículas!$A$2:$A$201,B2969,Matrículas!$B$2:$B$201,D2969)=0,"No está matriculado en ese grupo",IF(COUNTIFS($A$2:$A$3001,A2969,$B$2:$B$3001,B2969)&gt;1,"Registro repetido",""))))</f>
        <v/>
      </c>
    </row>
    <row r="2970" customFormat="false" ht="15" hidden="false" customHeight="false" outlineLevel="0" collapsed="false">
      <c r="D2970" s="0" t="str">
        <f aca="false">IF(A2970="","",IFERROR(INDEX(Sesiones!$B$2:$B$401,MATCH(A2970,Sesiones!$A$2:$A$401,0)),"Sesión no existe"))</f>
        <v/>
      </c>
      <c r="E2970" s="41" t="str">
        <f aca="false">IF(A2970="","",IFERROR(INDEX(Sesiones!$C$2:$C$401,MATCH(A2970,Sesiones!$A$2:$A$401,0)),""))</f>
        <v/>
      </c>
      <c r="F2970" s="0" t="str">
        <f aca="false">IF(A2970="","",IF(D2970="Sesión no existe","Sesión no existe",IF(COUNTIFS(Matrículas!$A$2:$A$201,B2970,Matrículas!$B$2:$B$201,D2970)=0,"No está matriculado en ese grupo",IF(COUNTIFS($A$2:$A$3001,A2970,$B$2:$B$3001,B2970)&gt;1,"Registro repetido",""))))</f>
        <v/>
      </c>
    </row>
    <row r="2971" customFormat="false" ht="15" hidden="false" customHeight="false" outlineLevel="0" collapsed="false">
      <c r="D2971" s="0" t="str">
        <f aca="false">IF(A2971="","",IFERROR(INDEX(Sesiones!$B$2:$B$401,MATCH(A2971,Sesiones!$A$2:$A$401,0)),"Sesión no existe"))</f>
        <v/>
      </c>
      <c r="E2971" s="41" t="str">
        <f aca="false">IF(A2971="","",IFERROR(INDEX(Sesiones!$C$2:$C$401,MATCH(A2971,Sesiones!$A$2:$A$401,0)),""))</f>
        <v/>
      </c>
      <c r="F2971" s="0" t="str">
        <f aca="false">IF(A2971="","",IF(D2971="Sesión no existe","Sesión no existe",IF(COUNTIFS(Matrículas!$A$2:$A$201,B2971,Matrículas!$B$2:$B$201,D2971)=0,"No está matriculado en ese grupo",IF(COUNTIFS($A$2:$A$3001,A2971,$B$2:$B$3001,B2971)&gt;1,"Registro repetido",""))))</f>
        <v/>
      </c>
    </row>
    <row r="2972" customFormat="false" ht="15" hidden="false" customHeight="false" outlineLevel="0" collapsed="false">
      <c r="D2972" s="0" t="str">
        <f aca="false">IF(A2972="","",IFERROR(INDEX(Sesiones!$B$2:$B$401,MATCH(A2972,Sesiones!$A$2:$A$401,0)),"Sesión no existe"))</f>
        <v/>
      </c>
      <c r="E2972" s="41" t="str">
        <f aca="false">IF(A2972="","",IFERROR(INDEX(Sesiones!$C$2:$C$401,MATCH(A2972,Sesiones!$A$2:$A$401,0)),""))</f>
        <v/>
      </c>
      <c r="F2972" s="0" t="str">
        <f aca="false">IF(A2972="","",IF(D2972="Sesión no existe","Sesión no existe",IF(COUNTIFS(Matrículas!$A$2:$A$201,B2972,Matrículas!$B$2:$B$201,D2972)=0,"No está matriculado en ese grupo",IF(COUNTIFS($A$2:$A$3001,A2972,$B$2:$B$3001,B2972)&gt;1,"Registro repetido",""))))</f>
        <v/>
      </c>
    </row>
    <row r="2973" customFormat="false" ht="15" hidden="false" customHeight="false" outlineLevel="0" collapsed="false">
      <c r="D2973" s="0" t="str">
        <f aca="false">IF(A2973="","",IFERROR(INDEX(Sesiones!$B$2:$B$401,MATCH(A2973,Sesiones!$A$2:$A$401,0)),"Sesión no existe"))</f>
        <v/>
      </c>
      <c r="E2973" s="41" t="str">
        <f aca="false">IF(A2973="","",IFERROR(INDEX(Sesiones!$C$2:$C$401,MATCH(A2973,Sesiones!$A$2:$A$401,0)),""))</f>
        <v/>
      </c>
      <c r="F2973" s="0" t="str">
        <f aca="false">IF(A2973="","",IF(D2973="Sesión no existe","Sesión no existe",IF(COUNTIFS(Matrículas!$A$2:$A$201,B2973,Matrículas!$B$2:$B$201,D2973)=0,"No está matriculado en ese grupo",IF(COUNTIFS($A$2:$A$3001,A2973,$B$2:$B$3001,B2973)&gt;1,"Registro repetido",""))))</f>
        <v/>
      </c>
    </row>
    <row r="2974" customFormat="false" ht="15" hidden="false" customHeight="false" outlineLevel="0" collapsed="false">
      <c r="D2974" s="0" t="str">
        <f aca="false">IF(A2974="","",IFERROR(INDEX(Sesiones!$B$2:$B$401,MATCH(A2974,Sesiones!$A$2:$A$401,0)),"Sesión no existe"))</f>
        <v/>
      </c>
      <c r="E2974" s="41" t="str">
        <f aca="false">IF(A2974="","",IFERROR(INDEX(Sesiones!$C$2:$C$401,MATCH(A2974,Sesiones!$A$2:$A$401,0)),""))</f>
        <v/>
      </c>
      <c r="F2974" s="0" t="str">
        <f aca="false">IF(A2974="","",IF(D2974="Sesión no existe","Sesión no existe",IF(COUNTIFS(Matrículas!$A$2:$A$201,B2974,Matrículas!$B$2:$B$201,D2974)=0,"No está matriculado en ese grupo",IF(COUNTIFS($A$2:$A$3001,A2974,$B$2:$B$3001,B2974)&gt;1,"Registro repetido",""))))</f>
        <v/>
      </c>
    </row>
    <row r="2975" customFormat="false" ht="15" hidden="false" customHeight="false" outlineLevel="0" collapsed="false">
      <c r="D2975" s="0" t="str">
        <f aca="false">IF(A2975="","",IFERROR(INDEX(Sesiones!$B$2:$B$401,MATCH(A2975,Sesiones!$A$2:$A$401,0)),"Sesión no existe"))</f>
        <v/>
      </c>
      <c r="E2975" s="41" t="str">
        <f aca="false">IF(A2975="","",IFERROR(INDEX(Sesiones!$C$2:$C$401,MATCH(A2975,Sesiones!$A$2:$A$401,0)),""))</f>
        <v/>
      </c>
      <c r="F2975" s="0" t="str">
        <f aca="false">IF(A2975="","",IF(D2975="Sesión no existe","Sesión no existe",IF(COUNTIFS(Matrículas!$A$2:$A$201,B2975,Matrículas!$B$2:$B$201,D2975)=0,"No está matriculado en ese grupo",IF(COUNTIFS($A$2:$A$3001,A2975,$B$2:$B$3001,B2975)&gt;1,"Registro repetido",""))))</f>
        <v/>
      </c>
    </row>
    <row r="2976" customFormat="false" ht="15" hidden="false" customHeight="false" outlineLevel="0" collapsed="false">
      <c r="D2976" s="0" t="str">
        <f aca="false">IF(A2976="","",IFERROR(INDEX(Sesiones!$B$2:$B$401,MATCH(A2976,Sesiones!$A$2:$A$401,0)),"Sesión no existe"))</f>
        <v/>
      </c>
      <c r="E2976" s="41" t="str">
        <f aca="false">IF(A2976="","",IFERROR(INDEX(Sesiones!$C$2:$C$401,MATCH(A2976,Sesiones!$A$2:$A$401,0)),""))</f>
        <v/>
      </c>
      <c r="F2976" s="0" t="str">
        <f aca="false">IF(A2976="","",IF(D2976="Sesión no existe","Sesión no existe",IF(COUNTIFS(Matrículas!$A$2:$A$201,B2976,Matrículas!$B$2:$B$201,D2976)=0,"No está matriculado en ese grupo",IF(COUNTIFS($A$2:$A$3001,A2976,$B$2:$B$3001,B2976)&gt;1,"Registro repetido",""))))</f>
        <v/>
      </c>
    </row>
    <row r="2977" customFormat="false" ht="15" hidden="false" customHeight="false" outlineLevel="0" collapsed="false">
      <c r="D2977" s="0" t="str">
        <f aca="false">IF(A2977="","",IFERROR(INDEX(Sesiones!$B$2:$B$401,MATCH(A2977,Sesiones!$A$2:$A$401,0)),"Sesión no existe"))</f>
        <v/>
      </c>
      <c r="E2977" s="41" t="str">
        <f aca="false">IF(A2977="","",IFERROR(INDEX(Sesiones!$C$2:$C$401,MATCH(A2977,Sesiones!$A$2:$A$401,0)),""))</f>
        <v/>
      </c>
      <c r="F2977" s="0" t="str">
        <f aca="false">IF(A2977="","",IF(D2977="Sesión no existe","Sesión no existe",IF(COUNTIFS(Matrículas!$A$2:$A$201,B2977,Matrículas!$B$2:$B$201,D2977)=0,"No está matriculado en ese grupo",IF(COUNTIFS($A$2:$A$3001,A2977,$B$2:$B$3001,B2977)&gt;1,"Registro repetido",""))))</f>
        <v/>
      </c>
    </row>
    <row r="2978" customFormat="false" ht="15" hidden="false" customHeight="false" outlineLevel="0" collapsed="false">
      <c r="D2978" s="0" t="str">
        <f aca="false">IF(A2978="","",IFERROR(INDEX(Sesiones!$B$2:$B$401,MATCH(A2978,Sesiones!$A$2:$A$401,0)),"Sesión no existe"))</f>
        <v/>
      </c>
      <c r="E2978" s="41" t="str">
        <f aca="false">IF(A2978="","",IFERROR(INDEX(Sesiones!$C$2:$C$401,MATCH(A2978,Sesiones!$A$2:$A$401,0)),""))</f>
        <v/>
      </c>
      <c r="F2978" s="0" t="str">
        <f aca="false">IF(A2978="","",IF(D2978="Sesión no existe","Sesión no existe",IF(COUNTIFS(Matrículas!$A$2:$A$201,B2978,Matrículas!$B$2:$B$201,D2978)=0,"No está matriculado en ese grupo",IF(COUNTIFS($A$2:$A$3001,A2978,$B$2:$B$3001,B2978)&gt;1,"Registro repetido",""))))</f>
        <v/>
      </c>
    </row>
    <row r="2979" customFormat="false" ht="15" hidden="false" customHeight="false" outlineLevel="0" collapsed="false">
      <c r="D2979" s="0" t="str">
        <f aca="false">IF(A2979="","",IFERROR(INDEX(Sesiones!$B$2:$B$401,MATCH(A2979,Sesiones!$A$2:$A$401,0)),"Sesión no existe"))</f>
        <v/>
      </c>
      <c r="E2979" s="41" t="str">
        <f aca="false">IF(A2979="","",IFERROR(INDEX(Sesiones!$C$2:$C$401,MATCH(A2979,Sesiones!$A$2:$A$401,0)),""))</f>
        <v/>
      </c>
      <c r="F2979" s="0" t="str">
        <f aca="false">IF(A2979="","",IF(D2979="Sesión no existe","Sesión no existe",IF(COUNTIFS(Matrículas!$A$2:$A$201,B2979,Matrículas!$B$2:$B$201,D2979)=0,"No está matriculado en ese grupo",IF(COUNTIFS($A$2:$A$3001,A2979,$B$2:$B$3001,B2979)&gt;1,"Registro repetido",""))))</f>
        <v/>
      </c>
    </row>
    <row r="2980" customFormat="false" ht="15" hidden="false" customHeight="false" outlineLevel="0" collapsed="false">
      <c r="D2980" s="0" t="str">
        <f aca="false">IF(A2980="","",IFERROR(INDEX(Sesiones!$B$2:$B$401,MATCH(A2980,Sesiones!$A$2:$A$401,0)),"Sesión no existe"))</f>
        <v/>
      </c>
      <c r="E2980" s="41" t="str">
        <f aca="false">IF(A2980="","",IFERROR(INDEX(Sesiones!$C$2:$C$401,MATCH(A2980,Sesiones!$A$2:$A$401,0)),""))</f>
        <v/>
      </c>
      <c r="F2980" s="0" t="str">
        <f aca="false">IF(A2980="","",IF(D2980="Sesión no existe","Sesión no existe",IF(COUNTIFS(Matrículas!$A$2:$A$201,B2980,Matrículas!$B$2:$B$201,D2980)=0,"No está matriculado en ese grupo",IF(COUNTIFS($A$2:$A$3001,A2980,$B$2:$B$3001,B2980)&gt;1,"Registro repetido",""))))</f>
        <v/>
      </c>
    </row>
    <row r="2981" customFormat="false" ht="15" hidden="false" customHeight="false" outlineLevel="0" collapsed="false">
      <c r="D2981" s="0" t="str">
        <f aca="false">IF(A2981="","",IFERROR(INDEX(Sesiones!$B$2:$B$401,MATCH(A2981,Sesiones!$A$2:$A$401,0)),"Sesión no existe"))</f>
        <v/>
      </c>
      <c r="E2981" s="41" t="str">
        <f aca="false">IF(A2981="","",IFERROR(INDEX(Sesiones!$C$2:$C$401,MATCH(A2981,Sesiones!$A$2:$A$401,0)),""))</f>
        <v/>
      </c>
      <c r="F2981" s="0" t="str">
        <f aca="false">IF(A2981="","",IF(D2981="Sesión no existe","Sesión no existe",IF(COUNTIFS(Matrículas!$A$2:$A$201,B2981,Matrículas!$B$2:$B$201,D2981)=0,"No está matriculado en ese grupo",IF(COUNTIFS($A$2:$A$3001,A2981,$B$2:$B$3001,B2981)&gt;1,"Registro repetido",""))))</f>
        <v/>
      </c>
    </row>
    <row r="2982" customFormat="false" ht="15" hidden="false" customHeight="false" outlineLevel="0" collapsed="false">
      <c r="D2982" s="0" t="str">
        <f aca="false">IF(A2982="","",IFERROR(INDEX(Sesiones!$B$2:$B$401,MATCH(A2982,Sesiones!$A$2:$A$401,0)),"Sesión no existe"))</f>
        <v/>
      </c>
      <c r="E2982" s="41" t="str">
        <f aca="false">IF(A2982="","",IFERROR(INDEX(Sesiones!$C$2:$C$401,MATCH(A2982,Sesiones!$A$2:$A$401,0)),""))</f>
        <v/>
      </c>
      <c r="F2982" s="0" t="str">
        <f aca="false">IF(A2982="","",IF(D2982="Sesión no existe","Sesión no existe",IF(COUNTIFS(Matrículas!$A$2:$A$201,B2982,Matrículas!$B$2:$B$201,D2982)=0,"No está matriculado en ese grupo",IF(COUNTIFS($A$2:$A$3001,A2982,$B$2:$B$3001,B2982)&gt;1,"Registro repetido",""))))</f>
        <v/>
      </c>
    </row>
    <row r="2983" customFormat="false" ht="15" hidden="false" customHeight="false" outlineLevel="0" collapsed="false">
      <c r="D2983" s="0" t="str">
        <f aca="false">IF(A2983="","",IFERROR(INDEX(Sesiones!$B$2:$B$401,MATCH(A2983,Sesiones!$A$2:$A$401,0)),"Sesión no existe"))</f>
        <v/>
      </c>
      <c r="E2983" s="41" t="str">
        <f aca="false">IF(A2983="","",IFERROR(INDEX(Sesiones!$C$2:$C$401,MATCH(A2983,Sesiones!$A$2:$A$401,0)),""))</f>
        <v/>
      </c>
      <c r="F2983" s="0" t="str">
        <f aca="false">IF(A2983="","",IF(D2983="Sesión no existe","Sesión no existe",IF(COUNTIFS(Matrículas!$A$2:$A$201,B2983,Matrículas!$B$2:$B$201,D2983)=0,"No está matriculado en ese grupo",IF(COUNTIFS($A$2:$A$3001,A2983,$B$2:$B$3001,B2983)&gt;1,"Registro repetido",""))))</f>
        <v/>
      </c>
    </row>
    <row r="2984" customFormat="false" ht="15" hidden="false" customHeight="false" outlineLevel="0" collapsed="false">
      <c r="D2984" s="0" t="str">
        <f aca="false">IF(A2984="","",IFERROR(INDEX(Sesiones!$B$2:$B$401,MATCH(A2984,Sesiones!$A$2:$A$401,0)),"Sesión no existe"))</f>
        <v/>
      </c>
      <c r="E2984" s="41" t="str">
        <f aca="false">IF(A2984="","",IFERROR(INDEX(Sesiones!$C$2:$C$401,MATCH(A2984,Sesiones!$A$2:$A$401,0)),""))</f>
        <v/>
      </c>
      <c r="F2984" s="0" t="str">
        <f aca="false">IF(A2984="","",IF(D2984="Sesión no existe","Sesión no existe",IF(COUNTIFS(Matrículas!$A$2:$A$201,B2984,Matrículas!$B$2:$B$201,D2984)=0,"No está matriculado en ese grupo",IF(COUNTIFS($A$2:$A$3001,A2984,$B$2:$B$3001,B2984)&gt;1,"Registro repetido",""))))</f>
        <v/>
      </c>
    </row>
    <row r="2985" customFormat="false" ht="15" hidden="false" customHeight="false" outlineLevel="0" collapsed="false">
      <c r="D2985" s="0" t="str">
        <f aca="false">IF(A2985="","",IFERROR(INDEX(Sesiones!$B$2:$B$401,MATCH(A2985,Sesiones!$A$2:$A$401,0)),"Sesión no existe"))</f>
        <v/>
      </c>
      <c r="E2985" s="41" t="str">
        <f aca="false">IF(A2985="","",IFERROR(INDEX(Sesiones!$C$2:$C$401,MATCH(A2985,Sesiones!$A$2:$A$401,0)),""))</f>
        <v/>
      </c>
      <c r="F2985" s="0" t="str">
        <f aca="false">IF(A2985="","",IF(D2985="Sesión no existe","Sesión no existe",IF(COUNTIFS(Matrículas!$A$2:$A$201,B2985,Matrículas!$B$2:$B$201,D2985)=0,"No está matriculado en ese grupo",IF(COUNTIFS($A$2:$A$3001,A2985,$B$2:$B$3001,B2985)&gt;1,"Registro repetido",""))))</f>
        <v/>
      </c>
    </row>
    <row r="2986" customFormat="false" ht="15" hidden="false" customHeight="false" outlineLevel="0" collapsed="false">
      <c r="D2986" s="0" t="str">
        <f aca="false">IF(A2986="","",IFERROR(INDEX(Sesiones!$B$2:$B$401,MATCH(A2986,Sesiones!$A$2:$A$401,0)),"Sesión no existe"))</f>
        <v/>
      </c>
      <c r="E2986" s="41" t="str">
        <f aca="false">IF(A2986="","",IFERROR(INDEX(Sesiones!$C$2:$C$401,MATCH(A2986,Sesiones!$A$2:$A$401,0)),""))</f>
        <v/>
      </c>
      <c r="F2986" s="0" t="str">
        <f aca="false">IF(A2986="","",IF(D2986="Sesión no existe","Sesión no existe",IF(COUNTIFS(Matrículas!$A$2:$A$201,B2986,Matrículas!$B$2:$B$201,D2986)=0,"No está matriculado en ese grupo",IF(COUNTIFS($A$2:$A$3001,A2986,$B$2:$B$3001,B2986)&gt;1,"Registro repetido",""))))</f>
        <v/>
      </c>
    </row>
    <row r="2987" customFormat="false" ht="15" hidden="false" customHeight="false" outlineLevel="0" collapsed="false">
      <c r="D2987" s="0" t="str">
        <f aca="false">IF(A2987="","",IFERROR(INDEX(Sesiones!$B$2:$B$401,MATCH(A2987,Sesiones!$A$2:$A$401,0)),"Sesión no existe"))</f>
        <v/>
      </c>
      <c r="E2987" s="41" t="str">
        <f aca="false">IF(A2987="","",IFERROR(INDEX(Sesiones!$C$2:$C$401,MATCH(A2987,Sesiones!$A$2:$A$401,0)),""))</f>
        <v/>
      </c>
      <c r="F2987" s="0" t="str">
        <f aca="false">IF(A2987="","",IF(D2987="Sesión no existe","Sesión no existe",IF(COUNTIFS(Matrículas!$A$2:$A$201,B2987,Matrículas!$B$2:$B$201,D2987)=0,"No está matriculado en ese grupo",IF(COUNTIFS($A$2:$A$3001,A2987,$B$2:$B$3001,B2987)&gt;1,"Registro repetido",""))))</f>
        <v/>
      </c>
    </row>
    <row r="2988" customFormat="false" ht="15" hidden="false" customHeight="false" outlineLevel="0" collapsed="false">
      <c r="D2988" s="0" t="str">
        <f aca="false">IF(A2988="","",IFERROR(INDEX(Sesiones!$B$2:$B$401,MATCH(A2988,Sesiones!$A$2:$A$401,0)),"Sesión no existe"))</f>
        <v/>
      </c>
      <c r="E2988" s="41" t="str">
        <f aca="false">IF(A2988="","",IFERROR(INDEX(Sesiones!$C$2:$C$401,MATCH(A2988,Sesiones!$A$2:$A$401,0)),""))</f>
        <v/>
      </c>
      <c r="F2988" s="0" t="str">
        <f aca="false">IF(A2988="","",IF(D2988="Sesión no existe","Sesión no existe",IF(COUNTIFS(Matrículas!$A$2:$A$201,B2988,Matrículas!$B$2:$B$201,D2988)=0,"No está matriculado en ese grupo",IF(COUNTIFS($A$2:$A$3001,A2988,$B$2:$B$3001,B2988)&gt;1,"Registro repetido",""))))</f>
        <v/>
      </c>
    </row>
    <row r="2989" customFormat="false" ht="15" hidden="false" customHeight="false" outlineLevel="0" collapsed="false">
      <c r="D2989" s="0" t="str">
        <f aca="false">IF(A2989="","",IFERROR(INDEX(Sesiones!$B$2:$B$401,MATCH(A2989,Sesiones!$A$2:$A$401,0)),"Sesión no existe"))</f>
        <v/>
      </c>
      <c r="E2989" s="41" t="str">
        <f aca="false">IF(A2989="","",IFERROR(INDEX(Sesiones!$C$2:$C$401,MATCH(A2989,Sesiones!$A$2:$A$401,0)),""))</f>
        <v/>
      </c>
      <c r="F2989" s="0" t="str">
        <f aca="false">IF(A2989="","",IF(D2989="Sesión no existe","Sesión no existe",IF(COUNTIFS(Matrículas!$A$2:$A$201,B2989,Matrículas!$B$2:$B$201,D2989)=0,"No está matriculado en ese grupo",IF(COUNTIFS($A$2:$A$3001,A2989,$B$2:$B$3001,B2989)&gt;1,"Registro repetido",""))))</f>
        <v/>
      </c>
    </row>
    <row r="2990" customFormat="false" ht="15" hidden="false" customHeight="false" outlineLevel="0" collapsed="false">
      <c r="D2990" s="0" t="str">
        <f aca="false">IF(A2990="","",IFERROR(INDEX(Sesiones!$B$2:$B$401,MATCH(A2990,Sesiones!$A$2:$A$401,0)),"Sesión no existe"))</f>
        <v/>
      </c>
      <c r="E2990" s="41" t="str">
        <f aca="false">IF(A2990="","",IFERROR(INDEX(Sesiones!$C$2:$C$401,MATCH(A2990,Sesiones!$A$2:$A$401,0)),""))</f>
        <v/>
      </c>
      <c r="F2990" s="0" t="str">
        <f aca="false">IF(A2990="","",IF(D2990="Sesión no existe","Sesión no existe",IF(COUNTIFS(Matrículas!$A$2:$A$201,B2990,Matrículas!$B$2:$B$201,D2990)=0,"No está matriculado en ese grupo",IF(COUNTIFS($A$2:$A$3001,A2990,$B$2:$B$3001,B2990)&gt;1,"Registro repetido",""))))</f>
        <v/>
      </c>
    </row>
    <row r="2991" customFormat="false" ht="15" hidden="false" customHeight="false" outlineLevel="0" collapsed="false">
      <c r="D2991" s="0" t="str">
        <f aca="false">IF(A2991="","",IFERROR(INDEX(Sesiones!$B$2:$B$401,MATCH(A2991,Sesiones!$A$2:$A$401,0)),"Sesión no existe"))</f>
        <v/>
      </c>
      <c r="E2991" s="41" t="str">
        <f aca="false">IF(A2991="","",IFERROR(INDEX(Sesiones!$C$2:$C$401,MATCH(A2991,Sesiones!$A$2:$A$401,0)),""))</f>
        <v/>
      </c>
      <c r="F2991" s="0" t="str">
        <f aca="false">IF(A2991="","",IF(D2991="Sesión no existe","Sesión no existe",IF(COUNTIFS(Matrículas!$A$2:$A$201,B2991,Matrículas!$B$2:$B$201,D2991)=0,"No está matriculado en ese grupo",IF(COUNTIFS($A$2:$A$3001,A2991,$B$2:$B$3001,B2991)&gt;1,"Registro repetido",""))))</f>
        <v/>
      </c>
    </row>
    <row r="2992" customFormat="false" ht="15" hidden="false" customHeight="false" outlineLevel="0" collapsed="false">
      <c r="D2992" s="0" t="str">
        <f aca="false">IF(A2992="","",IFERROR(INDEX(Sesiones!$B$2:$B$401,MATCH(A2992,Sesiones!$A$2:$A$401,0)),"Sesión no existe"))</f>
        <v/>
      </c>
      <c r="E2992" s="41" t="str">
        <f aca="false">IF(A2992="","",IFERROR(INDEX(Sesiones!$C$2:$C$401,MATCH(A2992,Sesiones!$A$2:$A$401,0)),""))</f>
        <v/>
      </c>
      <c r="F2992" s="0" t="str">
        <f aca="false">IF(A2992="","",IF(D2992="Sesión no existe","Sesión no existe",IF(COUNTIFS(Matrículas!$A$2:$A$201,B2992,Matrículas!$B$2:$B$201,D2992)=0,"No está matriculado en ese grupo",IF(COUNTIFS($A$2:$A$3001,A2992,$B$2:$B$3001,B2992)&gt;1,"Registro repetido",""))))</f>
        <v/>
      </c>
    </row>
    <row r="2993" customFormat="false" ht="15" hidden="false" customHeight="false" outlineLevel="0" collapsed="false">
      <c r="D2993" s="0" t="str">
        <f aca="false">IF(A2993="","",IFERROR(INDEX(Sesiones!$B$2:$B$401,MATCH(A2993,Sesiones!$A$2:$A$401,0)),"Sesión no existe"))</f>
        <v/>
      </c>
      <c r="E2993" s="41" t="str">
        <f aca="false">IF(A2993="","",IFERROR(INDEX(Sesiones!$C$2:$C$401,MATCH(A2993,Sesiones!$A$2:$A$401,0)),""))</f>
        <v/>
      </c>
      <c r="F2993" s="0" t="str">
        <f aca="false">IF(A2993="","",IF(D2993="Sesión no existe","Sesión no existe",IF(COUNTIFS(Matrículas!$A$2:$A$201,B2993,Matrículas!$B$2:$B$201,D2993)=0,"No está matriculado en ese grupo",IF(COUNTIFS($A$2:$A$3001,A2993,$B$2:$B$3001,B2993)&gt;1,"Registro repetido",""))))</f>
        <v/>
      </c>
    </row>
    <row r="2994" customFormat="false" ht="15" hidden="false" customHeight="false" outlineLevel="0" collapsed="false">
      <c r="D2994" s="0" t="str">
        <f aca="false">IF(A2994="","",IFERROR(INDEX(Sesiones!$B$2:$B$401,MATCH(A2994,Sesiones!$A$2:$A$401,0)),"Sesión no existe"))</f>
        <v/>
      </c>
      <c r="E2994" s="41" t="str">
        <f aca="false">IF(A2994="","",IFERROR(INDEX(Sesiones!$C$2:$C$401,MATCH(A2994,Sesiones!$A$2:$A$401,0)),""))</f>
        <v/>
      </c>
      <c r="F2994" s="0" t="str">
        <f aca="false">IF(A2994="","",IF(D2994="Sesión no existe","Sesión no existe",IF(COUNTIFS(Matrículas!$A$2:$A$201,B2994,Matrículas!$B$2:$B$201,D2994)=0,"No está matriculado en ese grupo",IF(COUNTIFS($A$2:$A$3001,A2994,$B$2:$B$3001,B2994)&gt;1,"Registro repetido",""))))</f>
        <v/>
      </c>
    </row>
    <row r="2995" customFormat="false" ht="15" hidden="false" customHeight="false" outlineLevel="0" collapsed="false">
      <c r="D2995" s="0" t="str">
        <f aca="false">IF(A2995="","",IFERROR(INDEX(Sesiones!$B$2:$B$401,MATCH(A2995,Sesiones!$A$2:$A$401,0)),"Sesión no existe"))</f>
        <v/>
      </c>
      <c r="E2995" s="41" t="str">
        <f aca="false">IF(A2995="","",IFERROR(INDEX(Sesiones!$C$2:$C$401,MATCH(A2995,Sesiones!$A$2:$A$401,0)),""))</f>
        <v/>
      </c>
      <c r="F2995" s="0" t="str">
        <f aca="false">IF(A2995="","",IF(D2995="Sesión no existe","Sesión no existe",IF(COUNTIFS(Matrículas!$A$2:$A$201,B2995,Matrículas!$B$2:$B$201,D2995)=0,"No está matriculado en ese grupo",IF(COUNTIFS($A$2:$A$3001,A2995,$B$2:$B$3001,B2995)&gt;1,"Registro repetido",""))))</f>
        <v/>
      </c>
    </row>
    <row r="2996" customFormat="false" ht="15" hidden="false" customHeight="false" outlineLevel="0" collapsed="false">
      <c r="D2996" s="0" t="str">
        <f aca="false">IF(A2996="","",IFERROR(INDEX(Sesiones!$B$2:$B$401,MATCH(A2996,Sesiones!$A$2:$A$401,0)),"Sesión no existe"))</f>
        <v/>
      </c>
      <c r="E2996" s="41" t="str">
        <f aca="false">IF(A2996="","",IFERROR(INDEX(Sesiones!$C$2:$C$401,MATCH(A2996,Sesiones!$A$2:$A$401,0)),""))</f>
        <v/>
      </c>
      <c r="F2996" s="0" t="str">
        <f aca="false">IF(A2996="","",IF(D2996="Sesión no existe","Sesión no existe",IF(COUNTIFS(Matrículas!$A$2:$A$201,B2996,Matrículas!$B$2:$B$201,D2996)=0,"No está matriculado en ese grupo",IF(COUNTIFS($A$2:$A$3001,A2996,$B$2:$B$3001,B2996)&gt;1,"Registro repetido",""))))</f>
        <v/>
      </c>
    </row>
    <row r="2997" customFormat="false" ht="15" hidden="false" customHeight="false" outlineLevel="0" collapsed="false">
      <c r="D2997" s="0" t="str">
        <f aca="false">IF(A2997="","",IFERROR(INDEX(Sesiones!$B$2:$B$401,MATCH(A2997,Sesiones!$A$2:$A$401,0)),"Sesión no existe"))</f>
        <v/>
      </c>
      <c r="E2997" s="41" t="str">
        <f aca="false">IF(A2997="","",IFERROR(INDEX(Sesiones!$C$2:$C$401,MATCH(A2997,Sesiones!$A$2:$A$401,0)),""))</f>
        <v/>
      </c>
      <c r="F2997" s="0" t="str">
        <f aca="false">IF(A2997="","",IF(D2997="Sesión no existe","Sesión no existe",IF(COUNTIFS(Matrículas!$A$2:$A$201,B2997,Matrículas!$B$2:$B$201,D2997)=0,"No está matriculado en ese grupo",IF(COUNTIFS($A$2:$A$3001,A2997,$B$2:$B$3001,B2997)&gt;1,"Registro repetido",""))))</f>
        <v/>
      </c>
    </row>
    <row r="2998" customFormat="false" ht="15" hidden="false" customHeight="false" outlineLevel="0" collapsed="false">
      <c r="D2998" s="0" t="str">
        <f aca="false">IF(A2998="","",IFERROR(INDEX(Sesiones!$B$2:$B$401,MATCH(A2998,Sesiones!$A$2:$A$401,0)),"Sesión no existe"))</f>
        <v/>
      </c>
      <c r="E2998" s="41" t="str">
        <f aca="false">IF(A2998="","",IFERROR(INDEX(Sesiones!$C$2:$C$401,MATCH(A2998,Sesiones!$A$2:$A$401,0)),""))</f>
        <v/>
      </c>
      <c r="F2998" s="0" t="str">
        <f aca="false">IF(A2998="","",IF(D2998="Sesión no existe","Sesión no existe",IF(COUNTIFS(Matrículas!$A$2:$A$201,B2998,Matrículas!$B$2:$B$201,D2998)=0,"No está matriculado en ese grupo",IF(COUNTIFS($A$2:$A$3001,A2998,$B$2:$B$3001,B2998)&gt;1,"Registro repetido",""))))</f>
        <v/>
      </c>
    </row>
    <row r="2999" customFormat="false" ht="15" hidden="false" customHeight="false" outlineLevel="0" collapsed="false">
      <c r="D2999" s="0" t="str">
        <f aca="false">IF(A2999="","",IFERROR(INDEX(Sesiones!$B$2:$B$401,MATCH(A2999,Sesiones!$A$2:$A$401,0)),"Sesión no existe"))</f>
        <v/>
      </c>
      <c r="E2999" s="41" t="str">
        <f aca="false">IF(A2999="","",IFERROR(INDEX(Sesiones!$C$2:$C$401,MATCH(A2999,Sesiones!$A$2:$A$401,0)),""))</f>
        <v/>
      </c>
      <c r="F2999" s="0" t="str">
        <f aca="false">IF(A2999="","",IF(D2999="Sesión no existe","Sesión no existe",IF(COUNTIFS(Matrículas!$A$2:$A$201,B2999,Matrículas!$B$2:$B$201,D2999)=0,"No está matriculado en ese grupo",IF(COUNTIFS($A$2:$A$3001,A2999,$B$2:$B$3001,B2999)&gt;1,"Registro repetido",""))))</f>
        <v/>
      </c>
    </row>
    <row r="3000" customFormat="false" ht="15" hidden="false" customHeight="false" outlineLevel="0" collapsed="false">
      <c r="D3000" s="0" t="str">
        <f aca="false">IF(A3000="","",IFERROR(INDEX(Sesiones!$B$2:$B$401,MATCH(A3000,Sesiones!$A$2:$A$401,0)),"Sesión no existe"))</f>
        <v/>
      </c>
      <c r="E3000" s="41" t="str">
        <f aca="false">IF(A3000="","",IFERROR(INDEX(Sesiones!$C$2:$C$401,MATCH(A3000,Sesiones!$A$2:$A$401,0)),""))</f>
        <v/>
      </c>
      <c r="F3000" s="0" t="str">
        <f aca="false">IF(A3000="","",IF(D3000="Sesión no existe","Sesión no existe",IF(COUNTIFS(Matrículas!$A$2:$A$201,B3000,Matrículas!$B$2:$B$201,D3000)=0,"No está matriculado en ese grupo",IF(COUNTIFS($A$2:$A$3001,A3000,$B$2:$B$3001,B3000)&gt;1,"Registro repetido",""))))</f>
        <v/>
      </c>
    </row>
    <row r="3001" customFormat="false" ht="15" hidden="false" customHeight="false" outlineLevel="0" collapsed="false">
      <c r="D3001" s="0" t="str">
        <f aca="false">IF(A3001="","",IFERROR(INDEX(Sesiones!$B$2:$B$401,MATCH(A3001,Sesiones!$A$2:$A$401,0)),"Sesión no existe"))</f>
        <v/>
      </c>
      <c r="E3001" s="41" t="str">
        <f aca="false">IF(A3001="","",IFERROR(INDEX(Sesiones!$C$2:$C$401,MATCH(A3001,Sesiones!$A$2:$A$401,0)),""))</f>
        <v/>
      </c>
      <c r="F3001" s="0" t="str">
        <f aca="false">IF(A3001="","",IF(D3001="Sesión no existe","Sesión no existe",IF(COUNTIFS(Matrículas!$A$2:$A$201,B3001,Matrículas!$B$2:$B$201,D3001)=0,"No está matriculado en ese grupo",IF(COUNTIFS($A$2:$A$3001,A3001,$B$2:$B$3001,B3001)&gt;1,"Registro repetido",""))))</f>
        <v/>
      </c>
    </row>
  </sheetData>
  <autoFilter ref="A1:F3001"/>
  <dataValidations count="1">
    <dataValidation allowBlank="true" errorStyle="stop" operator="between" showDropDown="false" showErrorMessage="false" showInputMessage="false" sqref="C2:C3001" type="list">
      <formula1>Inicio!$AB$1:$AB$3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</cols>
  <sheetData>
    <row r="1" customFormat="false" ht="30" hidden="false" customHeight="true" outlineLevel="0" collapsed="false">
      <c r="A1" s="15" t="s">
        <v>260</v>
      </c>
      <c r="B1" s="15" t="s">
        <v>326</v>
      </c>
    </row>
    <row r="2" customFormat="false" ht="15" hidden="false" customHeight="false" outlineLevel="0" collapsed="false">
      <c r="A2" s="32" t="n">
        <v>45446</v>
      </c>
      <c r="B2" s="16" t="s">
        <v>327</v>
      </c>
    </row>
    <row r="3" customFormat="false" ht="15" hidden="false" customHeight="false" outlineLevel="0" collapsed="false">
      <c r="A3" s="32" t="n">
        <v>45453</v>
      </c>
      <c r="B3" s="16" t="s">
        <v>328</v>
      </c>
    </row>
    <row r="4" customFormat="false" ht="15" hidden="false" customHeight="false" outlineLevel="0" collapsed="false">
      <c r="A4" s="32" t="n">
        <v>45474</v>
      </c>
      <c r="B4" s="16" t="s">
        <v>329</v>
      </c>
    </row>
    <row r="5" customFormat="false" ht="15" hidden="false" customHeight="false" outlineLevel="0" collapsed="false">
      <c r="A5" s="32" t="n">
        <v>45493</v>
      </c>
      <c r="B5" s="16" t="s">
        <v>330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100"/>
  </cols>
  <sheetData>
    <row r="2" customFormat="false" ht="18.55" hidden="false" customHeight="false" outlineLevel="0" collapsed="false">
      <c r="C2" s="2" t="s">
        <v>331</v>
      </c>
    </row>
    <row r="5" customFormat="false" ht="30" hidden="false" customHeight="true" outlineLevel="0" collapsed="false">
      <c r="B5" s="42" t="n">
        <v>1</v>
      </c>
      <c r="C5" s="4" t="s">
        <v>332</v>
      </c>
    </row>
    <row r="7" customFormat="false" ht="30" hidden="false" customHeight="true" outlineLevel="0" collapsed="false">
      <c r="B7" s="42" t="n">
        <v>2</v>
      </c>
      <c r="C7" s="4" t="s">
        <v>333</v>
      </c>
    </row>
    <row r="9" customFormat="false" ht="30" hidden="false" customHeight="true" outlineLevel="0" collapsed="false">
      <c r="B9" s="42" t="n">
        <v>3</v>
      </c>
      <c r="C9" s="4" t="s">
        <v>334</v>
      </c>
    </row>
    <row r="11" customFormat="false" ht="30" hidden="false" customHeight="true" outlineLevel="0" collapsed="false">
      <c r="B11" s="42" t="n">
        <v>4</v>
      </c>
      <c r="C11" s="4" t="s">
        <v>335</v>
      </c>
    </row>
    <row r="13" customFormat="false" ht="30" hidden="false" customHeight="true" outlineLevel="0" collapsed="false">
      <c r="B13" s="42" t="n">
        <v>5</v>
      </c>
      <c r="C13" s="4" t="s">
        <v>336</v>
      </c>
    </row>
    <row r="15" customFormat="false" ht="30" hidden="false" customHeight="true" outlineLevel="0" collapsed="false">
      <c r="B15" s="42" t="n">
        <v>6</v>
      </c>
      <c r="C15" s="4" t="s">
        <v>337</v>
      </c>
    </row>
    <row r="17" customFormat="false" ht="30" hidden="false" customHeight="true" outlineLevel="0" collapsed="false">
      <c r="B17" s="42" t="n">
        <v>7</v>
      </c>
      <c r="C17" s="4" t="s">
        <v>338</v>
      </c>
    </row>
    <row r="19" customFormat="false" ht="30" hidden="false" customHeight="true" outlineLevel="0" collapsed="false">
      <c r="B19" s="42" t="n">
        <v>8</v>
      </c>
      <c r="C19" s="4" t="s">
        <v>339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36"/>
    <col collapsed="false" customWidth="true" hidden="false" outlineLevel="0" max="5" min="5" style="0" width="22"/>
    <col collapsed="false" customWidth="true" hidden="false" outlineLevel="0" max="6" min="6" style="0" width="54"/>
  </cols>
  <sheetData>
    <row r="1" customFormat="false" ht="30" hidden="false" customHeight="true" outlineLevel="0" collapsed="false">
      <c r="A1" s="15" t="s">
        <v>340</v>
      </c>
      <c r="B1" s="15" t="s">
        <v>341</v>
      </c>
      <c r="C1" s="15" t="s">
        <v>342</v>
      </c>
      <c r="D1" s="15" t="s">
        <v>343</v>
      </c>
      <c r="E1" s="15" t="s">
        <v>344</v>
      </c>
      <c r="F1" s="15" t="s">
        <v>345</v>
      </c>
    </row>
    <row r="2" customFormat="false" ht="15" hidden="false" customHeight="false" outlineLevel="0" collapsed="false">
      <c r="A2" s="16" t="n">
        <v>1</v>
      </c>
      <c r="B2" s="16" t="n">
        <v>2</v>
      </c>
      <c r="C2" s="16" t="s">
        <v>70</v>
      </c>
      <c r="D2" s="16" t="s">
        <v>346</v>
      </c>
      <c r="E2" s="16" t="s">
        <v>213</v>
      </c>
      <c r="F2" s="16" t="s">
        <v>347</v>
      </c>
    </row>
    <row r="3" customFormat="false" ht="15" hidden="false" customHeight="false" outlineLevel="0" collapsed="false">
      <c r="A3" s="16" t="n">
        <v>2</v>
      </c>
      <c r="B3" s="16" t="n">
        <v>2</v>
      </c>
      <c r="C3" s="16" t="s">
        <v>39</v>
      </c>
      <c r="D3" s="16" t="s">
        <v>348</v>
      </c>
      <c r="E3" s="16" t="s">
        <v>349</v>
      </c>
      <c r="F3" s="16" t="s">
        <v>350</v>
      </c>
    </row>
    <row r="4" customFormat="false" ht="15" hidden="false" customHeight="false" outlineLevel="0" collapsed="false">
      <c r="A4" s="16" t="n">
        <v>3</v>
      </c>
      <c r="B4" s="16" t="n">
        <v>3</v>
      </c>
      <c r="C4" s="16" t="s">
        <v>52</v>
      </c>
      <c r="D4" s="16" t="s">
        <v>351</v>
      </c>
      <c r="E4" s="16" t="s">
        <v>56</v>
      </c>
      <c r="F4" s="16" t="s">
        <v>352</v>
      </c>
    </row>
    <row r="5" customFormat="false" ht="15" hidden="false" customHeight="false" outlineLevel="0" collapsed="false">
      <c r="A5" s="16" t="n">
        <v>4</v>
      </c>
      <c r="B5" s="16" t="n">
        <v>4</v>
      </c>
      <c r="C5" s="16" t="s">
        <v>64</v>
      </c>
      <c r="D5" s="16" t="s">
        <v>353</v>
      </c>
      <c r="E5" s="16" t="s">
        <v>109</v>
      </c>
      <c r="F5" s="16" t="s">
        <v>354</v>
      </c>
    </row>
    <row r="6" customFormat="false" ht="15" hidden="false" customHeight="false" outlineLevel="0" collapsed="false">
      <c r="A6" s="16" t="n">
        <v>5</v>
      </c>
      <c r="B6" s="16" t="n">
        <v>4</v>
      </c>
      <c r="C6" s="16" t="s">
        <v>70</v>
      </c>
      <c r="D6" s="16" t="s">
        <v>346</v>
      </c>
      <c r="E6" s="16" t="s">
        <v>213</v>
      </c>
      <c r="F6" s="16" t="s">
        <v>347</v>
      </c>
    </row>
    <row r="7" customFormat="false" ht="15" hidden="false" customHeight="false" outlineLevel="0" collapsed="false">
      <c r="A7" s="16" t="n">
        <v>6</v>
      </c>
      <c r="B7" s="16" t="n">
        <v>4</v>
      </c>
      <c r="C7" s="16" t="s">
        <v>39</v>
      </c>
      <c r="D7" s="16" t="s">
        <v>348</v>
      </c>
      <c r="E7" s="16" t="s">
        <v>349</v>
      </c>
      <c r="F7" s="16" t="s">
        <v>350</v>
      </c>
    </row>
    <row r="8" customFormat="false" ht="15" hidden="false" customHeight="false" outlineLevel="0" collapsed="false">
      <c r="A8" s="16" t="n">
        <v>7</v>
      </c>
      <c r="B8" s="16" t="n">
        <v>4</v>
      </c>
      <c r="C8" s="16" t="s">
        <v>355</v>
      </c>
      <c r="D8" s="16" t="s">
        <v>356</v>
      </c>
      <c r="E8" s="16" t="s">
        <v>0</v>
      </c>
      <c r="F8" s="16" t="s">
        <v>357</v>
      </c>
    </row>
    <row r="9" customFormat="false" ht="15" hidden="false" customHeight="false" outlineLevel="0" collapsed="false">
      <c r="A9" s="16" t="n">
        <v>8</v>
      </c>
      <c r="B9" s="16" t="n">
        <v>5</v>
      </c>
      <c r="C9" s="16" t="s">
        <v>70</v>
      </c>
      <c r="D9" s="16" t="s">
        <v>358</v>
      </c>
      <c r="E9" s="16" t="s">
        <v>214</v>
      </c>
      <c r="F9" s="16" t="s">
        <v>347</v>
      </c>
    </row>
    <row r="10" customFormat="false" ht="15" hidden="false" customHeight="false" outlineLevel="0" collapsed="false">
      <c r="A10" s="16" t="n">
        <v>9</v>
      </c>
      <c r="B10" s="16" t="n">
        <v>5</v>
      </c>
      <c r="C10" s="16" t="s">
        <v>52</v>
      </c>
      <c r="D10" s="16" t="s">
        <v>359</v>
      </c>
      <c r="E10" s="16" t="s">
        <v>57</v>
      </c>
      <c r="F10" s="16" t="s">
        <v>352</v>
      </c>
    </row>
    <row r="11" customFormat="false" ht="15" hidden="false" customHeight="false" outlineLevel="0" collapsed="false">
      <c r="A11" s="16" t="n">
        <v>10</v>
      </c>
      <c r="B11" s="16" t="n">
        <v>5</v>
      </c>
      <c r="C11" s="16" t="s">
        <v>355</v>
      </c>
      <c r="D11" s="16" t="s">
        <v>356</v>
      </c>
      <c r="E11" s="16" t="s">
        <v>0</v>
      </c>
      <c r="F11" s="16" t="s">
        <v>357</v>
      </c>
    </row>
    <row r="12" customFormat="false" ht="15" hidden="false" customHeight="false" outlineLevel="0" collapsed="false">
      <c r="A12" s="16" t="n">
        <v>11</v>
      </c>
      <c r="B12" s="16" t="n">
        <v>6</v>
      </c>
      <c r="C12" s="16" t="s">
        <v>70</v>
      </c>
      <c r="D12" s="16" t="s">
        <v>358</v>
      </c>
      <c r="E12" s="16" t="s">
        <v>213</v>
      </c>
      <c r="F12" s="16" t="s">
        <v>347</v>
      </c>
    </row>
    <row r="13" customFormat="false" ht="15" hidden="false" customHeight="false" outlineLevel="0" collapsed="false">
      <c r="A13" s="16" t="n">
        <v>12</v>
      </c>
      <c r="B13" s="16" t="n">
        <v>6</v>
      </c>
      <c r="C13" s="16" t="s">
        <v>39</v>
      </c>
      <c r="D13" s="16" t="s">
        <v>360</v>
      </c>
      <c r="E13" s="16" t="s">
        <v>349</v>
      </c>
      <c r="F13" s="16" t="s">
        <v>350</v>
      </c>
    </row>
    <row r="14" customFormat="false" ht="15" hidden="false" customHeight="false" outlineLevel="0" collapsed="false">
      <c r="A14" s="16" t="n">
        <v>13</v>
      </c>
      <c r="B14" s="16" t="n">
        <v>6</v>
      </c>
      <c r="C14" s="16" t="s">
        <v>52</v>
      </c>
      <c r="D14" s="16" t="s">
        <v>361</v>
      </c>
      <c r="E14" s="16" t="s">
        <v>57</v>
      </c>
      <c r="F14" s="16" t="s">
        <v>352</v>
      </c>
    </row>
    <row r="15" customFormat="false" ht="15" hidden="false" customHeight="false" outlineLevel="0" collapsed="false">
      <c r="A15" s="16" t="n">
        <v>14</v>
      </c>
      <c r="B15" s="16" t="n">
        <v>7</v>
      </c>
      <c r="C15" s="16" t="s">
        <v>70</v>
      </c>
      <c r="D15" s="16" t="s">
        <v>358</v>
      </c>
      <c r="E15" s="16" t="s">
        <v>213</v>
      </c>
      <c r="F15" s="16" t="s">
        <v>347</v>
      </c>
    </row>
    <row r="16" customFormat="false" ht="15" hidden="false" customHeight="false" outlineLevel="0" collapsed="false">
      <c r="A16" s="16" t="n">
        <v>15</v>
      </c>
      <c r="B16" s="16" t="n">
        <v>7</v>
      </c>
      <c r="C16" s="16" t="s">
        <v>52</v>
      </c>
      <c r="D16" s="16" t="s">
        <v>362</v>
      </c>
      <c r="E16" s="16" t="s">
        <v>55</v>
      </c>
      <c r="F16" s="16" t="s">
        <v>352</v>
      </c>
    </row>
    <row r="17" customFormat="false" ht="15" hidden="false" customHeight="false" outlineLevel="0" collapsed="false">
      <c r="A17" s="16" t="n">
        <v>16</v>
      </c>
      <c r="B17" s="16" t="n">
        <v>7</v>
      </c>
      <c r="C17" s="16" t="s">
        <v>355</v>
      </c>
      <c r="D17" s="16" t="s">
        <v>356</v>
      </c>
      <c r="E17" s="16" t="s">
        <v>0</v>
      </c>
      <c r="F17" s="16" t="s">
        <v>357</v>
      </c>
    </row>
    <row r="18" customFormat="false" ht="15" hidden="false" customHeight="false" outlineLevel="0" collapsed="false">
      <c r="A18" s="16" t="n">
        <v>17</v>
      </c>
      <c r="B18" s="16" t="n">
        <v>8</v>
      </c>
      <c r="C18" s="16" t="s">
        <v>70</v>
      </c>
      <c r="D18" s="16" t="s">
        <v>363</v>
      </c>
      <c r="E18" s="16" t="s">
        <v>214</v>
      </c>
      <c r="F18" s="16" t="s">
        <v>347</v>
      </c>
    </row>
    <row r="19" customFormat="false" ht="15" hidden="false" customHeight="false" outlineLevel="0" collapsed="false">
      <c r="A19" s="16" t="n">
        <v>18</v>
      </c>
      <c r="B19" s="16" t="n">
        <v>8</v>
      </c>
      <c r="C19" s="16" t="s">
        <v>39</v>
      </c>
      <c r="D19" s="16" t="s">
        <v>364</v>
      </c>
      <c r="E19" s="16" t="s">
        <v>365</v>
      </c>
      <c r="F19" s="16" t="s">
        <v>350</v>
      </c>
    </row>
    <row r="20" customFormat="false" ht="15" hidden="false" customHeight="false" outlineLevel="0" collapsed="false">
      <c r="A20" s="16" t="n">
        <v>19</v>
      </c>
      <c r="B20" s="16" t="n">
        <v>8</v>
      </c>
      <c r="C20" s="16" t="s">
        <v>52</v>
      </c>
      <c r="D20" s="16" t="s">
        <v>362</v>
      </c>
      <c r="E20" s="16" t="s">
        <v>55</v>
      </c>
      <c r="F20" s="16" t="s">
        <v>352</v>
      </c>
    </row>
    <row r="21" customFormat="false" ht="15" hidden="false" customHeight="false" outlineLevel="0" collapsed="false">
      <c r="A21" s="16" t="n">
        <v>20</v>
      </c>
      <c r="B21" s="16" t="n">
        <v>9</v>
      </c>
      <c r="C21" s="16" t="s">
        <v>64</v>
      </c>
      <c r="D21" s="16" t="s">
        <v>366</v>
      </c>
      <c r="E21" s="16" t="s">
        <v>120</v>
      </c>
      <c r="F21" s="16" t="s">
        <v>354</v>
      </c>
    </row>
    <row r="22" customFormat="false" ht="15" hidden="false" customHeight="false" outlineLevel="0" collapsed="false">
      <c r="A22" s="16" t="n">
        <v>21</v>
      </c>
      <c r="B22" s="16" t="n">
        <v>9</v>
      </c>
      <c r="C22" s="16" t="s">
        <v>367</v>
      </c>
      <c r="D22" s="16" t="s">
        <v>368</v>
      </c>
      <c r="E22" s="16" t="s">
        <v>369</v>
      </c>
      <c r="F22" s="16" t="s">
        <v>370</v>
      </c>
    </row>
    <row r="23" customFormat="false" ht="15" hidden="false" customHeight="false" outlineLevel="0" collapsed="false">
      <c r="A23" s="16" t="n">
        <v>22</v>
      </c>
      <c r="B23" s="16" t="n">
        <v>10</v>
      </c>
      <c r="C23" s="16" t="s">
        <v>64</v>
      </c>
      <c r="D23" s="16" t="s">
        <v>371</v>
      </c>
      <c r="E23" s="16" t="s">
        <v>123</v>
      </c>
      <c r="F23" s="16" t="s">
        <v>354</v>
      </c>
    </row>
    <row r="24" customFormat="false" ht="15" hidden="false" customHeight="false" outlineLevel="0" collapsed="false">
      <c r="A24" s="16" t="n">
        <v>23</v>
      </c>
      <c r="B24" s="16" t="n">
        <v>10</v>
      </c>
      <c r="C24" s="16" t="s">
        <v>39</v>
      </c>
      <c r="D24" s="16" t="s">
        <v>372</v>
      </c>
      <c r="E24" s="16" t="s">
        <v>349</v>
      </c>
      <c r="F24" s="16" t="s">
        <v>350</v>
      </c>
    </row>
    <row r="25" customFormat="false" ht="15" hidden="false" customHeight="false" outlineLevel="0" collapsed="false">
      <c r="A25" s="16" t="n">
        <v>24</v>
      </c>
      <c r="B25" s="16" t="n">
        <v>10</v>
      </c>
      <c r="C25" s="16" t="s">
        <v>52</v>
      </c>
      <c r="D25" s="16" t="s">
        <v>373</v>
      </c>
      <c r="E25" s="16" t="s">
        <v>55</v>
      </c>
      <c r="F25" s="16" t="s">
        <v>352</v>
      </c>
    </row>
    <row r="26" customFormat="false" ht="15" hidden="false" customHeight="false" outlineLevel="0" collapsed="false">
      <c r="A26" s="16" t="n">
        <v>25</v>
      </c>
      <c r="B26" s="16" t="n">
        <v>10</v>
      </c>
      <c r="C26" s="16" t="s">
        <v>355</v>
      </c>
      <c r="D26" s="16" t="s">
        <v>374</v>
      </c>
      <c r="E26" s="16" t="s">
        <v>3</v>
      </c>
      <c r="F26" s="16" t="s">
        <v>357</v>
      </c>
    </row>
    <row r="27" customFormat="false" ht="15" hidden="false" customHeight="false" outlineLevel="0" collapsed="false">
      <c r="A27" s="16" t="n">
        <v>26</v>
      </c>
      <c r="B27" s="16" t="n">
        <v>11</v>
      </c>
      <c r="C27" s="16" t="s">
        <v>52</v>
      </c>
      <c r="D27" s="16" t="s">
        <v>362</v>
      </c>
      <c r="E27" s="16" t="s">
        <v>55</v>
      </c>
      <c r="F27" s="16" t="s">
        <v>352</v>
      </c>
    </row>
    <row r="28" customFormat="false" ht="15" hidden="false" customHeight="false" outlineLevel="0" collapsed="false">
      <c r="A28" s="16" t="n">
        <v>27</v>
      </c>
      <c r="B28" s="16" t="n">
        <v>11</v>
      </c>
      <c r="C28" s="16" t="s">
        <v>355</v>
      </c>
      <c r="D28" s="16" t="s">
        <v>356</v>
      </c>
      <c r="E28" s="16" t="s">
        <v>0</v>
      </c>
      <c r="F28" s="16" t="s">
        <v>357</v>
      </c>
    </row>
    <row r="29" customFormat="false" ht="15" hidden="false" customHeight="false" outlineLevel="0" collapsed="false">
      <c r="A29" s="16" t="n">
        <v>28</v>
      </c>
      <c r="B29" s="16" t="n">
        <v>12</v>
      </c>
      <c r="C29" s="16" t="s">
        <v>70</v>
      </c>
      <c r="D29" s="16" t="s">
        <v>363</v>
      </c>
      <c r="E29" s="16" t="s">
        <v>213</v>
      </c>
      <c r="F29" s="16" t="s">
        <v>347</v>
      </c>
    </row>
    <row r="30" customFormat="false" ht="15" hidden="false" customHeight="false" outlineLevel="0" collapsed="false">
      <c r="A30" s="16" t="n">
        <v>29</v>
      </c>
      <c r="B30" s="16" t="n">
        <v>12</v>
      </c>
      <c r="C30" s="16" t="s">
        <v>39</v>
      </c>
      <c r="D30" s="16" t="s">
        <v>372</v>
      </c>
      <c r="E30" s="16" t="s">
        <v>349</v>
      </c>
      <c r="F30" s="16" t="s">
        <v>350</v>
      </c>
    </row>
    <row r="31" customFormat="false" ht="15" hidden="false" customHeight="false" outlineLevel="0" collapsed="false">
      <c r="A31" s="16" t="n">
        <v>30</v>
      </c>
      <c r="B31" s="16" t="n">
        <v>12</v>
      </c>
      <c r="C31" s="16" t="s">
        <v>355</v>
      </c>
      <c r="D31" s="16" t="s">
        <v>356</v>
      </c>
      <c r="E31" s="16" t="s">
        <v>0</v>
      </c>
      <c r="F31" s="16" t="s">
        <v>357</v>
      </c>
    </row>
    <row r="32" customFormat="false" ht="15" hidden="false" customHeight="false" outlineLevel="0" collapsed="false">
      <c r="A32" s="16" t="n">
        <v>31</v>
      </c>
      <c r="B32" s="16" t="n">
        <v>13</v>
      </c>
      <c r="C32" s="16" t="s">
        <v>64</v>
      </c>
      <c r="D32" s="16" t="s">
        <v>375</v>
      </c>
      <c r="E32" s="16" t="s">
        <v>129</v>
      </c>
      <c r="F32" s="16" t="s">
        <v>354</v>
      </c>
    </row>
    <row r="33" customFormat="false" ht="15" hidden="false" customHeight="false" outlineLevel="0" collapsed="false">
      <c r="A33" s="16" t="n">
        <v>32</v>
      </c>
      <c r="B33" s="16" t="n">
        <v>13</v>
      </c>
      <c r="C33" s="16" t="s">
        <v>70</v>
      </c>
      <c r="D33" s="16" t="s">
        <v>358</v>
      </c>
      <c r="E33" s="16" t="s">
        <v>213</v>
      </c>
      <c r="F33" s="16" t="s">
        <v>347</v>
      </c>
    </row>
    <row r="34" customFormat="false" ht="15" hidden="false" customHeight="false" outlineLevel="0" collapsed="false">
      <c r="A34" s="16" t="n">
        <v>33</v>
      </c>
      <c r="B34" s="16" t="n">
        <v>13</v>
      </c>
      <c r="C34" s="16" t="s">
        <v>39</v>
      </c>
      <c r="D34" s="16" t="s">
        <v>372</v>
      </c>
      <c r="E34" s="16" t="s">
        <v>349</v>
      </c>
      <c r="F34" s="16" t="s">
        <v>350</v>
      </c>
    </row>
    <row r="35" customFormat="false" ht="15" hidden="false" customHeight="false" outlineLevel="0" collapsed="false">
      <c r="A35" s="16" t="n">
        <v>34</v>
      </c>
      <c r="B35" s="16" t="n">
        <v>13</v>
      </c>
      <c r="C35" s="16" t="s">
        <v>355</v>
      </c>
      <c r="D35" s="16" t="s">
        <v>376</v>
      </c>
      <c r="E35" s="16" t="s">
        <v>0</v>
      </c>
      <c r="F35" s="16" t="s">
        <v>357</v>
      </c>
    </row>
    <row r="36" customFormat="false" ht="15" hidden="false" customHeight="false" outlineLevel="0" collapsed="false">
      <c r="A36" s="16" t="n">
        <v>35</v>
      </c>
      <c r="B36" s="16" t="n">
        <v>14</v>
      </c>
      <c r="C36" s="16" t="s">
        <v>367</v>
      </c>
      <c r="D36" s="16" t="s">
        <v>377</v>
      </c>
      <c r="E36" s="16" t="s">
        <v>369</v>
      </c>
      <c r="F36" s="16" t="s">
        <v>378</v>
      </c>
    </row>
    <row r="37" customFormat="false" ht="15" hidden="false" customHeight="false" outlineLevel="0" collapsed="false">
      <c r="A37" s="16" t="n">
        <v>36</v>
      </c>
      <c r="B37" s="16" t="n">
        <v>15</v>
      </c>
      <c r="C37" s="16" t="s">
        <v>70</v>
      </c>
      <c r="D37" s="16" t="s">
        <v>358</v>
      </c>
      <c r="E37" s="16" t="s">
        <v>213</v>
      </c>
      <c r="F37" s="16" t="s">
        <v>347</v>
      </c>
    </row>
    <row r="38" customFormat="false" ht="15" hidden="false" customHeight="false" outlineLevel="0" collapsed="false">
      <c r="A38" s="16" t="n">
        <v>37</v>
      </c>
      <c r="B38" s="16" t="n">
        <v>15</v>
      </c>
      <c r="C38" s="16" t="s">
        <v>39</v>
      </c>
      <c r="D38" s="16" t="s">
        <v>348</v>
      </c>
      <c r="E38" s="16" t="s">
        <v>349</v>
      </c>
      <c r="F38" s="16" t="s">
        <v>350</v>
      </c>
    </row>
    <row r="39" customFormat="false" ht="15" hidden="false" customHeight="false" outlineLevel="0" collapsed="false">
      <c r="A39" s="16" t="n">
        <v>38</v>
      </c>
      <c r="B39" s="16" t="n">
        <v>15</v>
      </c>
      <c r="C39" s="16" t="s">
        <v>52</v>
      </c>
      <c r="D39" s="16" t="s">
        <v>362</v>
      </c>
      <c r="E39" s="16" t="s">
        <v>55</v>
      </c>
      <c r="F39" s="16" t="s">
        <v>352</v>
      </c>
    </row>
    <row r="40" customFormat="false" ht="15" hidden="false" customHeight="false" outlineLevel="0" collapsed="false">
      <c r="A40" s="16" t="n">
        <v>39</v>
      </c>
      <c r="B40" s="16" t="n">
        <v>15</v>
      </c>
      <c r="C40" s="16" t="s">
        <v>355</v>
      </c>
      <c r="D40" s="16" t="s">
        <v>374</v>
      </c>
      <c r="E40" s="16" t="s">
        <v>3</v>
      </c>
      <c r="F40" s="16" t="s">
        <v>357</v>
      </c>
    </row>
    <row r="41" customFormat="false" ht="15" hidden="false" customHeight="false" outlineLevel="0" collapsed="false">
      <c r="A41" s="16" t="n">
        <v>40</v>
      </c>
      <c r="B41" s="16" t="n">
        <v>16</v>
      </c>
      <c r="C41" s="16" t="s">
        <v>64</v>
      </c>
      <c r="D41" s="16" t="s">
        <v>379</v>
      </c>
      <c r="E41" s="16" t="s">
        <v>135</v>
      </c>
      <c r="F41" s="16" t="s">
        <v>354</v>
      </c>
    </row>
    <row r="42" customFormat="false" ht="15" hidden="false" customHeight="false" outlineLevel="0" collapsed="false">
      <c r="A42" s="16" t="n">
        <v>41</v>
      </c>
      <c r="B42" s="16" t="n">
        <v>16</v>
      </c>
      <c r="C42" s="16" t="s">
        <v>52</v>
      </c>
      <c r="D42" s="16" t="s">
        <v>362</v>
      </c>
      <c r="E42" s="16" t="s">
        <v>55</v>
      </c>
      <c r="F42" s="16" t="s">
        <v>352</v>
      </c>
    </row>
    <row r="43" customFormat="false" ht="15" hidden="false" customHeight="false" outlineLevel="0" collapsed="false">
      <c r="A43" s="16" t="n">
        <v>42</v>
      </c>
      <c r="B43" s="16" t="n">
        <v>16</v>
      </c>
      <c r="C43" s="16" t="s">
        <v>355</v>
      </c>
      <c r="D43" s="16" t="s">
        <v>376</v>
      </c>
      <c r="E43" s="16" t="s">
        <v>0</v>
      </c>
      <c r="F43" s="16" t="s">
        <v>357</v>
      </c>
    </row>
    <row r="44" customFormat="false" ht="15" hidden="false" customHeight="false" outlineLevel="0" collapsed="false">
      <c r="A44" s="16" t="n">
        <v>43</v>
      </c>
      <c r="B44" s="16" t="n">
        <v>17</v>
      </c>
      <c r="C44" s="16" t="s">
        <v>39</v>
      </c>
      <c r="D44" s="16" t="s">
        <v>364</v>
      </c>
      <c r="E44" s="16" t="s">
        <v>365</v>
      </c>
      <c r="F44" s="16" t="s">
        <v>350</v>
      </c>
    </row>
    <row r="45" customFormat="false" ht="15" hidden="false" customHeight="false" outlineLevel="0" collapsed="false">
      <c r="A45" s="16" t="n">
        <v>44</v>
      </c>
      <c r="B45" s="16" t="n">
        <v>17</v>
      </c>
      <c r="C45" s="16" t="s">
        <v>355</v>
      </c>
      <c r="D45" s="16" t="s">
        <v>374</v>
      </c>
      <c r="E45" s="16" t="s">
        <v>3</v>
      </c>
      <c r="F45" s="16" t="s">
        <v>357</v>
      </c>
    </row>
    <row r="46" customFormat="false" ht="15" hidden="false" customHeight="false" outlineLevel="0" collapsed="false">
      <c r="A46" s="16" t="n">
        <v>45</v>
      </c>
      <c r="B46" s="16" t="n">
        <v>18</v>
      </c>
      <c r="C46" s="16" t="s">
        <v>70</v>
      </c>
      <c r="D46" s="16" t="s">
        <v>358</v>
      </c>
      <c r="E46" s="16" t="s">
        <v>214</v>
      </c>
      <c r="F46" s="16" t="s">
        <v>347</v>
      </c>
    </row>
    <row r="47" customFormat="false" ht="15" hidden="false" customHeight="false" outlineLevel="0" collapsed="false">
      <c r="A47" s="16" t="n">
        <v>46</v>
      </c>
      <c r="B47" s="16" t="n">
        <v>18</v>
      </c>
      <c r="C47" s="16" t="s">
        <v>39</v>
      </c>
      <c r="D47" s="16" t="s">
        <v>364</v>
      </c>
      <c r="E47" s="16" t="s">
        <v>365</v>
      </c>
      <c r="F47" s="16" t="s">
        <v>350</v>
      </c>
    </row>
    <row r="48" customFormat="false" ht="15" hidden="false" customHeight="false" outlineLevel="0" collapsed="false">
      <c r="A48" s="16" t="n">
        <v>47</v>
      </c>
      <c r="B48" s="16" t="n">
        <v>18</v>
      </c>
      <c r="C48" s="16" t="s">
        <v>52</v>
      </c>
      <c r="D48" s="16" t="s">
        <v>373</v>
      </c>
      <c r="E48" s="16" t="s">
        <v>55</v>
      </c>
      <c r="F48" s="16" t="s">
        <v>352</v>
      </c>
    </row>
    <row r="49" customFormat="false" ht="15" hidden="false" customHeight="false" outlineLevel="0" collapsed="false">
      <c r="A49" s="16" t="n">
        <v>48</v>
      </c>
      <c r="B49" s="16" t="n">
        <v>18</v>
      </c>
      <c r="C49" s="16" t="s">
        <v>355</v>
      </c>
      <c r="D49" s="16" t="s">
        <v>376</v>
      </c>
      <c r="E49" s="16" t="s">
        <v>0</v>
      </c>
      <c r="F49" s="16" t="s">
        <v>357</v>
      </c>
    </row>
    <row r="50" customFormat="false" ht="15" hidden="false" customHeight="false" outlineLevel="0" collapsed="false">
      <c r="A50" s="16" t="n">
        <v>49</v>
      </c>
      <c r="B50" s="16" t="n">
        <v>19</v>
      </c>
      <c r="C50" s="16" t="s">
        <v>70</v>
      </c>
      <c r="D50" s="16" t="s">
        <v>346</v>
      </c>
      <c r="E50" s="16" t="s">
        <v>214</v>
      </c>
      <c r="F50" s="16" t="s">
        <v>347</v>
      </c>
    </row>
    <row r="51" customFormat="false" ht="15" hidden="false" customHeight="false" outlineLevel="0" collapsed="false">
      <c r="A51" s="16" t="n">
        <v>50</v>
      </c>
      <c r="B51" s="16" t="n">
        <v>19</v>
      </c>
      <c r="C51" s="16" t="s">
        <v>39</v>
      </c>
      <c r="D51" s="16" t="s">
        <v>364</v>
      </c>
      <c r="E51" s="16" t="s">
        <v>365</v>
      </c>
      <c r="F51" s="16" t="s">
        <v>350</v>
      </c>
    </row>
    <row r="52" customFormat="false" ht="15" hidden="false" customHeight="false" outlineLevel="0" collapsed="false">
      <c r="A52" s="16" t="n">
        <v>51</v>
      </c>
      <c r="B52" s="16" t="n">
        <v>19</v>
      </c>
      <c r="C52" s="16" t="s">
        <v>355</v>
      </c>
      <c r="D52" s="16" t="s">
        <v>374</v>
      </c>
      <c r="E52" s="16" t="s">
        <v>3</v>
      </c>
      <c r="F52" s="16" t="s">
        <v>357</v>
      </c>
    </row>
    <row r="53" customFormat="false" ht="15" hidden="false" customHeight="false" outlineLevel="0" collapsed="false">
      <c r="A53" s="16" t="n">
        <v>52</v>
      </c>
      <c r="B53" s="16" t="n">
        <v>20</v>
      </c>
      <c r="C53" s="16" t="s">
        <v>70</v>
      </c>
      <c r="D53" s="16" t="s">
        <v>363</v>
      </c>
      <c r="E53" s="16" t="s">
        <v>214</v>
      </c>
      <c r="F53" s="16" t="s">
        <v>347</v>
      </c>
    </row>
    <row r="54" customFormat="false" ht="15" hidden="false" customHeight="false" outlineLevel="0" collapsed="false">
      <c r="A54" s="16" t="n">
        <v>53</v>
      </c>
      <c r="B54" s="16" t="n">
        <v>20</v>
      </c>
      <c r="C54" s="16" t="s">
        <v>52</v>
      </c>
      <c r="D54" s="16" t="s">
        <v>361</v>
      </c>
      <c r="E54" s="16" t="s">
        <v>57</v>
      </c>
      <c r="F54" s="16" t="s">
        <v>352</v>
      </c>
    </row>
    <row r="55" customFormat="false" ht="15" hidden="false" customHeight="false" outlineLevel="0" collapsed="false">
      <c r="A55" s="16" t="n">
        <v>54</v>
      </c>
      <c r="B55" s="16" t="n">
        <v>21</v>
      </c>
      <c r="C55" s="16" t="s">
        <v>70</v>
      </c>
      <c r="D55" s="16" t="s">
        <v>346</v>
      </c>
      <c r="E55" s="16" t="s">
        <v>213</v>
      </c>
      <c r="F55" s="16" t="s">
        <v>347</v>
      </c>
    </row>
    <row r="56" customFormat="false" ht="15" hidden="false" customHeight="false" outlineLevel="0" collapsed="false">
      <c r="A56" s="16" t="n">
        <v>55</v>
      </c>
      <c r="B56" s="16" t="n">
        <v>21</v>
      </c>
      <c r="C56" s="16" t="s">
        <v>39</v>
      </c>
      <c r="D56" s="16" t="s">
        <v>372</v>
      </c>
      <c r="E56" s="16" t="s">
        <v>349</v>
      </c>
      <c r="F56" s="16" t="s">
        <v>350</v>
      </c>
    </row>
    <row r="57" customFormat="false" ht="15" hidden="false" customHeight="false" outlineLevel="0" collapsed="false">
      <c r="A57" s="16" t="n">
        <v>56</v>
      </c>
      <c r="B57" s="16" t="n">
        <v>21</v>
      </c>
      <c r="C57" s="16" t="s">
        <v>355</v>
      </c>
      <c r="D57" s="16" t="s">
        <v>374</v>
      </c>
      <c r="E57" s="16" t="s">
        <v>3</v>
      </c>
      <c r="F57" s="16" t="s">
        <v>357</v>
      </c>
    </row>
    <row r="58" customFormat="false" ht="15" hidden="false" customHeight="false" outlineLevel="0" collapsed="false">
      <c r="A58" s="16" t="n">
        <v>57</v>
      </c>
      <c r="B58" s="16" t="n">
        <v>22</v>
      </c>
      <c r="C58" s="16" t="s">
        <v>52</v>
      </c>
      <c r="D58" s="16" t="s">
        <v>380</v>
      </c>
      <c r="E58" s="16" t="s">
        <v>58</v>
      </c>
      <c r="F58" s="16" t="s">
        <v>352</v>
      </c>
    </row>
    <row r="59" customFormat="false" ht="15" hidden="false" customHeight="false" outlineLevel="0" collapsed="false">
      <c r="A59" s="16" t="n">
        <v>58</v>
      </c>
      <c r="B59" s="16" t="n">
        <v>23</v>
      </c>
      <c r="C59" s="16" t="s">
        <v>64</v>
      </c>
      <c r="D59" s="16" t="s">
        <v>381</v>
      </c>
      <c r="E59" s="16" t="s">
        <v>147</v>
      </c>
      <c r="F59" s="16" t="s">
        <v>354</v>
      </c>
    </row>
    <row r="60" customFormat="false" ht="15" hidden="false" customHeight="false" outlineLevel="0" collapsed="false">
      <c r="A60" s="16" t="n">
        <v>59</v>
      </c>
      <c r="B60" s="16" t="n">
        <v>23</v>
      </c>
      <c r="C60" s="16" t="s">
        <v>367</v>
      </c>
      <c r="D60" s="16" t="s">
        <v>382</v>
      </c>
      <c r="E60" s="16" t="s">
        <v>369</v>
      </c>
      <c r="F60" s="16" t="s">
        <v>370</v>
      </c>
    </row>
    <row r="61" customFormat="false" ht="15" hidden="false" customHeight="false" outlineLevel="0" collapsed="false">
      <c r="A61" s="16" t="n">
        <v>60</v>
      </c>
      <c r="B61" s="16" t="n">
        <v>24</v>
      </c>
      <c r="C61" s="16" t="s">
        <v>70</v>
      </c>
      <c r="D61" s="16" t="s">
        <v>363</v>
      </c>
      <c r="E61" s="16" t="s">
        <v>214</v>
      </c>
      <c r="F61" s="16" t="s">
        <v>347</v>
      </c>
    </row>
    <row r="62" customFormat="false" ht="15" hidden="false" customHeight="false" outlineLevel="0" collapsed="false">
      <c r="A62" s="16" t="n">
        <v>61</v>
      </c>
      <c r="B62" s="16" t="n">
        <v>24</v>
      </c>
      <c r="C62" s="16" t="s">
        <v>52</v>
      </c>
      <c r="D62" s="16" t="s">
        <v>359</v>
      </c>
      <c r="E62" s="16" t="s">
        <v>57</v>
      </c>
      <c r="F62" s="16" t="s">
        <v>352</v>
      </c>
    </row>
    <row r="63" customFormat="false" ht="15" hidden="false" customHeight="false" outlineLevel="0" collapsed="false">
      <c r="A63" s="16" t="n">
        <v>62</v>
      </c>
      <c r="B63" s="16" t="n">
        <v>24</v>
      </c>
      <c r="C63" s="16" t="s">
        <v>355</v>
      </c>
      <c r="D63" s="16" t="s">
        <v>376</v>
      </c>
      <c r="E63" s="16" t="s">
        <v>0</v>
      </c>
      <c r="F63" s="16" t="s">
        <v>357</v>
      </c>
    </row>
    <row r="64" customFormat="false" ht="15" hidden="false" customHeight="false" outlineLevel="0" collapsed="false">
      <c r="A64" s="16" t="n">
        <v>63</v>
      </c>
      <c r="B64" s="16" t="n">
        <v>25</v>
      </c>
      <c r="C64" s="16" t="s">
        <v>64</v>
      </c>
      <c r="D64" s="16" t="s">
        <v>383</v>
      </c>
      <c r="E64" s="16" t="s">
        <v>152</v>
      </c>
      <c r="F64" s="16" t="s">
        <v>354</v>
      </c>
    </row>
    <row r="65" customFormat="false" ht="15" hidden="false" customHeight="false" outlineLevel="0" collapsed="false">
      <c r="A65" s="16" t="n">
        <v>64</v>
      </c>
      <c r="B65" s="16" t="n">
        <v>25</v>
      </c>
      <c r="C65" s="16" t="s">
        <v>39</v>
      </c>
      <c r="D65" s="16" t="s">
        <v>372</v>
      </c>
      <c r="E65" s="16" t="s">
        <v>349</v>
      </c>
      <c r="F65" s="16" t="s">
        <v>350</v>
      </c>
    </row>
    <row r="66" customFormat="false" ht="15" hidden="false" customHeight="false" outlineLevel="0" collapsed="false">
      <c r="A66" s="16" t="n">
        <v>65</v>
      </c>
      <c r="B66" s="16" t="n">
        <v>25</v>
      </c>
      <c r="C66" s="16" t="s">
        <v>52</v>
      </c>
      <c r="D66" s="16" t="s">
        <v>359</v>
      </c>
      <c r="E66" s="16" t="s">
        <v>57</v>
      </c>
      <c r="F66" s="16" t="s">
        <v>352</v>
      </c>
    </row>
    <row r="67" customFormat="false" ht="15" hidden="false" customHeight="false" outlineLevel="0" collapsed="false">
      <c r="A67" s="16" t="n">
        <v>66</v>
      </c>
      <c r="B67" s="16" t="n">
        <v>25</v>
      </c>
      <c r="C67" s="16" t="s">
        <v>355</v>
      </c>
      <c r="D67" s="16" t="s">
        <v>376</v>
      </c>
      <c r="E67" s="16" t="s">
        <v>0</v>
      </c>
      <c r="F67" s="16" t="s">
        <v>357</v>
      </c>
    </row>
    <row r="68" customFormat="false" ht="15" hidden="false" customHeight="false" outlineLevel="0" collapsed="false">
      <c r="A68" s="16" t="n">
        <v>67</v>
      </c>
      <c r="B68" s="16" t="n">
        <v>26</v>
      </c>
      <c r="C68" s="16" t="s">
        <v>52</v>
      </c>
      <c r="D68" s="16" t="s">
        <v>384</v>
      </c>
      <c r="E68" s="16" t="s">
        <v>55</v>
      </c>
      <c r="F68" s="16" t="s">
        <v>352</v>
      </c>
    </row>
    <row r="69" customFormat="false" ht="15" hidden="false" customHeight="false" outlineLevel="0" collapsed="false">
      <c r="A69" s="16" t="n">
        <v>68</v>
      </c>
      <c r="B69" s="16" t="n">
        <v>27</v>
      </c>
      <c r="C69" s="16" t="s">
        <v>52</v>
      </c>
      <c r="D69" s="16" t="s">
        <v>384</v>
      </c>
      <c r="E69" s="16" t="s">
        <v>55</v>
      </c>
      <c r="F69" s="16" t="s">
        <v>352</v>
      </c>
    </row>
    <row r="70" customFormat="false" ht="15" hidden="false" customHeight="false" outlineLevel="0" collapsed="false">
      <c r="A70" s="16" t="n">
        <v>69</v>
      </c>
      <c r="B70" s="16" t="n">
        <v>28</v>
      </c>
      <c r="C70" s="16" t="s">
        <v>64</v>
      </c>
      <c r="D70" s="16" t="s">
        <v>385</v>
      </c>
      <c r="E70" s="16" t="s">
        <v>159</v>
      </c>
      <c r="F70" s="16" t="s">
        <v>354</v>
      </c>
    </row>
    <row r="71" customFormat="false" ht="15" hidden="false" customHeight="false" outlineLevel="0" collapsed="false">
      <c r="A71" s="16" t="n">
        <v>70</v>
      </c>
      <c r="B71" s="16" t="n">
        <v>28</v>
      </c>
      <c r="C71" s="16" t="s">
        <v>70</v>
      </c>
      <c r="D71" s="16" t="s">
        <v>386</v>
      </c>
      <c r="E71" s="16" t="s">
        <v>215</v>
      </c>
      <c r="F71" s="16" t="s">
        <v>347</v>
      </c>
    </row>
    <row r="72" customFormat="false" ht="15" hidden="false" customHeight="false" outlineLevel="0" collapsed="false">
      <c r="A72" s="16" t="n">
        <v>71</v>
      </c>
      <c r="B72" s="16" t="n">
        <v>28</v>
      </c>
      <c r="C72" s="16" t="s">
        <v>52</v>
      </c>
      <c r="D72" s="16" t="s">
        <v>384</v>
      </c>
      <c r="E72" s="16" t="s">
        <v>55</v>
      </c>
      <c r="F72" s="16" t="s">
        <v>352</v>
      </c>
    </row>
    <row r="73" customFormat="false" ht="15" hidden="false" customHeight="false" outlineLevel="0" collapsed="false">
      <c r="A73" s="16" t="n">
        <v>72</v>
      </c>
      <c r="B73" s="16" t="n">
        <v>28</v>
      </c>
      <c r="C73" s="16" t="s">
        <v>355</v>
      </c>
      <c r="D73" s="16" t="s">
        <v>374</v>
      </c>
      <c r="E73" s="16" t="s">
        <v>3</v>
      </c>
      <c r="F73" s="16" t="s">
        <v>357</v>
      </c>
    </row>
    <row r="74" customFormat="false" ht="15" hidden="false" customHeight="false" outlineLevel="0" collapsed="false">
      <c r="A74" s="16" t="n">
        <v>73</v>
      </c>
      <c r="B74" s="16" t="n">
        <v>29</v>
      </c>
      <c r="C74" s="16" t="s">
        <v>70</v>
      </c>
      <c r="D74" s="16" t="s">
        <v>387</v>
      </c>
      <c r="E74" s="16" t="s">
        <v>215</v>
      </c>
      <c r="F74" s="16" t="s">
        <v>347</v>
      </c>
    </row>
    <row r="75" customFormat="false" ht="15" hidden="false" customHeight="false" outlineLevel="0" collapsed="false">
      <c r="A75" s="16" t="n">
        <v>74</v>
      </c>
      <c r="B75" s="16" t="n">
        <v>29</v>
      </c>
      <c r="C75" s="16" t="s">
        <v>52</v>
      </c>
      <c r="D75" s="16" t="s">
        <v>388</v>
      </c>
      <c r="E75" s="16" t="s">
        <v>58</v>
      </c>
      <c r="F75" s="16" t="s">
        <v>352</v>
      </c>
    </row>
    <row r="76" customFormat="false" ht="15" hidden="false" customHeight="false" outlineLevel="0" collapsed="false">
      <c r="A76" s="16" t="n">
        <v>75</v>
      </c>
      <c r="B76" s="16" t="n">
        <v>29</v>
      </c>
      <c r="C76" s="16" t="s">
        <v>355</v>
      </c>
      <c r="D76" s="16" t="s">
        <v>374</v>
      </c>
      <c r="E76" s="16" t="s">
        <v>3</v>
      </c>
      <c r="F76" s="16" t="s">
        <v>357</v>
      </c>
    </row>
    <row r="77" customFormat="false" ht="15" hidden="false" customHeight="false" outlineLevel="0" collapsed="false">
      <c r="A77" s="16" t="n">
        <v>76</v>
      </c>
      <c r="B77" s="16" t="n">
        <v>30</v>
      </c>
      <c r="C77" s="16" t="s">
        <v>367</v>
      </c>
      <c r="D77" s="16" t="s">
        <v>389</v>
      </c>
      <c r="E77" s="16" t="s">
        <v>369</v>
      </c>
      <c r="F77" s="16" t="s">
        <v>390</v>
      </c>
    </row>
    <row r="78" customFormat="false" ht="15" hidden="false" customHeight="false" outlineLevel="0" collapsed="false">
      <c r="A78" s="16" t="n">
        <v>77</v>
      </c>
      <c r="B78" s="16" t="n">
        <v>31</v>
      </c>
      <c r="C78" s="16" t="s">
        <v>70</v>
      </c>
      <c r="D78" s="16" t="s">
        <v>387</v>
      </c>
      <c r="E78" s="16" t="s">
        <v>215</v>
      </c>
      <c r="F78" s="16" t="s">
        <v>347</v>
      </c>
    </row>
    <row r="79" customFormat="false" ht="15" hidden="false" customHeight="false" outlineLevel="0" collapsed="false">
      <c r="A79" s="16" t="n">
        <v>78</v>
      </c>
      <c r="B79" s="16" t="n">
        <v>31</v>
      </c>
      <c r="C79" s="16" t="s">
        <v>52</v>
      </c>
      <c r="D79" s="16" t="s">
        <v>391</v>
      </c>
      <c r="E79" s="16" t="s">
        <v>56</v>
      </c>
      <c r="F79" s="16" t="s">
        <v>352</v>
      </c>
    </row>
    <row r="80" customFormat="false" ht="15" hidden="false" customHeight="false" outlineLevel="0" collapsed="false">
      <c r="A80" s="16" t="n">
        <v>79</v>
      </c>
      <c r="B80" s="16" t="n">
        <v>31</v>
      </c>
      <c r="C80" s="16" t="s">
        <v>355</v>
      </c>
      <c r="D80" s="16" t="s">
        <v>392</v>
      </c>
      <c r="E80" s="16" t="s">
        <v>3</v>
      </c>
      <c r="F80" s="16" t="s">
        <v>357</v>
      </c>
    </row>
    <row r="81" customFormat="false" ht="15" hidden="false" customHeight="false" outlineLevel="0" collapsed="false">
      <c r="A81" s="16" t="n">
        <v>80</v>
      </c>
      <c r="B81" s="16" t="n">
        <v>32</v>
      </c>
      <c r="C81" s="16" t="s">
        <v>70</v>
      </c>
      <c r="D81" s="16" t="s">
        <v>387</v>
      </c>
      <c r="E81" s="16" t="s">
        <v>215</v>
      </c>
      <c r="F81" s="16" t="s">
        <v>347</v>
      </c>
    </row>
    <row r="82" customFormat="false" ht="15" hidden="false" customHeight="false" outlineLevel="0" collapsed="false">
      <c r="A82" s="16" t="n">
        <v>81</v>
      </c>
      <c r="B82" s="16" t="n">
        <v>32</v>
      </c>
      <c r="C82" s="16" t="s">
        <v>52</v>
      </c>
      <c r="D82" s="16" t="s">
        <v>362</v>
      </c>
      <c r="E82" s="16" t="s">
        <v>55</v>
      </c>
      <c r="F82" s="16" t="s">
        <v>352</v>
      </c>
    </row>
    <row r="83" customFormat="false" ht="15" hidden="false" customHeight="false" outlineLevel="0" collapsed="false">
      <c r="A83" s="16" t="n">
        <v>82</v>
      </c>
      <c r="B83" s="16" t="n">
        <v>32</v>
      </c>
      <c r="C83" s="16" t="s">
        <v>355</v>
      </c>
      <c r="D83" s="16" t="s">
        <v>374</v>
      </c>
      <c r="E83" s="16" t="s">
        <v>3</v>
      </c>
      <c r="F83" s="16" t="s">
        <v>357</v>
      </c>
    </row>
    <row r="84" customFormat="false" ht="15" hidden="false" customHeight="false" outlineLevel="0" collapsed="false">
      <c r="A84" s="16" t="n">
        <v>83</v>
      </c>
      <c r="B84" s="16" t="n">
        <v>33</v>
      </c>
      <c r="C84" s="16" t="s">
        <v>70</v>
      </c>
      <c r="D84" s="16" t="s">
        <v>393</v>
      </c>
      <c r="E84" s="16" t="s">
        <v>216</v>
      </c>
      <c r="F84" s="16" t="s">
        <v>347</v>
      </c>
    </row>
    <row r="85" customFormat="false" ht="15" hidden="false" customHeight="false" outlineLevel="0" collapsed="false">
      <c r="A85" s="16" t="n">
        <v>84</v>
      </c>
      <c r="B85" s="16" t="n">
        <v>33</v>
      </c>
      <c r="C85" s="16" t="s">
        <v>52</v>
      </c>
      <c r="D85" s="16" t="s">
        <v>391</v>
      </c>
      <c r="E85" s="16" t="s">
        <v>56</v>
      </c>
      <c r="F85" s="16" t="s">
        <v>352</v>
      </c>
    </row>
    <row r="86" customFormat="false" ht="15" hidden="false" customHeight="false" outlineLevel="0" collapsed="false">
      <c r="A86" s="16" t="n">
        <v>85</v>
      </c>
      <c r="B86" s="16" t="n">
        <v>33</v>
      </c>
      <c r="C86" s="16" t="s">
        <v>355</v>
      </c>
      <c r="D86" s="16" t="s">
        <v>374</v>
      </c>
      <c r="E86" s="16" t="s">
        <v>3</v>
      </c>
      <c r="F86" s="16" t="s">
        <v>357</v>
      </c>
    </row>
    <row r="87" customFormat="false" ht="15" hidden="false" customHeight="false" outlineLevel="0" collapsed="false">
      <c r="A87" s="16" t="n">
        <v>86</v>
      </c>
      <c r="B87" s="16" t="n">
        <v>34</v>
      </c>
      <c r="C87" s="16" t="s">
        <v>70</v>
      </c>
      <c r="D87" s="16" t="s">
        <v>394</v>
      </c>
      <c r="E87" s="16" t="s">
        <v>216</v>
      </c>
      <c r="F87" s="16" t="s">
        <v>347</v>
      </c>
    </row>
    <row r="88" customFormat="false" ht="15" hidden="false" customHeight="false" outlineLevel="0" collapsed="false">
      <c r="A88" s="16" t="n">
        <v>87</v>
      </c>
      <c r="B88" s="16" t="n">
        <v>34</v>
      </c>
      <c r="C88" s="16" t="s">
        <v>52</v>
      </c>
      <c r="D88" s="16" t="s">
        <v>359</v>
      </c>
      <c r="E88" s="16" t="s">
        <v>57</v>
      </c>
      <c r="F88" s="16" t="s">
        <v>352</v>
      </c>
    </row>
    <row r="89" customFormat="false" ht="15" hidden="false" customHeight="false" outlineLevel="0" collapsed="false">
      <c r="A89" s="16" t="n">
        <v>88</v>
      </c>
      <c r="B89" s="16" t="n">
        <v>35</v>
      </c>
      <c r="C89" s="16" t="s">
        <v>70</v>
      </c>
      <c r="D89" s="16" t="s">
        <v>393</v>
      </c>
      <c r="E89" s="16" t="s">
        <v>216</v>
      </c>
      <c r="F89" s="16" t="s">
        <v>347</v>
      </c>
    </row>
    <row r="90" customFormat="false" ht="15" hidden="false" customHeight="false" outlineLevel="0" collapsed="false">
      <c r="A90" s="16" t="n">
        <v>89</v>
      </c>
      <c r="B90" s="16" t="n">
        <v>35</v>
      </c>
      <c r="C90" s="16" t="s">
        <v>52</v>
      </c>
      <c r="D90" s="16" t="s">
        <v>395</v>
      </c>
      <c r="E90" s="16" t="s">
        <v>56</v>
      </c>
      <c r="F90" s="16" t="s">
        <v>352</v>
      </c>
    </row>
    <row r="91" customFormat="false" ht="15" hidden="false" customHeight="false" outlineLevel="0" collapsed="false">
      <c r="A91" s="16" t="n">
        <v>90</v>
      </c>
      <c r="B91" s="16" t="n">
        <v>36</v>
      </c>
      <c r="C91" s="16" t="s">
        <v>70</v>
      </c>
      <c r="D91" s="16" t="s">
        <v>394</v>
      </c>
      <c r="E91" s="16" t="s">
        <v>216</v>
      </c>
      <c r="F91" s="16" t="s">
        <v>347</v>
      </c>
    </row>
    <row r="92" customFormat="false" ht="15" hidden="false" customHeight="false" outlineLevel="0" collapsed="false">
      <c r="A92" s="16" t="n">
        <v>91</v>
      </c>
      <c r="B92" s="16" t="n">
        <v>36</v>
      </c>
      <c r="C92" s="16" t="s">
        <v>52</v>
      </c>
      <c r="D92" s="16" t="s">
        <v>359</v>
      </c>
      <c r="E92" s="16" t="s">
        <v>57</v>
      </c>
      <c r="F92" s="16" t="s">
        <v>352</v>
      </c>
    </row>
    <row r="93" customFormat="false" ht="15" hidden="false" customHeight="false" outlineLevel="0" collapsed="false">
      <c r="A93" s="16" t="n">
        <v>92</v>
      </c>
      <c r="B93" s="16" t="n">
        <v>36</v>
      </c>
      <c r="C93" s="16" t="s">
        <v>355</v>
      </c>
      <c r="D93" s="16" t="s">
        <v>392</v>
      </c>
      <c r="E93" s="16" t="s">
        <v>3</v>
      </c>
      <c r="F93" s="16" t="s">
        <v>357</v>
      </c>
    </row>
    <row r="94" customFormat="false" ht="15" hidden="false" customHeight="false" outlineLevel="0" collapsed="false">
      <c r="A94" s="16" t="n">
        <v>93</v>
      </c>
      <c r="B94" s="16" t="n">
        <v>37</v>
      </c>
      <c r="C94" s="16" t="s">
        <v>64</v>
      </c>
      <c r="D94" s="16" t="s">
        <v>396</v>
      </c>
      <c r="E94" s="16" t="s">
        <v>174</v>
      </c>
      <c r="F94" s="16" t="s">
        <v>354</v>
      </c>
    </row>
    <row r="95" customFormat="false" ht="15" hidden="false" customHeight="false" outlineLevel="0" collapsed="false">
      <c r="A95" s="16" t="n">
        <v>94</v>
      </c>
      <c r="B95" s="16" t="n">
        <v>37</v>
      </c>
      <c r="C95" s="16" t="s">
        <v>70</v>
      </c>
      <c r="D95" s="16" t="s">
        <v>393</v>
      </c>
      <c r="E95" s="16" t="s">
        <v>216</v>
      </c>
      <c r="F95" s="16" t="s">
        <v>347</v>
      </c>
    </row>
    <row r="96" customFormat="false" ht="15" hidden="false" customHeight="false" outlineLevel="0" collapsed="false">
      <c r="A96" s="16" t="n">
        <v>95</v>
      </c>
      <c r="B96" s="16" t="n">
        <v>37</v>
      </c>
      <c r="C96" s="16" t="s">
        <v>52</v>
      </c>
      <c r="D96" s="16" t="s">
        <v>391</v>
      </c>
      <c r="E96" s="16" t="s">
        <v>56</v>
      </c>
      <c r="F96" s="16" t="s">
        <v>352</v>
      </c>
    </row>
    <row r="97" customFormat="false" ht="15" hidden="false" customHeight="false" outlineLevel="0" collapsed="false">
      <c r="A97" s="16" t="n">
        <v>96</v>
      </c>
      <c r="B97" s="16" t="n">
        <v>38</v>
      </c>
      <c r="C97" s="16" t="s">
        <v>64</v>
      </c>
      <c r="D97" s="16" t="s">
        <v>396</v>
      </c>
      <c r="E97" s="16" t="s">
        <v>174</v>
      </c>
      <c r="F97" s="16" t="s">
        <v>354</v>
      </c>
    </row>
    <row r="98" customFormat="false" ht="15" hidden="false" customHeight="false" outlineLevel="0" collapsed="false">
      <c r="A98" s="16" t="n">
        <v>97</v>
      </c>
      <c r="B98" s="16" t="n">
        <v>38</v>
      </c>
      <c r="C98" s="16" t="s">
        <v>367</v>
      </c>
      <c r="D98" s="16" t="s">
        <v>397</v>
      </c>
      <c r="E98" s="16" t="s">
        <v>369</v>
      </c>
      <c r="F98" s="16" t="s">
        <v>370</v>
      </c>
    </row>
    <row r="99" customFormat="false" ht="15" hidden="false" customHeight="false" outlineLevel="0" collapsed="false">
      <c r="A99" s="16" t="n">
        <v>98</v>
      </c>
      <c r="B99" s="16" t="n">
        <v>39</v>
      </c>
      <c r="C99" s="16" t="s">
        <v>64</v>
      </c>
      <c r="D99" s="16" t="s">
        <v>398</v>
      </c>
      <c r="E99" s="16" t="s">
        <v>132</v>
      </c>
      <c r="F99" s="16" t="s">
        <v>354</v>
      </c>
    </row>
    <row r="100" customFormat="false" ht="15" hidden="false" customHeight="false" outlineLevel="0" collapsed="false">
      <c r="A100" s="16" t="n">
        <v>99</v>
      </c>
      <c r="B100" s="16" t="n">
        <v>39</v>
      </c>
      <c r="C100" s="16" t="s">
        <v>70</v>
      </c>
      <c r="D100" s="16" t="s">
        <v>394</v>
      </c>
      <c r="E100" s="16" t="s">
        <v>216</v>
      </c>
      <c r="F100" s="16" t="s">
        <v>347</v>
      </c>
    </row>
    <row r="101" customFormat="false" ht="15" hidden="false" customHeight="false" outlineLevel="0" collapsed="false">
      <c r="A101" s="16" t="n">
        <v>100</v>
      </c>
      <c r="B101" s="16" t="n">
        <v>39</v>
      </c>
      <c r="C101" s="16" t="s">
        <v>355</v>
      </c>
      <c r="D101" s="16" t="s">
        <v>374</v>
      </c>
      <c r="E101" s="16" t="s">
        <v>3</v>
      </c>
      <c r="F101" s="16" t="s">
        <v>357</v>
      </c>
    </row>
    <row r="102" customFormat="false" ht="15" hidden="false" customHeight="false" outlineLevel="0" collapsed="false">
      <c r="A102" s="16" t="n">
        <v>101</v>
      </c>
      <c r="B102" s="16" t="n">
        <v>40</v>
      </c>
      <c r="C102" s="16" t="s">
        <v>52</v>
      </c>
      <c r="D102" s="16" t="s">
        <v>380</v>
      </c>
      <c r="E102" s="16" t="s">
        <v>58</v>
      </c>
      <c r="F102" s="16" t="s">
        <v>352</v>
      </c>
    </row>
    <row r="103" customFormat="false" ht="15" hidden="false" customHeight="false" outlineLevel="0" collapsed="false">
      <c r="A103" s="16" t="n">
        <v>102</v>
      </c>
      <c r="B103" s="16" t="n">
        <v>41</v>
      </c>
      <c r="C103" s="16" t="s">
        <v>70</v>
      </c>
      <c r="D103" s="16" t="s">
        <v>399</v>
      </c>
      <c r="E103" s="16" t="s">
        <v>217</v>
      </c>
      <c r="F103" s="16" t="s">
        <v>347</v>
      </c>
    </row>
    <row r="104" customFormat="false" ht="15" hidden="false" customHeight="false" outlineLevel="0" collapsed="false">
      <c r="A104" s="16" t="n">
        <v>103</v>
      </c>
      <c r="B104" s="16" t="n">
        <v>41</v>
      </c>
      <c r="C104" s="16" t="s">
        <v>52</v>
      </c>
      <c r="D104" s="16" t="s">
        <v>373</v>
      </c>
      <c r="E104" s="16" t="s">
        <v>55</v>
      </c>
      <c r="F104" s="16" t="s">
        <v>352</v>
      </c>
    </row>
    <row r="105" customFormat="false" ht="15" hidden="false" customHeight="false" outlineLevel="0" collapsed="false">
      <c r="A105" s="16" t="n">
        <v>104</v>
      </c>
      <c r="B105" s="16" t="n">
        <v>42</v>
      </c>
      <c r="C105" s="16" t="s">
        <v>64</v>
      </c>
      <c r="D105" s="16" t="s">
        <v>400</v>
      </c>
      <c r="E105" s="16" t="s">
        <v>180</v>
      </c>
      <c r="F105" s="16" t="s">
        <v>354</v>
      </c>
    </row>
    <row r="106" customFormat="false" ht="15" hidden="false" customHeight="false" outlineLevel="0" collapsed="false">
      <c r="A106" s="16" t="n">
        <v>105</v>
      </c>
      <c r="B106" s="16" t="n">
        <v>42</v>
      </c>
      <c r="C106" s="16" t="s">
        <v>70</v>
      </c>
      <c r="D106" s="16" t="s">
        <v>401</v>
      </c>
      <c r="E106" s="16" t="s">
        <v>217</v>
      </c>
      <c r="F106" s="16" t="s">
        <v>347</v>
      </c>
    </row>
    <row r="107" customFormat="false" ht="15" hidden="false" customHeight="false" outlineLevel="0" collapsed="false">
      <c r="A107" s="16" t="n">
        <v>106</v>
      </c>
      <c r="B107" s="16" t="n">
        <v>42</v>
      </c>
      <c r="C107" s="16" t="s">
        <v>52</v>
      </c>
      <c r="D107" s="16" t="s">
        <v>351</v>
      </c>
      <c r="E107" s="16" t="s">
        <v>56</v>
      </c>
      <c r="F107" s="16" t="s">
        <v>352</v>
      </c>
    </row>
    <row r="108" customFormat="false" ht="15" hidden="false" customHeight="false" outlineLevel="0" collapsed="false">
      <c r="A108" s="16" t="n">
        <v>107</v>
      </c>
      <c r="B108" s="16" t="n">
        <v>42</v>
      </c>
      <c r="C108" s="16" t="s">
        <v>355</v>
      </c>
      <c r="D108" s="16" t="s">
        <v>374</v>
      </c>
      <c r="E108" s="16" t="s">
        <v>3</v>
      </c>
      <c r="F108" s="16" t="s">
        <v>357</v>
      </c>
    </row>
    <row r="109" customFormat="false" ht="15" hidden="false" customHeight="false" outlineLevel="0" collapsed="false">
      <c r="A109" s="16" t="n">
        <v>108</v>
      </c>
      <c r="B109" s="16" t="n">
        <v>43</v>
      </c>
      <c r="C109" s="16" t="s">
        <v>64</v>
      </c>
      <c r="D109" s="16" t="s">
        <v>402</v>
      </c>
      <c r="E109" s="16" t="s">
        <v>182</v>
      </c>
      <c r="F109" s="16" t="s">
        <v>354</v>
      </c>
    </row>
    <row r="110" customFormat="false" ht="15" hidden="false" customHeight="false" outlineLevel="0" collapsed="false">
      <c r="A110" s="16" t="n">
        <v>109</v>
      </c>
      <c r="B110" s="16" t="n">
        <v>43</v>
      </c>
      <c r="C110" s="16" t="s">
        <v>70</v>
      </c>
      <c r="D110" s="16" t="s">
        <v>401</v>
      </c>
      <c r="E110" s="16" t="s">
        <v>217</v>
      </c>
      <c r="F110" s="16" t="s">
        <v>347</v>
      </c>
    </row>
    <row r="111" customFormat="false" ht="15" hidden="false" customHeight="false" outlineLevel="0" collapsed="false">
      <c r="A111" s="16" t="n">
        <v>110</v>
      </c>
      <c r="B111" s="16" t="n">
        <v>43</v>
      </c>
      <c r="C111" s="16" t="s">
        <v>52</v>
      </c>
      <c r="D111" s="16" t="s">
        <v>351</v>
      </c>
      <c r="E111" s="16" t="s">
        <v>56</v>
      </c>
      <c r="F111" s="16" t="s">
        <v>352</v>
      </c>
    </row>
    <row r="112" customFormat="false" ht="15" hidden="false" customHeight="false" outlineLevel="0" collapsed="false">
      <c r="A112" s="16" t="n">
        <v>111</v>
      </c>
      <c r="B112" s="16" t="n">
        <v>43</v>
      </c>
      <c r="C112" s="16" t="s">
        <v>355</v>
      </c>
      <c r="D112" s="16" t="s">
        <v>374</v>
      </c>
      <c r="E112" s="16" t="s">
        <v>3</v>
      </c>
      <c r="F112" s="16" t="s">
        <v>357</v>
      </c>
    </row>
    <row r="113" customFormat="false" ht="15" hidden="false" customHeight="false" outlineLevel="0" collapsed="false">
      <c r="A113" s="16" t="n">
        <v>112</v>
      </c>
      <c r="B113" s="16" t="n">
        <v>44</v>
      </c>
      <c r="C113" s="16" t="s">
        <v>70</v>
      </c>
      <c r="D113" s="16" t="s">
        <v>399</v>
      </c>
      <c r="E113" s="16" t="s">
        <v>217</v>
      </c>
      <c r="F113" s="16" t="s">
        <v>347</v>
      </c>
    </row>
    <row r="114" customFormat="false" ht="15" hidden="false" customHeight="false" outlineLevel="0" collapsed="false">
      <c r="A114" s="16" t="n">
        <v>113</v>
      </c>
      <c r="B114" s="16" t="n">
        <v>44</v>
      </c>
      <c r="C114" s="16" t="s">
        <v>52</v>
      </c>
      <c r="D114" s="16" t="s">
        <v>373</v>
      </c>
      <c r="E114" s="16" t="s">
        <v>55</v>
      </c>
      <c r="F114" s="16" t="s">
        <v>352</v>
      </c>
    </row>
    <row r="115" customFormat="false" ht="15" hidden="false" customHeight="false" outlineLevel="0" collapsed="false">
      <c r="A115" s="16" t="n">
        <v>114</v>
      </c>
      <c r="B115" s="16" t="n">
        <v>45</v>
      </c>
      <c r="C115" s="16" t="s">
        <v>70</v>
      </c>
      <c r="D115" s="16" t="s">
        <v>399</v>
      </c>
      <c r="E115" s="16" t="s">
        <v>217</v>
      </c>
      <c r="F115" s="16" t="s">
        <v>347</v>
      </c>
    </row>
    <row r="116" customFormat="false" ht="15" hidden="false" customHeight="false" outlineLevel="0" collapsed="false">
      <c r="A116" s="16" t="n">
        <v>115</v>
      </c>
      <c r="B116" s="16" t="n">
        <v>45</v>
      </c>
      <c r="C116" s="16" t="s">
        <v>52</v>
      </c>
      <c r="D116" s="16" t="s">
        <v>391</v>
      </c>
      <c r="E116" s="16" t="s">
        <v>56</v>
      </c>
      <c r="F116" s="16" t="s">
        <v>352</v>
      </c>
    </row>
    <row r="117" customFormat="false" ht="15" hidden="false" customHeight="false" outlineLevel="0" collapsed="false">
      <c r="A117" s="16" t="n">
        <v>116</v>
      </c>
      <c r="B117" s="16" t="n">
        <v>46</v>
      </c>
      <c r="C117" s="16" t="s">
        <v>70</v>
      </c>
      <c r="D117" s="16" t="s">
        <v>401</v>
      </c>
      <c r="E117" s="16" t="s">
        <v>217</v>
      </c>
      <c r="F117" s="16" t="s">
        <v>347</v>
      </c>
    </row>
    <row r="118" customFormat="false" ht="15" hidden="false" customHeight="false" outlineLevel="0" collapsed="false">
      <c r="A118" s="16" t="n">
        <v>117</v>
      </c>
      <c r="B118" s="16" t="n">
        <v>47</v>
      </c>
      <c r="C118" s="16" t="s">
        <v>52</v>
      </c>
      <c r="D118" s="16" t="s">
        <v>395</v>
      </c>
      <c r="E118" s="16" t="s">
        <v>56</v>
      </c>
      <c r="F118" s="16" t="s">
        <v>352</v>
      </c>
    </row>
    <row r="119" customFormat="false" ht="15" hidden="false" customHeight="false" outlineLevel="0" collapsed="false">
      <c r="A119" s="16" t="n">
        <v>118</v>
      </c>
      <c r="B119" s="16" t="n">
        <v>47</v>
      </c>
      <c r="C119" s="16" t="s">
        <v>355</v>
      </c>
      <c r="D119" s="16" t="s">
        <v>374</v>
      </c>
      <c r="E119" s="16" t="s">
        <v>3</v>
      </c>
      <c r="F119" s="16" t="s">
        <v>357</v>
      </c>
    </row>
    <row r="120" customFormat="false" ht="15" hidden="false" customHeight="false" outlineLevel="0" collapsed="false">
      <c r="A120" s="16" t="n">
        <v>119</v>
      </c>
      <c r="B120" s="16" t="n">
        <v>48</v>
      </c>
      <c r="C120" s="16" t="s">
        <v>64</v>
      </c>
      <c r="D120" s="16" t="s">
        <v>403</v>
      </c>
      <c r="E120" s="16" t="s">
        <v>192</v>
      </c>
      <c r="F120" s="16" t="s">
        <v>354</v>
      </c>
    </row>
    <row r="121" customFormat="false" ht="15" hidden="false" customHeight="false" outlineLevel="0" collapsed="false">
      <c r="A121" s="16" t="n">
        <v>120</v>
      </c>
      <c r="B121" s="16" t="n">
        <v>48</v>
      </c>
      <c r="C121" s="16" t="s">
        <v>70</v>
      </c>
      <c r="D121" s="16" t="s">
        <v>399</v>
      </c>
      <c r="E121" s="16" t="s">
        <v>217</v>
      </c>
      <c r="F121" s="16" t="s">
        <v>347</v>
      </c>
    </row>
    <row r="122" customFormat="false" ht="15" hidden="false" customHeight="false" outlineLevel="0" collapsed="false">
      <c r="A122" s="16" t="n">
        <v>121</v>
      </c>
      <c r="B122" s="16" t="n">
        <v>48</v>
      </c>
      <c r="C122" s="16" t="s">
        <v>52</v>
      </c>
      <c r="D122" s="16" t="s">
        <v>380</v>
      </c>
      <c r="E122" s="16" t="s">
        <v>58</v>
      </c>
      <c r="F122" s="16" t="s">
        <v>352</v>
      </c>
    </row>
  </sheetData>
  <autoFilter ref="A1:F12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52"/>
    <col collapsed="false" customWidth="true" hidden="false" outlineLevel="0" max="3" min="3" style="0" width="46"/>
    <col collapsed="false" customWidth="true" hidden="false" outlineLevel="0" max="4" min="4" style="0" width="40"/>
  </cols>
  <sheetData>
    <row r="1" customFormat="false" ht="30" hidden="false" customHeight="true" outlineLevel="0" collapsed="false">
      <c r="A1" s="15" t="s">
        <v>404</v>
      </c>
      <c r="B1" s="15" t="s">
        <v>405</v>
      </c>
      <c r="C1" s="15" t="s">
        <v>406</v>
      </c>
      <c r="D1" s="15" t="s">
        <v>407</v>
      </c>
    </row>
    <row r="2" customFormat="false" ht="35.05" hidden="false" customHeight="false" outlineLevel="0" collapsed="false">
      <c r="A2" s="25" t="s">
        <v>408</v>
      </c>
      <c r="B2" s="25" t="s">
        <v>409</v>
      </c>
      <c r="C2" s="25" t="s">
        <v>410</v>
      </c>
      <c r="D2" s="25" t="s">
        <v>411</v>
      </c>
    </row>
    <row r="3" customFormat="false" ht="35.05" hidden="false" customHeight="false" outlineLevel="0" collapsed="false">
      <c r="A3" s="25" t="s">
        <v>412</v>
      </c>
      <c r="B3" s="25" t="s">
        <v>413</v>
      </c>
      <c r="C3" s="25" t="s">
        <v>414</v>
      </c>
      <c r="D3" s="25" t="s">
        <v>415</v>
      </c>
    </row>
    <row r="4" customFormat="false" ht="35.05" hidden="false" customHeight="false" outlineLevel="0" collapsed="false">
      <c r="A4" s="25" t="s">
        <v>416</v>
      </c>
      <c r="B4" s="25" t="s">
        <v>417</v>
      </c>
      <c r="C4" s="25" t="s">
        <v>418</v>
      </c>
      <c r="D4" s="25" t="s">
        <v>419</v>
      </c>
    </row>
    <row r="5" customFormat="false" ht="35.05" hidden="false" customHeight="false" outlineLevel="0" collapsed="false">
      <c r="A5" s="25" t="s">
        <v>420</v>
      </c>
      <c r="B5" s="25" t="s">
        <v>421</v>
      </c>
      <c r="C5" s="25" t="s">
        <v>422</v>
      </c>
      <c r="D5" s="25" t="s">
        <v>423</v>
      </c>
    </row>
    <row r="6" customFormat="false" ht="23.85" hidden="false" customHeight="false" outlineLevel="0" collapsed="false">
      <c r="A6" s="25" t="s">
        <v>424</v>
      </c>
      <c r="B6" s="25" t="s">
        <v>425</v>
      </c>
      <c r="C6" s="25" t="s">
        <v>426</v>
      </c>
      <c r="D6" s="25" t="s">
        <v>427</v>
      </c>
    </row>
    <row r="7" customFormat="false" ht="23.85" hidden="false" customHeight="false" outlineLevel="0" collapsed="false">
      <c r="A7" s="25" t="s">
        <v>428</v>
      </c>
      <c r="B7" s="25" t="s">
        <v>429</v>
      </c>
      <c r="C7" s="25" t="s">
        <v>430</v>
      </c>
      <c r="D7" s="25" t="s">
        <v>431</v>
      </c>
    </row>
    <row r="8" customFormat="false" ht="35.05" hidden="false" customHeight="false" outlineLevel="0" collapsed="false">
      <c r="A8" s="25" t="s">
        <v>432</v>
      </c>
      <c r="B8" s="25" t="s">
        <v>433</v>
      </c>
      <c r="C8" s="25" t="s">
        <v>434</v>
      </c>
      <c r="D8" s="25" t="s">
        <v>435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2026-10-06T19:50:37Z</dcterms:created>
  <dc:creator>Rosa Isela Rodríguez Ruiz</dc:creator>
  <dc:description/>
  <dc:language>en-US</dc:language>
  <cp:lastModifiedBy>Rosa Isela Rodríguez Ruiz</cp:lastModifiedBy>
  <dcterms:modified xsi:type="dcterms:W3CDTF">2026-10-06T19:50:37Z</dcterms:modified>
  <cp:revision>0</cp:revision>
  <dc:subject/>
  <dc:title>Gestión de grupos, matrículas y asistencia · Escuela NR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